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gramblickova_bratislava_sk/Documents/Desktop/Zákazky/2025/09_Zakladanie a údržba verejnej zelene/01_Súťažné podklady/"/>
    </mc:Choice>
  </mc:AlternateContent>
  <xr:revisionPtr revIDLastSave="603" documentId="8_{7CA2FF15-79E6-4E64-9570-90F69AE2AD58}" xr6:coauthVersionLast="47" xr6:coauthVersionMax="47" xr10:uidLastSave="{92D26FC1-793F-854E-B87B-6E1200631AD0}"/>
  <bookViews>
    <workbookView xWindow="1340" yWindow="720" windowWidth="44800" windowHeight="24580" xr2:uid="{00000000-000D-0000-FFFF-FFFF00000000}"/>
  </bookViews>
  <sheets>
    <sheet name="Ponuka - Kritériá" sheetId="16" r:id="rId1"/>
    <sheet name="2 - Položky" sheetId="1" r:id="rId2"/>
    <sheet name="3 - Rast.materiál_KRY" sheetId="14" r:id="rId3"/>
    <sheet name="4 - Rast.materiál_STROMY" sheetId="15" r:id="rId4"/>
    <sheet name="5 - Osobné postavenie" sheetId="17" r:id="rId5"/>
    <sheet name="6 - Koneční užívatelia výhod" sheetId="18" r:id="rId6"/>
    <sheet name="7 - Medzinárodné sankcie" sheetId="19" r:id="rId7"/>
    <sheet name="Technická a odborná spôsobilosť" sheetId="2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F26" i="16"/>
  <c r="F25" i="16"/>
  <c r="C23" i="16"/>
  <c r="I6" i="1"/>
  <c r="J6" i="1" s="1"/>
  <c r="I99" i="1"/>
  <c r="I20" i="1"/>
  <c r="I19" i="1"/>
  <c r="I18" i="1"/>
  <c r="I4" i="1"/>
  <c r="I3" i="1"/>
  <c r="J148" i="1"/>
  <c r="J147" i="1"/>
  <c r="J146" i="1"/>
  <c r="J145" i="1"/>
  <c r="J144" i="1"/>
  <c r="J143" i="1"/>
  <c r="J142" i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J4" i="1"/>
  <c r="J3" i="1"/>
  <c r="I2" i="1"/>
  <c r="J2" i="1" s="1"/>
  <c r="K141" i="1"/>
  <c r="L141" i="1" s="1"/>
  <c r="H141" i="1"/>
  <c r="K140" i="1"/>
  <c r="L140" i="1" s="1"/>
  <c r="H140" i="1"/>
  <c r="K139" i="1"/>
  <c r="L139" i="1" s="1"/>
  <c r="H139" i="1"/>
  <c r="K138" i="1"/>
  <c r="L138" i="1" s="1"/>
  <c r="H138" i="1"/>
  <c r="K137" i="1"/>
  <c r="L137" i="1" s="1"/>
  <c r="H137" i="1"/>
  <c r="K59" i="1"/>
  <c r="L59" i="1" s="1"/>
  <c r="M59" i="1"/>
  <c r="N59" i="1" s="1"/>
  <c r="H59" i="1"/>
  <c r="F31" i="16" l="1"/>
  <c r="C251" i="15"/>
  <c r="G125" i="1" s="1"/>
  <c r="D251" i="15"/>
  <c r="G126" i="1" s="1"/>
  <c r="E251" i="15"/>
  <c r="G127" i="1" s="1"/>
  <c r="F251" i="15"/>
  <c r="G128" i="1" s="1"/>
  <c r="G251" i="15"/>
  <c r="G129" i="1" s="1"/>
  <c r="H251" i="15"/>
  <c r="G130" i="1" s="1"/>
  <c r="J251" i="15"/>
  <c r="G131" i="1" s="1"/>
  <c r="K251" i="15"/>
  <c r="L251" i="15"/>
  <c r="G133" i="1" s="1"/>
  <c r="M251" i="15"/>
  <c r="G134" i="1" s="1"/>
  <c r="N251" i="15"/>
  <c r="G135" i="1" s="1"/>
  <c r="C96" i="14"/>
  <c r="G120" i="1" s="1"/>
  <c r="D96" i="14"/>
  <c r="G121" i="1" s="1"/>
  <c r="E96" i="14"/>
  <c r="G122" i="1" s="1"/>
  <c r="F96" i="14"/>
  <c r="G123" i="1" s="1"/>
  <c r="G96" i="14"/>
  <c r="G124" i="1" s="1"/>
  <c r="K58" i="1"/>
  <c r="L58" i="1" s="1"/>
  <c r="M58" i="1"/>
  <c r="N58" i="1" s="1"/>
  <c r="H58" i="1"/>
  <c r="K96" i="1"/>
  <c r="L96" i="1" s="1"/>
  <c r="M96" i="1"/>
  <c r="N96" i="1" s="1"/>
  <c r="H96" i="1"/>
  <c r="K95" i="1"/>
  <c r="L95" i="1" s="1"/>
  <c r="M95" i="1"/>
  <c r="N95" i="1" s="1"/>
  <c r="H95" i="1"/>
  <c r="K93" i="1"/>
  <c r="L93" i="1" s="1"/>
  <c r="M93" i="1"/>
  <c r="N93" i="1" s="1"/>
  <c r="H93" i="1"/>
  <c r="K94" i="1"/>
  <c r="L94" i="1" s="1"/>
  <c r="M94" i="1"/>
  <c r="N94" i="1" s="1"/>
  <c r="H94" i="1"/>
  <c r="K8" i="1"/>
  <c r="L8" i="1" s="1"/>
  <c r="M8" i="1"/>
  <c r="N8" i="1" s="1"/>
  <c r="H8" i="1"/>
  <c r="K9" i="1" l="1"/>
  <c r="L9" i="1" s="1"/>
  <c r="M9" i="1"/>
  <c r="N9" i="1" s="1"/>
  <c r="H9" i="1"/>
  <c r="K25" i="1"/>
  <c r="L25" i="1" s="1"/>
  <c r="M25" i="1"/>
  <c r="N25" i="1" s="1"/>
  <c r="H25" i="1"/>
  <c r="M146" i="1" l="1"/>
  <c r="N146" i="1" s="1"/>
  <c r="M145" i="1"/>
  <c r="N145" i="1" s="1"/>
  <c r="M142" i="1"/>
  <c r="N142" i="1" s="1"/>
  <c r="M136" i="1"/>
  <c r="N136" i="1" s="1"/>
  <c r="M132" i="1"/>
  <c r="N132" i="1" s="1"/>
  <c r="M130" i="1"/>
  <c r="N130" i="1" s="1"/>
  <c r="M129" i="1"/>
  <c r="N129" i="1" s="1"/>
  <c r="M128" i="1"/>
  <c r="N128" i="1" s="1"/>
  <c r="M126" i="1"/>
  <c r="N126" i="1" s="1"/>
  <c r="M125" i="1"/>
  <c r="N125" i="1" s="1"/>
  <c r="M124" i="1"/>
  <c r="N124" i="1" s="1"/>
  <c r="M122" i="1"/>
  <c r="N122" i="1" s="1"/>
  <c r="M121" i="1"/>
  <c r="N121" i="1" s="1"/>
  <c r="M120" i="1"/>
  <c r="M117" i="1"/>
  <c r="N117" i="1" s="1"/>
  <c r="M116" i="1"/>
  <c r="N116" i="1" s="1"/>
  <c r="M112" i="1"/>
  <c r="N112" i="1" s="1"/>
  <c r="M110" i="1"/>
  <c r="N110" i="1" s="1"/>
  <c r="M109" i="1"/>
  <c r="N109" i="1" s="1"/>
  <c r="M108" i="1"/>
  <c r="N108" i="1" s="1"/>
  <c r="M105" i="1"/>
  <c r="N105" i="1" s="1"/>
  <c r="M104" i="1"/>
  <c r="N104" i="1" s="1"/>
  <c r="M102" i="1"/>
  <c r="N102" i="1" s="1"/>
  <c r="M101" i="1"/>
  <c r="N101" i="1" s="1"/>
  <c r="M100" i="1"/>
  <c r="N100" i="1" s="1"/>
  <c r="M98" i="1"/>
  <c r="N98" i="1" s="1"/>
  <c r="M97" i="1"/>
  <c r="N97" i="1" s="1"/>
  <c r="M91" i="1"/>
  <c r="N91" i="1" s="1"/>
  <c r="M88" i="1"/>
  <c r="N88" i="1" s="1"/>
  <c r="M87" i="1"/>
  <c r="N87" i="1" s="1"/>
  <c r="M85" i="1"/>
  <c r="N85" i="1" s="1"/>
  <c r="M84" i="1"/>
  <c r="N84" i="1" s="1"/>
  <c r="M83" i="1"/>
  <c r="N83" i="1" s="1"/>
  <c r="M81" i="1"/>
  <c r="N81" i="1" s="1"/>
  <c r="M80" i="1"/>
  <c r="N80" i="1" s="1"/>
  <c r="M79" i="1"/>
  <c r="N79" i="1" s="1"/>
  <c r="M76" i="1"/>
  <c r="N76" i="1" s="1"/>
  <c r="M75" i="1"/>
  <c r="N75" i="1" s="1"/>
  <c r="M73" i="1"/>
  <c r="N73" i="1" s="1"/>
  <c r="M72" i="1"/>
  <c r="N72" i="1" s="1"/>
  <c r="M71" i="1"/>
  <c r="N71" i="1" s="1"/>
  <c r="M69" i="1"/>
  <c r="N69" i="1" s="1"/>
  <c r="M68" i="1"/>
  <c r="N68" i="1" s="1"/>
  <c r="M67" i="1"/>
  <c r="N67" i="1" s="1"/>
  <c r="M64" i="1"/>
  <c r="N64" i="1" s="1"/>
  <c r="M63" i="1"/>
  <c r="N63" i="1" s="1"/>
  <c r="M60" i="1"/>
  <c r="N60" i="1" s="1"/>
  <c r="M57" i="1"/>
  <c r="N57" i="1" s="1"/>
  <c r="M54" i="1"/>
  <c r="N54" i="1" s="1"/>
  <c r="M53" i="1"/>
  <c r="N53" i="1" s="1"/>
  <c r="M51" i="1"/>
  <c r="N51" i="1" s="1"/>
  <c r="M50" i="1"/>
  <c r="N50" i="1" s="1"/>
  <c r="M49" i="1"/>
  <c r="N49" i="1" s="1"/>
  <c r="M46" i="1"/>
  <c r="N46" i="1" s="1"/>
  <c r="M45" i="1"/>
  <c r="N45" i="1" s="1"/>
  <c r="M43" i="1"/>
  <c r="N43" i="1" s="1"/>
  <c r="M42" i="1"/>
  <c r="N42" i="1" s="1"/>
  <c r="M41" i="1"/>
  <c r="N41" i="1" s="1"/>
  <c r="M38" i="1"/>
  <c r="N38" i="1" s="1"/>
  <c r="M37" i="1"/>
  <c r="N37" i="1" s="1"/>
  <c r="M35" i="1"/>
  <c r="N35" i="1" s="1"/>
  <c r="M34" i="1"/>
  <c r="N34" i="1" s="1"/>
  <c r="M33" i="1"/>
  <c r="N33" i="1" s="1"/>
  <c r="M31" i="1"/>
  <c r="N31" i="1" s="1"/>
  <c r="M30" i="1"/>
  <c r="N30" i="1" s="1"/>
  <c r="M29" i="1"/>
  <c r="N29" i="1" s="1"/>
  <c r="M26" i="1"/>
  <c r="N26" i="1" s="1"/>
  <c r="M24" i="1"/>
  <c r="N24" i="1" s="1"/>
  <c r="M22" i="1"/>
  <c r="N22" i="1" s="1"/>
  <c r="M21" i="1"/>
  <c r="N21" i="1" s="1"/>
  <c r="M20" i="1"/>
  <c r="N20" i="1" s="1"/>
  <c r="M18" i="1"/>
  <c r="N18" i="1" s="1"/>
  <c r="M17" i="1"/>
  <c r="N17" i="1" s="1"/>
  <c r="M16" i="1"/>
  <c r="N16" i="1" s="1"/>
  <c r="M14" i="1"/>
  <c r="N14" i="1" s="1"/>
  <c r="M13" i="1"/>
  <c r="N13" i="1" s="1"/>
  <c r="M12" i="1"/>
  <c r="N12" i="1" s="1"/>
  <c r="M10" i="1"/>
  <c r="N10" i="1" s="1"/>
  <c r="M7" i="1"/>
  <c r="N7" i="1" s="1"/>
  <c r="M6" i="1"/>
  <c r="N6" i="1" s="1"/>
  <c r="M4" i="1"/>
  <c r="N4" i="1" s="1"/>
  <c r="M3" i="1"/>
  <c r="N3" i="1" s="1"/>
  <c r="M2" i="1"/>
  <c r="H148" i="1"/>
  <c r="H147" i="1"/>
  <c r="H146" i="1"/>
  <c r="H145" i="1"/>
  <c r="H144" i="1"/>
  <c r="H143" i="1"/>
  <c r="H142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7" i="1"/>
  <c r="H6" i="1"/>
  <c r="H5" i="1"/>
  <c r="H4" i="1"/>
  <c r="H3" i="1"/>
  <c r="H2" i="1"/>
  <c r="M148" i="1"/>
  <c r="N148" i="1" s="1"/>
  <c r="M147" i="1"/>
  <c r="N147" i="1" s="1"/>
  <c r="M144" i="1"/>
  <c r="N144" i="1" s="1"/>
  <c r="M143" i="1"/>
  <c r="N143" i="1" s="1"/>
  <c r="M135" i="1"/>
  <c r="N135" i="1" s="1"/>
  <c r="M134" i="1"/>
  <c r="N134" i="1" s="1"/>
  <c r="M133" i="1"/>
  <c r="N133" i="1" s="1"/>
  <c r="M131" i="1"/>
  <c r="N131" i="1" s="1"/>
  <c r="M127" i="1"/>
  <c r="N127" i="1" s="1"/>
  <c r="M123" i="1"/>
  <c r="N123" i="1" s="1"/>
  <c r="M119" i="1"/>
  <c r="N119" i="1" s="1"/>
  <c r="M118" i="1"/>
  <c r="N118" i="1" s="1"/>
  <c r="M115" i="1"/>
  <c r="N115" i="1" s="1"/>
  <c r="M114" i="1"/>
  <c r="N114" i="1" s="1"/>
  <c r="M113" i="1"/>
  <c r="N113" i="1" s="1"/>
  <c r="M111" i="1"/>
  <c r="N111" i="1" s="1"/>
  <c r="M107" i="1"/>
  <c r="N107" i="1" s="1"/>
  <c r="M106" i="1"/>
  <c r="N106" i="1" s="1"/>
  <c r="M103" i="1"/>
  <c r="N103" i="1" s="1"/>
  <c r="M99" i="1"/>
  <c r="N99" i="1" s="1"/>
  <c r="M90" i="1"/>
  <c r="N90" i="1" s="1"/>
  <c r="M89" i="1"/>
  <c r="N89" i="1" s="1"/>
  <c r="M86" i="1"/>
  <c r="N86" i="1" s="1"/>
  <c r="M82" i="1"/>
  <c r="N82" i="1" s="1"/>
  <c r="M78" i="1"/>
  <c r="N78" i="1" s="1"/>
  <c r="M77" i="1"/>
  <c r="N77" i="1" s="1"/>
  <c r="M74" i="1"/>
  <c r="N74" i="1" s="1"/>
  <c r="M70" i="1"/>
  <c r="N70" i="1" s="1"/>
  <c r="M66" i="1"/>
  <c r="N66" i="1" s="1"/>
  <c r="M65" i="1"/>
  <c r="N65" i="1" s="1"/>
  <c r="M62" i="1"/>
  <c r="N62" i="1" s="1"/>
  <c r="M61" i="1"/>
  <c r="N61" i="1" s="1"/>
  <c r="M56" i="1"/>
  <c r="N56" i="1" s="1"/>
  <c r="M55" i="1"/>
  <c r="N55" i="1" s="1"/>
  <c r="M52" i="1"/>
  <c r="N52" i="1" s="1"/>
  <c r="M48" i="1"/>
  <c r="N48" i="1" s="1"/>
  <c r="M47" i="1"/>
  <c r="N47" i="1" s="1"/>
  <c r="M44" i="1"/>
  <c r="N44" i="1" s="1"/>
  <c r="M40" i="1"/>
  <c r="N40" i="1" s="1"/>
  <c r="M39" i="1"/>
  <c r="N39" i="1" s="1"/>
  <c r="M36" i="1"/>
  <c r="N36" i="1" s="1"/>
  <c r="M32" i="1"/>
  <c r="N32" i="1" s="1"/>
  <c r="M28" i="1"/>
  <c r="N28" i="1" s="1"/>
  <c r="M27" i="1"/>
  <c r="N27" i="1" s="1"/>
  <c r="M23" i="1"/>
  <c r="N23" i="1" s="1"/>
  <c r="M19" i="1"/>
  <c r="N19" i="1" s="1"/>
  <c r="M15" i="1"/>
  <c r="N15" i="1" s="1"/>
  <c r="M11" i="1"/>
  <c r="N11" i="1" s="1"/>
  <c r="M5" i="1"/>
  <c r="N5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N120" i="1" l="1"/>
  <c r="M149" i="1"/>
  <c r="D21" i="16" s="1"/>
  <c r="F21" i="16" s="1"/>
  <c r="N2" i="1"/>
  <c r="N149" i="1" s="1"/>
  <c r="E21" i="16" l="1"/>
  <c r="F34" i="16"/>
</calcChain>
</file>

<file path=xl/sharedStrings.xml><?xml version="1.0" encoding="utf-8"?>
<sst xmlns="http://schemas.openxmlformats.org/spreadsheetml/2006/main" count="4524" uniqueCount="959">
  <si>
    <t>Kategória položiek</t>
  </si>
  <si>
    <t>Podkategória</t>
  </si>
  <si>
    <t>Číslo položky</t>
  </si>
  <si>
    <t>Názov položky</t>
  </si>
  <si>
    <t>Popis položky</t>
  </si>
  <si>
    <t>Merná jednotka</t>
  </si>
  <si>
    <t>Jedn. cena
bez DPH</t>
  </si>
  <si>
    <t>Jedn. cena
s DPH</t>
  </si>
  <si>
    <r>
      <t>Množstvo / rok</t>
    </r>
    <r>
      <rPr>
        <b/>
        <vertAlign val="superscript"/>
        <sz val="11"/>
        <color theme="1"/>
        <rFont val="Aptos Narrow"/>
        <family val="2"/>
      </rPr>
      <t>1)</t>
    </r>
  </si>
  <si>
    <r>
      <t>Suma / rok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bez DPH</t>
    </r>
  </si>
  <si>
    <r>
      <t>Suma / rok</t>
    </r>
    <r>
      <rPr>
        <b/>
        <vertAlign val="superscript"/>
        <sz val="11"/>
        <color theme="1"/>
        <rFont val="Calibri"/>
        <family val="2"/>
        <scheme val="minor"/>
      </rPr>
      <t>3)</t>
    </r>
    <r>
      <rPr>
        <b/>
        <sz val="11"/>
        <color theme="1"/>
        <rFont val="Calibri"/>
        <family val="2"/>
        <scheme val="minor"/>
      </rPr>
      <t xml:space="preserve">
s DPH</t>
    </r>
  </si>
  <si>
    <t>1. Údržba a zakladanie plôch zelene</t>
  </si>
  <si>
    <t>1.1. Údržba plôch
zelene</t>
  </si>
  <si>
    <t>1.1.1.</t>
  </si>
  <si>
    <t>Kosenie parterového trávnika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</si>
  <si>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</si>
  <si>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1) uvádza predpokladaný počet čerpaných úkonov alebo tovarov za rok plnenia určený na základe údajov za realizované práce za ostatný rok činnosti objednávateľa</t>
  </si>
  <si>
    <t>1.1.2.</t>
  </si>
  <si>
    <t>Kosenie parkového trávnika</t>
  </si>
  <si>
    <t>Kosenie parkového trávnika so zhrabaním, vyzbieraním rozptýleného odpadu 
z kosenej plochy, naložením odpadu na dopravný prostriedok, odvozom 
na miesto zhodnotenia/zneškodnenia odpadu a so zložením.</t>
  </si>
  <si>
    <t>1.1.3.</t>
  </si>
  <si>
    <t>Kosenie travinno-bylinného spoločenstva</t>
  </si>
  <si>
    <t>Kosenie travinno-bylinného spoločenstva so zhrabaním, vyzbieraním rozptýleného odpadu z kosenej plochy, naložením odpadu na dopravný prostriedok, odvozom na miesto zhodnotenia/zneškodnenia odpadu 
a so zložením.</t>
  </si>
  <si>
    <t>3) uvádza sumu čerpania pri stanovenej jednotkovej cene a predpokladanom počet čerpaných úkonov alebo tovarov za 1 roky plnenia</t>
  </si>
  <si>
    <t>1.1.4.</t>
  </si>
  <si>
    <t>Odstránenie ruderálneho porastu</t>
  </si>
  <si>
    <t>Odstránenie ruderalného porastu so zhrabaním, vyzbieraním rozptýleného odpadu  z kosenej plochy, naložením odpadu na dopravný prostriedok, odvozom na miesto zhodnotenia/zneškodnenia odpadu a so zložením.</t>
  </si>
  <si>
    <t>1.1.5.</t>
  </si>
  <si>
    <t>Jarné a jesenné čistenie pozemkov</t>
  </si>
  <si>
    <t>Čistenie pozemkov, zber lístia z trávnatých plôch, vyhrabanie lístia a vyfúkanie lístia z krov, živých plotov a iných plôch zelene podľa zadania, so zhrabaním, naložením listovej opadanky, biologicky rozložiteľného odpadu zo zelene 
a ostatného odpadu na dopravný prostriedok, s odvozom na miesto zhodnotenia/zneškodnenia odpadu a so zložením.</t>
  </si>
  <si>
    <t>1.1.6.</t>
  </si>
  <si>
    <t>Ručné hrabanie trávnikov</t>
  </si>
  <si>
    <t>Ručné hrabanie trávnika s naložením odpadu na dopravný prostriedok, 
s odvozom na miesto zhodnotenia/zneškodnenia odpadu a so zložením.</t>
  </si>
  <si>
    <t>1.1.7.</t>
  </si>
  <si>
    <t>Vertikutácia trávnika</t>
  </si>
  <si>
    <t>Vertikutácia (prerezanie) trávnika s odstránením vyrezaných častí, naložením biologicky rozložiteľného odpadu zo zelene odpadu na dopravný prostriedok, 
s odvozom na miesto zhodnotenia/zneškodnenia odpadu a so zložením.</t>
  </si>
  <si>
    <t>1.1.8.</t>
  </si>
  <si>
    <t>Aerifikácia trávnika</t>
  </si>
  <si>
    <t>1.1.9.</t>
  </si>
  <si>
    <t>Čistenie spevnených plôch</t>
  </si>
  <si>
    <t>1.1.10.</t>
  </si>
  <si>
    <t>Vyzbieranie rozptýleného odpadu</t>
  </si>
  <si>
    <t>Vyzbieranie rozptýleného odpadu s naložením na dopravný prostriedok.</t>
  </si>
  <si>
    <t>1.1.11.</t>
  </si>
  <si>
    <t>Vyštikanie náletov</t>
  </si>
  <si>
    <t>Vyštikanie náletov z krov alebo spevnených plôch s odprataním.</t>
  </si>
  <si>
    <t>1.2. Zakladanie plôch zelene</t>
  </si>
  <si>
    <t>1.2.1.</t>
  </si>
  <si>
    <t>Založenie trávnika výsevom</t>
  </si>
  <si>
    <t>Založenie trávnika výsevom bez prípravy stanovišťa v rovine alebo na svahu.</t>
  </si>
  <si>
    <t>1.2.2.</t>
  </si>
  <si>
    <t>Založenie trávnika uložením trávneho koberca</t>
  </si>
  <si>
    <t>Založenie trávnika uložením trávneho koberca bez prípravy stanovišťa v rovine alebo na svahu.</t>
  </si>
  <si>
    <t>1.2.3.</t>
  </si>
  <si>
    <t>Založenie travinno-bylinného spoločenstva (kvitnúca lúka)</t>
  </si>
  <si>
    <t>2. Údržba drevín</t>
  </si>
  <si>
    <t>2.1. Rez krov</t>
  </si>
  <si>
    <t>2.1.1.</t>
  </si>
  <si>
    <t>Udržiavací a zmladzovací rez krov 
alebo ruží s výškou do 3 m</t>
  </si>
  <si>
    <t>Udržiavací a zmladzovací rez krov alebo ruží s výškou do 3 m s odprataním 
na vzdialenosť do 25 m.</t>
  </si>
  <si>
    <t>2.1.2.</t>
  </si>
  <si>
    <t>Udržiavací a zmladzovací rez krov 
alebo ruží s výškou nad 3 m</t>
  </si>
  <si>
    <t>Udržiavací a zmladzovací rez krov alebo ruží s výškou nad 3 m s odprataním 
na vzdialenosť do 25 m.</t>
  </si>
  <si>
    <t>2.1.3.</t>
  </si>
  <si>
    <t>Tvarovací rez živého plota 
s výškou do 1 m</t>
  </si>
  <si>
    <t>bm</t>
  </si>
  <si>
    <t>2.1.4.</t>
  </si>
  <si>
    <t>Tvarovací rez živého plota 
s výškou do 2 m</t>
  </si>
  <si>
    <t>2.1.5.</t>
  </si>
  <si>
    <t>Tvarovací rez živého plota 
s výškou do 3 m</t>
  </si>
  <si>
    <t>2.1.6.</t>
  </si>
  <si>
    <t>Špeciálne zásahy na kroch</t>
  </si>
  <si>
    <t>Špeciálne zásahy na dlhodobo neudržiavaných živých plotoch alebo skupinách krov.</t>
  </si>
  <si>
    <t>hod.</t>
  </si>
  <si>
    <t>2.2. Rez sadeníc</t>
  </si>
  <si>
    <t>2.2.1.</t>
  </si>
  <si>
    <t>Komparatívny rez viacročných sadeníc</t>
  </si>
  <si>
    <t>ks</t>
  </si>
  <si>
    <t>2.2.2.</t>
  </si>
  <si>
    <t>Výchovný rez viacročných sadeníc</t>
  </si>
  <si>
    <t>Rez viacročných sadeníc drevín realizovaný v prvých rokoch po výsadbe.</t>
  </si>
  <si>
    <t>2.3. Rez stromov</t>
  </si>
  <si>
    <t>2.3.1.</t>
  </si>
  <si>
    <t>Rez stromov s výškou do 5 m</t>
  </si>
  <si>
    <t>Rez stromov s výškou do 5 m použitím vysokozdvižnej plošiny alebo stromolezeckých prác s odprataním na vzdialenosť do 25 m.</t>
  </si>
  <si>
    <t>2.3.2.</t>
  </si>
  <si>
    <t>Rez stromov s výškou od 5 m do 10 m</t>
  </si>
  <si>
    <t>2.3.3.</t>
  </si>
  <si>
    <t>Rez stromov s výškou od 10 m do 15 m</t>
  </si>
  <si>
    <t>2.3.4.</t>
  </si>
  <si>
    <t>Rez stromov s výškou od 15 m do 20 m</t>
  </si>
  <si>
    <t>2.3.5.</t>
  </si>
  <si>
    <t>Rez stromov s výškou nad 20 m</t>
  </si>
  <si>
    <t>2.3.6.</t>
  </si>
  <si>
    <t>Zosadzovací rez stromov s výškou do 10 m použitím vysokozdvižnej plošiny alebo stromolezeckých prác s odprataním na vzdialenosť do 25 m.</t>
  </si>
  <si>
    <t>2.3.7.</t>
  </si>
  <si>
    <t>Zosadzovací rez stromov s výškou od 10 m do 15 m použitím vysokozdvižnej plošiny alebo stromolezeckých prác s odprataním na vzdialenosť do 25 m.</t>
  </si>
  <si>
    <t>2.3.8.</t>
  </si>
  <si>
    <t>Zosadzovací rez stromov s výškou od 15 m do 20 m použitím vysokozdvižnej plošiny alebo stromolezeckých prác s odprataním na vzdialenosť do 25 m.</t>
  </si>
  <si>
    <t>2.3.9.</t>
  </si>
  <si>
    <t>Zosadzovací rez stromov s výškou nad 20 m použitím vysokozdvižnej plošiny alebo stromolezeckých prác s odprataním na vzdialenosť do 25 m.</t>
  </si>
  <si>
    <t>2.4. Výrub drevín</t>
  </si>
  <si>
    <t>2.4.1.</t>
  </si>
  <si>
    <t>Výrub krov a odstránenie nevhodných drevín</t>
  </si>
  <si>
    <t>2.4.2.</t>
  </si>
  <si>
    <t>Výrub stromu s priemerom kmeňa 
do 100 mm</t>
  </si>
  <si>
    <t>2.4.3.</t>
  </si>
  <si>
    <t>Výrub stromu s priemerom kmeňa 
od 100 mm do 300 mm</t>
  </si>
  <si>
    <t>2.4.4.</t>
  </si>
  <si>
    <t>Výrub stromu s priemerom kmeňa 
od 300 mm do 400 mm</t>
  </si>
  <si>
    <t>2.4.5.</t>
  </si>
  <si>
    <t>Výrub stromu s priemerom kmeňa 
od 400 mm do 500 mm</t>
  </si>
  <si>
    <t>2.4.6.</t>
  </si>
  <si>
    <t>Výrub stromu s priemerom kmeňa 
od 500 mm do 600 mm</t>
  </si>
  <si>
    <t>2.4.7.</t>
  </si>
  <si>
    <t>Výrub stromu s priemerom kmeňa 
od 600 mm do 700 mm</t>
  </si>
  <si>
    <t>2.4.8.</t>
  </si>
  <si>
    <t>Výrub stromu s priemerom kmeňa 
od 700 mm do 800 mm</t>
  </si>
  <si>
    <t>2.4.9.</t>
  </si>
  <si>
    <t>Výrub stromu s priemerom kmeňa 
od 800 mm do 900 mm</t>
  </si>
  <si>
    <t>2.4.10.</t>
  </si>
  <si>
    <t>Výrub stromu s priemerom kmeňa 
nad 900 mm</t>
  </si>
  <si>
    <t>Vyrúb stromu s priemerom kmeňa nad 900 mm (alebo s obvodom kmeňa 
nad 2800 mm) bez odstránenia pňa s odprataním na vzdialenosť do 25 m.</t>
  </si>
  <si>
    <t>2.4.11.</t>
  </si>
  <si>
    <t>Vyrúb torza stromu s priemerom kmeňa do 500 mm (alebo s obvodom kmeňa 
do 1570 mm) bez odstránenia pňa s odprataním na vzdialenosť do 25 m.</t>
  </si>
  <si>
    <t>2.4.12.</t>
  </si>
  <si>
    <t>2.5. Odstraňovanie
havárií</t>
  </si>
  <si>
    <t>2.5.1.</t>
  </si>
  <si>
    <t>Odstránenie vyvráteného stromu, zlomeného stromu alebo zlomeného kostrového konára s priemerom 
do 300 mm</t>
  </si>
  <si>
    <t>2.5.2.</t>
  </si>
  <si>
    <t>Odstránenie vyvráteného stromu, zlomeného stromu alebo zlomeného kostrového konára s priemerom 
od 300 mm do 500 mm</t>
  </si>
  <si>
    <t>2.5.3.</t>
  </si>
  <si>
    <t>Odstránenie vyvráteného stromu, zlomeného stromu alebo zlomeného kostrového konára s priemerom 
od 500 mm do 700 mm</t>
  </si>
  <si>
    <t>2.5.4.</t>
  </si>
  <si>
    <t>Odstránenie vyvráteného stromu, zlomeného stromu alebo zlomeného kostrového konára s priemerom 
od 700 mm do 900 mm</t>
  </si>
  <si>
    <t>2.5.5.</t>
  </si>
  <si>
    <t>Odstránenie vyvráteného stromu, zlomeného stromu alebo zlomeného kostrového konára s priemerom 
nad 900 mm</t>
  </si>
  <si>
    <t>2.6.1.</t>
  </si>
  <si>
    <t>Odstránenie zapojenej skupiny pňov</t>
  </si>
  <si>
    <t>Odstránenie zapojenej skupiny pňov ručne alebo strojovo (fréza) s odprataním 
na vzdialenosť do 25 m.</t>
  </si>
  <si>
    <t>2.6.2.</t>
  </si>
  <si>
    <t>Odstránenie pňa s priemerom na reznej ploche do 500 mm</t>
  </si>
  <si>
    <t>2.6.3.</t>
  </si>
  <si>
    <t>Odstránenie pňa s priemerom na reznej ploche nad 500 mm</t>
  </si>
  <si>
    <t>2.6.4.</t>
  </si>
  <si>
    <t>Drvenie vetiev</t>
  </si>
  <si>
    <t>Drvenie orezaných vetiev strojovo.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</si>
  <si>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</si>
  <si>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2.7. Odborné práce 
a iné úkony</t>
  </si>
  <si>
    <t>2.7.1.</t>
  </si>
  <si>
    <t>Vizuálne hodnotenie vitality a zdravotného stavu dreviny s vypracovaním dokumentu starostlivosti o drevinu (odborného posudku) a návrhom nevyhnutných odborných zásahov.</t>
  </si>
  <si>
    <t>2.7.2.</t>
  </si>
  <si>
    <t>Vizuálne hodnotenie vitality a zdravotného stavu skupiny drevín s určením rizikových drevín a návrhom nevyhnutných odborných zásahov.</t>
  </si>
  <si>
    <t>2.7.3.</t>
  </si>
  <si>
    <t>Prístrojové vyšetrenie dreviny akustickým tomografom</t>
  </si>
  <si>
    <t>Prístrojové vyšetrenie dreviny akustickým tomografom pre potreby detekcie trhlín, skrytých dutín a stability.</t>
  </si>
  <si>
    <t>2.7.4.</t>
  </si>
  <si>
    <t>Prístrojové vyšetrenie dreviny rezistografom</t>
  </si>
  <si>
    <t>Prístrojové vyšetrenie dreviny rezistografom pre potreby detekcie trhlín, skrytých dutín a stability.</t>
  </si>
  <si>
    <t>2.7.5.</t>
  </si>
  <si>
    <t>Odborné práce na stromoch</t>
  </si>
  <si>
    <t>Odborné práce na stromoch.</t>
  </si>
  <si>
    <t>2.7.6.</t>
  </si>
  <si>
    <t>Minimálny výjazd</t>
  </si>
  <si>
    <t>Výjazd uskutočnený s cieľom vykonať zadané práce, ktoré však pochybením alebo nevedomosťou Objednávateľa nie je možné vykonať.</t>
  </si>
  <si>
    <t>2.7.7.</t>
  </si>
  <si>
    <t>Práce mimo bežnej pracovnej doby</t>
  </si>
  <si>
    <t>Prirážkový koeficient ceny práce vykonanej vo výnimočných prípadoch mimo bežnej pracovnej doby po písomnej dohode s Objednávateľom.</t>
  </si>
  <si>
    <t>koeficient</t>
  </si>
  <si>
    <t>3. Likvidácia inváznych rastlín</t>
  </si>
  <si>
    <t>3.1.</t>
  </si>
  <si>
    <t>Mechanická likvidácia inváznych rastlín</t>
  </si>
  <si>
    <t>Mechanická likvidácia inváznych rastlín s odprataním na vzdialenosť do 25 m.</t>
  </si>
  <si>
    <t>3.2.</t>
  </si>
  <si>
    <t>Chemický postrek inváznych rastlín</t>
  </si>
  <si>
    <t>Chemický postrek inváznych rastlín.</t>
  </si>
  <si>
    <t>3.3.</t>
  </si>
  <si>
    <t>Chemická injektáž inváznych drevín</t>
  </si>
  <si>
    <t>Chemická injektáž inváznych drevín - injekčná metóda.</t>
  </si>
  <si>
    <t>4. Výsadba drevín</t>
  </si>
  <si>
    <t>4.1. Práce pred založením výsadby</t>
  </si>
  <si>
    <t>4.1.1.</t>
  </si>
  <si>
    <t>Obrobenie pôdy kultivátorom</t>
  </si>
  <si>
    <t>Obrobenie pôdy kultivátorom, rotavátorom alebo rotadaironom.</t>
  </si>
  <si>
    <t>4.1.2.</t>
  </si>
  <si>
    <t>Presun hmôt</t>
  </si>
  <si>
    <t>Vodorovné premiestnenie ornice so zložením na vzdialenosť do 50 m.</t>
  </si>
  <si>
    <t>4.1.3.</t>
  </si>
  <si>
    <t>Plošná úprava terénu</t>
  </si>
  <si>
    <t>Plošná úprava terénu s urovnaním povrchu, bez doplnenia ornice, pri nerovnostiach terénu nad +-50 mm do +-100 mm v rovine alebo vo svahu.</t>
  </si>
  <si>
    <t>4.1.4.</t>
  </si>
  <si>
    <t>Rozprestretie ornice, zeminy, substrátu</t>
  </si>
  <si>
    <t>4.1.5.</t>
  </si>
  <si>
    <t>Obrobenie pôdy valcovaním</t>
  </si>
  <si>
    <t>Obrobenie pôdy valcovaním v rovine alebo na svahu.</t>
  </si>
  <si>
    <t>4.1.6.</t>
  </si>
  <si>
    <t>Obrobenie pôdy hrabaním</t>
  </si>
  <si>
    <t>Obrobenie pôdy hrabaním v rovine alebo na svahu.</t>
  </si>
  <si>
    <t>4.1.7.</t>
  </si>
  <si>
    <t>Chemické odburinenie pôdy</t>
  </si>
  <si>
    <t>4.2. Hĺbenie rýh
a jamiek</t>
  </si>
  <si>
    <t>4.2.1.</t>
  </si>
  <si>
    <t>Hĺbenie ryhy</t>
  </si>
  <si>
    <t>Hĺbenie ryhy šírky do 600 mm a hĺbky do 500 mm pre výsadbu rastlín bez výmeny pôdy.</t>
  </si>
  <si>
    <t>4.2.2.</t>
  </si>
  <si>
    <r>
      <t>Hĺbenie jamky do objemu 0,01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(10 l)</t>
    </r>
  </si>
  <si>
    <r>
      <t>Hĺbenie jamky do objemu 0,01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(10 l) pre výsadbu drevín bez výmeny pôdy.</t>
    </r>
  </si>
  <si>
    <t>4.2.3.</t>
  </si>
  <si>
    <r>
      <t>Hĺbenie jamky objemu 0,01-0,02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(10-20 l)</t>
    </r>
  </si>
  <si>
    <r>
      <t>Hĺbenie jamky objemu 0,01-0,02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(10-20 l) pre výsadbu drevín bez výmeny pôdy.</t>
    </r>
  </si>
  <si>
    <t>4.2.4.</t>
  </si>
  <si>
    <r>
      <t>Hĺbenie jamy objemu 0,125-0,4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(125-400 l)</t>
    </r>
  </si>
  <si>
    <r>
      <t>Hĺbenie jamy objemu 0,125-0,4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(125-400 l) pre výsadbu drevín bez výmeny pôdy.</t>
    </r>
  </si>
  <si>
    <t>4.2.5.</t>
  </si>
  <si>
    <r>
      <t>Hĺbenie jamy objemu 0,4-1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(400-1000 l)</t>
    </r>
  </si>
  <si>
    <r>
      <t>Hĺbenie jamy objemu 0,4-1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(400-1000 l) pre výsadbu drevín bez výmeny pôdy.</t>
    </r>
  </si>
  <si>
    <t>4.2.6.</t>
  </si>
  <si>
    <r>
      <t>Hĺbenie jamy objemu nad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
(1000 l)</t>
    </r>
  </si>
  <si>
    <r>
      <t>Hĺbenie jamy objemu nad 1 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 xml:space="preserve"> (1000 l) pre výsadbu drevín s úplným odstránením pôdy z výkopu.</t>
    </r>
  </si>
  <si>
    <t>4.3. Výsadba krov</t>
  </si>
  <si>
    <t>4.3.1.</t>
  </si>
  <si>
    <t>Výsadba dreviny s balom o priemere 
100-200 mm</t>
  </si>
  <si>
    <t>4.3.2.</t>
  </si>
  <si>
    <t>Výsadba dreviny s balom o priemere 
200-500 mm</t>
  </si>
  <si>
    <t>4.3.3.</t>
  </si>
  <si>
    <t>Výsadba predpestovaného živého plota</t>
  </si>
  <si>
    <t>4.4. Výsadba stromov</t>
  </si>
  <si>
    <t>4.4.1.</t>
  </si>
  <si>
    <t>Výsadba stromu s obvodom kmeňa 
16-18 cm</t>
  </si>
  <si>
    <t>Výsadba stromu s obvodom kmeňa 16-18 cm v rovine alebo na svahu.</t>
  </si>
  <si>
    <t>4.4.2.</t>
  </si>
  <si>
    <t>Výsadba stromu s obvodom kmeňa 
18-20 cm</t>
  </si>
  <si>
    <t>Výsadba stromu s obvodom kmeňa 18-20 cm v rovine alebo na svahu.</t>
  </si>
  <si>
    <t>4.4.3.</t>
  </si>
  <si>
    <t>Výsadba stromu s obvodom kmeňa 
20-25 cm</t>
  </si>
  <si>
    <t>Výsadba stromu s obvodom kmeňa 20-25 cm v rovine alebo na svahu.</t>
  </si>
  <si>
    <t>4.4.4.</t>
  </si>
  <si>
    <t>Výsadba stromu s obvodom kmeňa 
25-30 cm</t>
  </si>
  <si>
    <t>Výsadba stromu s obvodom kmeňa 25-30 cm v rovine alebo na svahu.</t>
  </si>
  <si>
    <t>4.4.5.</t>
  </si>
  <si>
    <t>Výsadba stromu s obvodom kmeňa 
30-35 cm až 45-50 cm</t>
  </si>
  <si>
    <t>4.5. Úkony výsadby</t>
  </si>
  <si>
    <t>4.5.1.</t>
  </si>
  <si>
    <t>Osadenie a oprava nadzemného kotvenia stromu – typ A</t>
  </si>
  <si>
    <t>4.5.2.</t>
  </si>
  <si>
    <t>Osadenie a oprava nadzemného kotvenia stromu – typ B</t>
  </si>
  <si>
    <t>4.5.3.</t>
  </si>
  <si>
    <t>Osadenie podzemného kotvenia stromu</t>
  </si>
  <si>
    <t>4.5.4.</t>
  </si>
  <si>
    <t>4.5.5.</t>
  </si>
  <si>
    <t>Mulčovanie kôrou alebo drevnou štiepkou</t>
  </si>
  <si>
    <t>Mulčovanie plochy kôrou alebo drevnou štiepkou vrstvou hrúbky do 100 mm.</t>
  </si>
  <si>
    <t>4.5.6.</t>
  </si>
  <si>
    <t>Osadenie a oprava zavlažovacieho lemu</t>
  </si>
  <si>
    <t>Osadenie zavlažovacieho lemu, vrátane materiálu.</t>
  </si>
  <si>
    <t>4.5.7.</t>
  </si>
  <si>
    <t>Aplikácia ochranného náteru kmeňa</t>
  </si>
  <si>
    <t>Aplikácia ochranného náteru kmeňa s očistením kmeňa, aplikáciou základového náteru a vlastným ochranným náterom od bázy po nasadenie koruny, vrátane materiálu.</t>
  </si>
  <si>
    <t>4.5.8.</t>
  </si>
  <si>
    <t>Dočasné zaškôlkovanie sadeníc</t>
  </si>
  <si>
    <t>Dočasné zaškôlkovanie sadeníc stromov a krov do doby výsadby.</t>
  </si>
  <si>
    <t>4.6. Údržba vysadených
drevín</t>
  </si>
  <si>
    <t>4.6.1.</t>
  </si>
  <si>
    <t>Ošetrenie vysadených krov</t>
  </si>
  <si>
    <t>4.6.2.</t>
  </si>
  <si>
    <t>Ošetrenie vysadených stromov</t>
  </si>
  <si>
    <t>4.6.3.</t>
  </si>
  <si>
    <t>Zalievanie vysadených drevín</t>
  </si>
  <si>
    <t>Dovoz vody pre zálievku drevín a zaliatie, vrátane ceny za vodu.</t>
  </si>
  <si>
    <t>4.6.4.</t>
  </si>
  <si>
    <t>Ošetrenie vysadených drevín vykášaním</t>
  </si>
  <si>
    <t>Ošetrenie mladej výsadby drevín v skupinách vykášaním so zložením odpadu 
na hromady, naložením na dopravný prostriedok, odvozom a so zložením.</t>
  </si>
  <si>
    <t>4.6.5.</t>
  </si>
  <si>
    <t>Odstraňovanie kmeňových výmladkov</t>
  </si>
  <si>
    <t>Úplné odstránenie výmladkov na kmeni, prípadne koreňových výmladkov vysadených stromov.</t>
  </si>
  <si>
    <t>4.6.6.</t>
  </si>
  <si>
    <t>Hnojenie roztokom hnojiva</t>
  </si>
  <si>
    <t>l</t>
  </si>
  <si>
    <t>4.6.7.</t>
  </si>
  <si>
    <t>Hnojenie granulovaným hnojivom</t>
  </si>
  <si>
    <r>
      <t>Hnojenie trávnikov a drevín granulovaným hnojivom s dovozom (v množstve 
0,03 kg/m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trávnika, 0,05 kg/m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krov a skupín krov a 0,08 kg/1 strom), vrátane hnojiva.</t>
    </r>
  </si>
  <si>
    <t>kg</t>
  </si>
  <si>
    <t>5. Dodanie tovaru</t>
  </si>
  <si>
    <t>5.1. Materiál
pre výsadbu</t>
  </si>
  <si>
    <t>5.1.1.</t>
  </si>
  <si>
    <t>Substrát záhradnícky</t>
  </si>
  <si>
    <t>Substrát univerzálny záhradnícky alebo substrát stromový, podľa požiadavky objednávateľa, v balení 70 l.</t>
  </si>
  <si>
    <t>bal</t>
  </si>
  <si>
    <t>5.1.2.</t>
  </si>
  <si>
    <t>Substrát trávnikový</t>
  </si>
  <si>
    <t>Substrát trávnikový pre zakladanie, regeneráciu a opravy poškodených plôch trávnika, v balení 70 l.</t>
  </si>
  <si>
    <t>5.1.3.</t>
  </si>
  <si>
    <t>Záhradnícky kompost s aktivovaným biouhlom</t>
  </si>
  <si>
    <t>5.1.4.</t>
  </si>
  <si>
    <t>Rašelina kyslá</t>
  </si>
  <si>
    <t>5.1.5.</t>
  </si>
  <si>
    <t>Ornica</t>
  </si>
  <si>
    <t>Preosiata ornica bez burín, koreňov a kameňov, skrývka vrchnej úrodnej vrstvy zeme z polí tmavohnedej až čiernej farby vhodná na modelovanie terénu.</t>
  </si>
  <si>
    <t>5.1.6.</t>
  </si>
  <si>
    <t>Záhradnícka zemina</t>
  </si>
  <si>
    <t>5.1.7.</t>
  </si>
  <si>
    <t>Zábrana proti koseniu plastová 
– chránička kmeňa</t>
  </si>
  <si>
    <t>5.1.8.</t>
  </si>
  <si>
    <t>Zavlažovací vak</t>
  </si>
  <si>
    <t>Zavlažovací vak s objemom min. 57 l, ktorý je vyrobený z odolného a pevného polyetylénu prírodnej farby s UV stabilizáciou, určený na zálievku novovysadených aj vzrastlých stromov do priemeru kmeňa 8 cm s postupným uvoľňovaním vody po dobu 9 hodín a možnosťou spojenia dvoch vakov zipsom. Inštalácia do výsadbovej jamy podľa montážneho návodu.</t>
  </si>
  <si>
    <t>5.1.9.</t>
  </si>
  <si>
    <t>Mulčovacia kôra</t>
  </si>
  <si>
    <t>5.1.10.</t>
  </si>
  <si>
    <t>Drevná štiepka</t>
  </si>
  <si>
    <t>5.1.11.</t>
  </si>
  <si>
    <t>Drevná štiepka certifikovaná</t>
  </si>
  <si>
    <t>Stabilizovaná drevná štiepka s certifikátom podľa normy STN EN 1176-1:2019, vhodná na úpravu povrchov chodníkov a detských ihrísk, vyrobená mechanickým štiepením dreva listnatých drevín, výhradne prírodný a nezávadný materiál, strednej až hrubej frakcie bez pilín a prachu.</t>
  </si>
  <si>
    <t>5.1.12.</t>
  </si>
  <si>
    <t>Mulčovacie kamenivo</t>
  </si>
  <si>
    <t>Drvené kamenivo frakcie 8/16 mm.</t>
  </si>
  <si>
    <t>t</t>
  </si>
  <si>
    <t>5.1.13.</t>
  </si>
  <si>
    <t>Záhonový obrubník plastový</t>
  </si>
  <si>
    <t>Záhonový obrubník plastový s tromi klincami pre ukotvenie obrubníka (napr. záhonová lišta, tzv. neviditeľný obrubník), ľahko tvarovateľný, čierna farba, vrátane pomocného materiálu na ukotvenie.</t>
  </si>
  <si>
    <t>5.1.14.</t>
  </si>
  <si>
    <t>Záhonový obrubník oceľový</t>
  </si>
  <si>
    <t>Záhonový obrubník oceľový, povrchovo ošetrený voči korózii, hrúbka materiálu min. 0,9 mm, vrátane pomocného materiálu na ukotvenie.</t>
  </si>
  <si>
    <t>5.1.15.</t>
  </si>
  <si>
    <t>Kokosová sieť na spevňovanie svahov</t>
  </si>
  <si>
    <r>
      <t>Kokosová sieť s protieróznou funkciou na spevňovanie svahu s gramážou 400 g/m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 veľkosťou oka 50-100 mm, vhodná pre výsadbu tráv, trvaliek a krov, vrátane pomocného materiálu na ukotvenie.</t>
    </r>
  </si>
  <si>
    <t>5.1.16.</t>
  </si>
  <si>
    <t>Látka zlepšujúca pôdne vlastnosti 
a zadržiavanie vody</t>
  </si>
  <si>
    <t>Látka zlepšujúca pôdne vlastnosti a zadržiavanie vody ako sú mykorízne huby, hydrogel, terracottem a pod..</t>
  </si>
  <si>
    <t>5.1.17.</t>
  </si>
  <si>
    <t>Tabletové hnojivo</t>
  </si>
  <si>
    <t>Tabletové hnojivo NPK (MgO): 11,0-17,0-8,0 (7,0) s postupným uvoľňovaním vkladané do výsadbovej jamy.</t>
  </si>
  <si>
    <t>5.2. Rastlinný materiál
 – trávniky</t>
  </si>
  <si>
    <t>5.2.1.</t>
  </si>
  <si>
    <t>Trávny koberec (mačina)</t>
  </si>
  <si>
    <t>Trávny koberec (mačina) s porastom mimo požadovanej zmesi nesmie prekročiť 1%. Materiál musí byť bez buriny, chorôb a škodcov. Pomer pokrytia musí byť minimálne 95%. Pri dodaní musí byť výška koseného trávnika maximálne 4 cm a hrúbka trávnej plsti maximálne 5 mm.</t>
  </si>
  <si>
    <t>5.2.2.</t>
  </si>
  <si>
    <t>Trávne osivo</t>
  </si>
  <si>
    <t>Trávne osivo namiešané podľa požiadaviek, zmes minimálne piatich druhov tráv.</t>
  </si>
  <si>
    <t>5.2.3.</t>
  </si>
  <si>
    <t>Osivo druhovo pestrej travinno-bylinnej zmesi (kvitnúca lúka)</t>
  </si>
  <si>
    <t>Osivo druhovo pestrej travinno-bylinnej zmesi (kvitnúca lúka) namiešané 
podľa požiadaviek, zmes minimálne 30 druhov bylín a tráv.</t>
  </si>
  <si>
    <r>
      <t>5.3. Rastlinný materiál
 – kry</t>
    </r>
    <r>
      <rPr>
        <vertAlign val="superscript"/>
        <sz val="11"/>
        <color theme="1"/>
        <rFont val="Calibri"/>
        <family val="2"/>
        <scheme val="minor"/>
      </rPr>
      <t>5)</t>
    </r>
  </si>
  <si>
    <t>5.3.1.</t>
  </si>
  <si>
    <t>Kry I. kategórie výšky do 20 cm</t>
  </si>
  <si>
    <t>Kry I. kategórie výšky do 20 cm, kontajnerované.</t>
  </si>
  <si>
    <t>5.3.2.</t>
  </si>
  <si>
    <t>Kry I. kategórie výšky 20-50 cm</t>
  </si>
  <si>
    <t>Kry I. kategórie výšky 20-50 cm, kontajnerované.</t>
  </si>
  <si>
    <t>5) Jednotková cena položiek sa vyplní automaticky ako priemer ceny za rastlinný materiál v predmetnej kategórii uvedený v záložke "Rast. materiál"</t>
  </si>
  <si>
    <t>5.3.3.</t>
  </si>
  <si>
    <t>Kry I. kategórie výšky nad 50 cm</t>
  </si>
  <si>
    <t>Kry I. kategórie výšky nad 50 cm, kontajnerované.</t>
  </si>
  <si>
    <t>5.3.4.</t>
  </si>
  <si>
    <t>Dreviny l. kategórie - predpestovaný živý plot výšky 80 cm</t>
  </si>
  <si>
    <t>Dreviny l. kategórie - predpestovaný živý plot s výškou 50-80 cm.</t>
  </si>
  <si>
    <t>5.3.5.</t>
  </si>
  <si>
    <t>Dreviny l. kategórie - predpestovaný živý plot výšky 180 cm</t>
  </si>
  <si>
    <t>Dreviny l. kategórie - predpestovaný živý plot s výškou 150-180 cm.</t>
  </si>
  <si>
    <r>
      <t>5.4. Rastlinný materiál
 – stromy</t>
    </r>
    <r>
      <rPr>
        <vertAlign val="superscript"/>
        <sz val="11"/>
        <color theme="1"/>
        <rFont val="Calibri"/>
        <family val="2"/>
        <scheme val="minor"/>
      </rPr>
      <t>5)</t>
    </r>
  </si>
  <si>
    <t>5.4.1.</t>
  </si>
  <si>
    <t>Stromy I. kategórie výšky do 150 cm</t>
  </si>
  <si>
    <t>Stromy I. kategórie výšky do 150 cm a s obvodom kmeňa do 8 cm.</t>
  </si>
  <si>
    <t>5.4.2.</t>
  </si>
  <si>
    <t>Stromy I. kategórie výšky 150-300 cm</t>
  </si>
  <si>
    <t>Stromy I. kategórie výšky 150-300 cm alebo s obvodom kmeňa 8-14 cm.</t>
  </si>
  <si>
    <t>5.4.3.</t>
  </si>
  <si>
    <t>Stromy l. kategórie, viackmenné, výšky
250-300 cm</t>
  </si>
  <si>
    <t>Stromy l. kategórie s rastovou formou viackmenné, výška 250-300 cm.</t>
  </si>
  <si>
    <t>5.4.4.</t>
  </si>
  <si>
    <t>Stromy l. kategórie s obvodom kmeňa 
16-18 cm</t>
  </si>
  <si>
    <t>Stromy l. kategórie s obvodom kmeňa 16-18 cm.</t>
  </si>
  <si>
    <t>5.4.5.</t>
  </si>
  <si>
    <t>Stromy l. kategórie s obvodom kmeňa 
18-20 cm</t>
  </si>
  <si>
    <t>Stromy l. kategórie s obvodom kmeňa 18-20 cm.</t>
  </si>
  <si>
    <t>5.4.6.</t>
  </si>
  <si>
    <t>Stromy l. kategórie s obvodom kmeňa 
20-25 cm</t>
  </si>
  <si>
    <t>Stromy I. kategórie s obvodom kmeňa 20-25 cm.</t>
  </si>
  <si>
    <t>5.4.7.</t>
  </si>
  <si>
    <t>Stromy l. kategórie s obvodom kmeňa 
25-30 cm</t>
  </si>
  <si>
    <t>Stromy I. kategórie s obvodom kmeňa 25-30 cm.</t>
  </si>
  <si>
    <t>5.4.8.</t>
  </si>
  <si>
    <t>Stromy l. kategórie s obvodom kmeňa 
30-35 cm</t>
  </si>
  <si>
    <t>Stromy I. kategórie s obvodom kmeňa 30-35 cm.</t>
  </si>
  <si>
    <t>5.4.9.</t>
  </si>
  <si>
    <t>Stromy l. kategórie s obvodom kmeňa 
35-40 cm</t>
  </si>
  <si>
    <t>Stromy I. kategórie s obvodom kmeňa 35-40 cm.</t>
  </si>
  <si>
    <t>5.4.10.</t>
  </si>
  <si>
    <t>Stromy l. kategórie s obvodom kmeňa 
40-45 cm</t>
  </si>
  <si>
    <t>Stromy I. kategórie s obvodom kmeňa 40-45 cm.</t>
  </si>
  <si>
    <t>5.4.11.</t>
  </si>
  <si>
    <t>Stromy l. kategórie s obvodom kmeňa 
45-50 cm</t>
  </si>
  <si>
    <t>Stromy I. kategórie s obvodom kmeňa 45-50 cm.</t>
  </si>
  <si>
    <t>5.5. Materiál iný</t>
  </si>
  <si>
    <t>5.5.1.</t>
  </si>
  <si>
    <t>Kanalizačný poklop s osadením</t>
  </si>
  <si>
    <t>Dodanie kanalizačného poklopu (podľa skutočných potrieb objednávateľa), vrátane likvidácie pôvodného poklopu a s označením miesta výstražnou páskou, kým dôjde k výmene.</t>
  </si>
  <si>
    <t>6. Zhodnotenie/zneškodnenie odpadu</t>
  </si>
  <si>
    <t>6.1. Materiálové zhodnotenie odpadu</t>
  </si>
  <si>
    <t>6.1.1.</t>
  </si>
  <si>
    <t>Materiálové zhodnotenie odpadu – biologicky rozložiteľný odpad zo zelene</t>
  </si>
  <si>
    <t>Materiálové zhodnotenie odpadu, skupina: biologicky rozložiteľný odpad 
zo zelene, v zmysle zákona č. 79/2015 Z. z. o odpadoch a o zmene a doplnení niektorých zákonov v znení neskorších predpisov.</t>
  </si>
  <si>
    <t>6.1.2.</t>
  </si>
  <si>
    <t>Materiálové zhodnotenie odpadu – zemina a kamenivo</t>
  </si>
  <si>
    <t>Materiálové zhodnotenie odpadu, skupina: zemina a kamenivo, v zmysle zákona č. 79/2015 Z. z. o odpadoch a o zmene a doplnení niektorých zákonov v znení neskorších predpisov.</t>
  </si>
  <si>
    <t>6.2. Energetické zhodnotenie odpadu</t>
  </si>
  <si>
    <t>6.2.1.</t>
  </si>
  <si>
    <t>Energetické zhodnotenie odpadu – biologicky rozložiteľný odpad zo zelene</t>
  </si>
  <si>
    <t>Energetické zhodnotenie odpadu, skupina: biologicky rozložiteľný odpad 
zo zelene, v zmysle zákona č. 79/2015 Z. z. o odpadoch a o zmene a doplnení niektorých zákonov v znení neskorších predpisov.</t>
  </si>
  <si>
    <t>6.2.2.</t>
  </si>
  <si>
    <t>Energetické zhodnotenie odpadu – odpad z čistenia ulíc</t>
  </si>
  <si>
    <t>Energetické zhodnotenie odpadu, skupina: odpad z čistenia ulíc, v zmysle zákona č. 79/2015 Z. z. o odpadoch a o zmene a doplnení niektorých zákonov v znení neskorších predpisov.</t>
  </si>
  <si>
    <t>6.3. Zneškodnenie odpadu</t>
  </si>
  <si>
    <t>6.3.1.</t>
  </si>
  <si>
    <t>6.3.2.</t>
  </si>
  <si>
    <t>7. Hodinová základná sadzba</t>
  </si>
  <si>
    <t>7.1.</t>
  </si>
  <si>
    <t>Hodinová zúčtovacia sadzba za nenáročné pomocné a čistiace práce.</t>
  </si>
  <si>
    <t>7.2.</t>
  </si>
  <si>
    <t>7.3.</t>
  </si>
  <si>
    <t>Hodinová zúčtovacia sadzba za technickú podporu ako servis a opravy porúch závlahového systému.</t>
  </si>
  <si>
    <t>7.4.</t>
  </si>
  <si>
    <t>7.5.</t>
  </si>
  <si>
    <t>Hodinová zúčtovacia sadzba – vysokozdvižná technika do 16 m</t>
  </si>
  <si>
    <t>Zahŕňa práce s vysokozdvižnou technikou do výšky 16 m.</t>
  </si>
  <si>
    <t>7.6.</t>
  </si>
  <si>
    <t>Hodinová zúčtovacia sadzba – vysokozdvižná technika do 27 m</t>
  </si>
  <si>
    <t>Zahŕňa práce s vysokozdvižnou technikou do výšky 27 m.</t>
  </si>
  <si>
    <t>Vysvetlivky k indexom:</t>
  </si>
  <si>
    <t>Podkategória
položiek</t>
  </si>
  <si>
    <t>Druh / kultivar dreviny</t>
  </si>
  <si>
    <t>Jedn. cena bez DPH / ks</t>
  </si>
  <si>
    <t>Jedn. cena bez DPH / bm</t>
  </si>
  <si>
    <r>
      <t>Kry I. kategórie výšky 
do 20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</si>
  <si>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Kry I. kategórie výšky 
20-50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</si>
  <si>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Kry I. kategórie výšky nad 50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</si>
  <si>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Dreviny l. kategórie - predpestovaný živý plot 
výšky 80 cm</t>
  </si>
  <si>
    <t>Dreviny l. kategórie - predpestovaný živý plot
výšky 180 cm</t>
  </si>
  <si>
    <t>5.3. Rastlinný materiál
 – kry</t>
  </si>
  <si>
    <t>Acer campestre</t>
  </si>
  <si>
    <t>X</t>
  </si>
  <si>
    <t>VYPLNIŤ</t>
  </si>
  <si>
    <t xml:space="preserve">Aronia melanocarpa     </t>
  </si>
  <si>
    <t>Berberis sp. v kultivare</t>
  </si>
  <si>
    <t>1) sadenice v kontajneroch</t>
  </si>
  <si>
    <t>Buddleia davidii v kultivare</t>
  </si>
  <si>
    <t>Callicarpa bodinieri v kultivare</t>
  </si>
  <si>
    <t>Carpinus betulus</t>
  </si>
  <si>
    <t>X - políčko nevypĺňať</t>
  </si>
  <si>
    <t xml:space="preserve">Caryopteris clandonensis </t>
  </si>
  <si>
    <t>Cornus alba v kultivare</t>
  </si>
  <si>
    <t>Cornus mas v kultivare</t>
  </si>
  <si>
    <t>Cornus sanguinea v kultivare</t>
  </si>
  <si>
    <t>Cornus stolonifera v kultivare</t>
  </si>
  <si>
    <t>Cotinus coggygria v kultivare</t>
  </si>
  <si>
    <t>Cotoneaster  sp. v kultivare</t>
  </si>
  <si>
    <t xml:space="preserve">Crataegus laevigata    </t>
  </si>
  <si>
    <t>Crataegus monogyna</t>
  </si>
  <si>
    <t>Cytisus sp. v kultivare</t>
  </si>
  <si>
    <t>Deutzia scabra</t>
  </si>
  <si>
    <t>Elaeagnus ebbingei</t>
  </si>
  <si>
    <t>Elaeagnus ebbingei v kultivare</t>
  </si>
  <si>
    <t>Euonymus alatus v kultivare</t>
  </si>
  <si>
    <t>Euonymus europaeus v kultivare</t>
  </si>
  <si>
    <t>Euonymus fortunei v kultivare</t>
  </si>
  <si>
    <t>Euonymus japonicus v kultivare</t>
  </si>
  <si>
    <t>Fargesia sp. v kultivare</t>
  </si>
  <si>
    <t>Forsythia intermedia v kultivare</t>
  </si>
  <si>
    <t>Hamamelis x intermedia v kultivare</t>
  </si>
  <si>
    <t>Hibiscus syriacus v kultivare</t>
  </si>
  <si>
    <t>Hippophae rhamnoides</t>
  </si>
  <si>
    <t>Hydrangea arborescens</t>
  </si>
  <si>
    <t>Hydrangea aspera</t>
  </si>
  <si>
    <t>Hydrangea macrophylla v kultivare</t>
  </si>
  <si>
    <t>Hydrangea paniculata v kultivare</t>
  </si>
  <si>
    <t>Hypericum calycinum v kultivare</t>
  </si>
  <si>
    <t>Hypericum patulum v kultivare</t>
  </si>
  <si>
    <t>Chaenomeles japonica v kultivare</t>
  </si>
  <si>
    <t>Jasminum nudiflorum</t>
  </si>
  <si>
    <t>Junipers communis v kultivare</t>
  </si>
  <si>
    <t>Juniperus horizontalis v kultivare</t>
  </si>
  <si>
    <t>Ilex crenata v kultivare</t>
  </si>
  <si>
    <t>Kerria japonica v kultivare</t>
  </si>
  <si>
    <t>Kolkwitzia amabilis</t>
  </si>
  <si>
    <t>Ligustrum ovalifolium v kultivare</t>
  </si>
  <si>
    <t>Ligustrum vulgare</t>
  </si>
  <si>
    <t>Lonicera nitida</t>
  </si>
  <si>
    <t>Lonicera pileata</t>
  </si>
  <si>
    <t>Lonicera sp. v kultivare</t>
  </si>
  <si>
    <t>Magnolia stellata</t>
  </si>
  <si>
    <t>Mahonia aquifolium</t>
  </si>
  <si>
    <t>Pachysandra vrcholová</t>
  </si>
  <si>
    <t>Philadelphus sp. v kultivare</t>
  </si>
  <si>
    <t>Photinia 'Red Robin'</t>
  </si>
  <si>
    <t>Photinia x fraseri 'Little Robin'/'Little Fenna'</t>
  </si>
  <si>
    <t>Photinia x fraseri</t>
  </si>
  <si>
    <t>Physocarpus opulifolius v kultivare</t>
  </si>
  <si>
    <t>Potentilla fruticosa v kultivare</t>
  </si>
  <si>
    <t>Prunus laurocerasus v kultivare</t>
  </si>
  <si>
    <t>Ptelea trifoliata</t>
  </si>
  <si>
    <t>Pyracantha coccinea v kultivare</t>
  </si>
  <si>
    <t>Pyracantha sp. v kultivare</t>
  </si>
  <si>
    <t>Rhododendron sp. v kultivare</t>
  </si>
  <si>
    <t>Rhododendron/Azalea</t>
  </si>
  <si>
    <t xml:space="preserve">Rhodotyphos scandens </t>
  </si>
  <si>
    <t>Ribes aureum</t>
  </si>
  <si>
    <t>Ribes nigrum</t>
  </si>
  <si>
    <t>Ribes rubrum</t>
  </si>
  <si>
    <t>Ribes sanguineum v kultivare</t>
  </si>
  <si>
    <t>Rosa canina</t>
  </si>
  <si>
    <t>Rosa nitida</t>
  </si>
  <si>
    <t>Rosa rugosa</t>
  </si>
  <si>
    <t>Rosa - polyandky</t>
  </si>
  <si>
    <t>Rosa - čajohybridy</t>
  </si>
  <si>
    <t>Rosa - popínavé</t>
  </si>
  <si>
    <t>Rosa - pôdopokryvné</t>
  </si>
  <si>
    <t>Rosa sp. v kultivare</t>
  </si>
  <si>
    <t>Sambucus nigra</t>
  </si>
  <si>
    <t>Sasa pumila</t>
  </si>
  <si>
    <t>Skimmia japonica v kultivare</t>
  </si>
  <si>
    <t>Spiraea sp. v kultivare</t>
  </si>
  <si>
    <t>Symphoricarpos sp. v kultivare</t>
  </si>
  <si>
    <t>Syringa vulgaris</t>
  </si>
  <si>
    <t>Syringa sp. v kultivare</t>
  </si>
  <si>
    <t>Tamarix sp.</t>
  </si>
  <si>
    <t>Taxus baccata v kultivare</t>
  </si>
  <si>
    <t>Ulmus sp.</t>
  </si>
  <si>
    <t>Viburnum opulus</t>
  </si>
  <si>
    <t>Viburnum opulus v kultivare</t>
  </si>
  <si>
    <t xml:space="preserve">Viburnum hybrida ´Pragense´ </t>
  </si>
  <si>
    <t>Viburnum sp. v kultivare</t>
  </si>
  <si>
    <t>Vinca major v kultivare</t>
  </si>
  <si>
    <t>Vinca minor</t>
  </si>
  <si>
    <t>Weigela hybrida v kultivare</t>
  </si>
  <si>
    <t>Priemerná cena za sadenicu konkrétnej kategórie použitá pre jednotkovú cenu položiek 5.3.1. až 5.3.5. 
k výpočetu CENY UVEDENEJ UCHÁDZAČOM</t>
  </si>
  <si>
    <r>
      <t>Stromy I. kategórie výšky 
do 150 cm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</si>
  <si>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r>
      <t>Stromy I. kategórie výšky 
150-300 cm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</si>
  <si>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r>
      <t>Stromy l. kategórie, viackmenné 
výšky 
250-300 cm</t>
    </r>
    <r>
      <rPr>
        <b/>
        <vertAlign val="superscript"/>
        <sz val="11"/>
        <color theme="1"/>
        <rFont val="Calibri"/>
        <family val="2"/>
        <scheme val="minor"/>
      </rPr>
      <t>3)</t>
    </r>
  </si>
  <si>
    <t>Stromy l. kategórie 
s obvodom kmeňa 
16-18 cm</t>
  </si>
  <si>
    <t>Stromy l. kategórie 
s obvodom kmeňa 
18-20 cm</t>
  </si>
  <si>
    <t>Stromy l. kategórie 
s obvodom kmeňa 
20-25 cm</t>
  </si>
  <si>
    <t>Stromy l. kategórie 
s obvodom kmeňa 
20-25 cm - AIR-POT</t>
  </si>
  <si>
    <t>Stromy l. kategórie 
s obvodom kmeňa 
25-30 cm</t>
  </si>
  <si>
    <t>Stromy l. kategórie 
s obvodom kmeňa 
30-35 cm</t>
  </si>
  <si>
    <t>Stromy l. kategórie 
s obvodom kmeňa 
35-40 cm</t>
  </si>
  <si>
    <t>Stromy l. kategórie 
s obvodom kmeňa 
40-45 cm</t>
  </si>
  <si>
    <t>Stromy l. kategórie 
s obvodom kmeňa 
45-50 cm</t>
  </si>
  <si>
    <t>LISTNATÉ DRUHY DREVÍN:</t>
  </si>
  <si>
    <t>5.4. Rastlinný materiál
 – stromy</t>
  </si>
  <si>
    <t>Acer campestre ´Elegant´/´Huibers Elegant´</t>
  </si>
  <si>
    <t>1) Stromy l. kategórie s výškou od bázy po vrchol koruny do 150 cm a s obvodom kmeňa do 8 cm (musia byť splnené oba parametre)</t>
  </si>
  <si>
    <t>Acer campestre ´Elsrijk´</t>
  </si>
  <si>
    <t>2) Stromy l. kategórie s výškou od bázy po vrchol koruny 150-300 cm alebo s obvodom kmeňa 8-14 cm (musí byť splnený jeden parameter, ten väčší)</t>
  </si>
  <si>
    <t>Acer campestre 'Green Column'</t>
  </si>
  <si>
    <t>3) Stromy l. kategórie s rastovou formou listnaté viackmenné s výškou od bázy po vrchol koruny 250-300 cm</t>
  </si>
  <si>
    <t>Acer campestre 'Lienco'</t>
  </si>
  <si>
    <t>4) Kultivary dreviny okrem uvedených vyššie, ak sú uvedené</t>
  </si>
  <si>
    <t>Acer campestre 'Red Shine'</t>
  </si>
  <si>
    <r>
      <t>Acer campestre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</si>
  <si>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griseum</t>
  </si>
  <si>
    <t>Acer monspessulanum</t>
  </si>
  <si>
    <t>Acer platanoides</t>
  </si>
  <si>
    <t>Acer platanoides ´Columnare´</t>
  </si>
  <si>
    <t>Acer platanoides ´Crimson King´</t>
  </si>
  <si>
    <r>
      <t>Acer platanoides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</si>
  <si>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pseudoplatanus</t>
  </si>
  <si>
    <r>
      <t>Acer pseudoplatanus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</si>
  <si>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rubrum</t>
  </si>
  <si>
    <r>
      <t>Acer rubrum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</si>
  <si>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saccharinum</t>
  </si>
  <si>
    <r>
      <t>Acer saccharinum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</si>
  <si>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Acer tataricum</t>
  </si>
  <si>
    <t>Acer tataricum subsp. Ginnala</t>
  </si>
  <si>
    <r>
      <t>Acer tataricum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</si>
  <si>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Aesculus x carnea ´Briotii´</t>
  </si>
  <si>
    <t>Aesculus hippocastanum</t>
  </si>
  <si>
    <r>
      <t>Aesculus hippocastanum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</si>
  <si>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Albizia julibrissin   </t>
  </si>
  <si>
    <r>
      <t>Albizia julibrissin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</si>
  <si>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Alnus glutinosa</t>
  </si>
  <si>
    <r>
      <t>Alnus sp.v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</si>
  <si>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Amelanchier arborea</t>
  </si>
  <si>
    <t>Amelanchier arborea ´Robin Hill´</t>
  </si>
  <si>
    <t>Amelanchier lamarckii</t>
  </si>
  <si>
    <t>Amelanchier rotundifolia</t>
  </si>
  <si>
    <t>Betula papyrifera</t>
  </si>
  <si>
    <t>Betula pendula</t>
  </si>
  <si>
    <r>
      <t>Betula pendula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</si>
  <si>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Betula utilis var. Jacquemontii</t>
  </si>
  <si>
    <r>
      <t>Betula utilis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</si>
  <si>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Caragana arborescens</t>
  </si>
  <si>
    <r>
      <t>Caragana arborescens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</si>
  <si>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Carpinus betulus ´Fastigiata´</t>
  </si>
  <si>
    <t>Carpinus betulus ´Lucas´</t>
  </si>
  <si>
    <r>
      <t>Carpinus betulus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</si>
  <si>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Carya ovata </t>
  </si>
  <si>
    <t>Castanea sativa</t>
  </si>
  <si>
    <r>
      <t>Castanea sativa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</si>
  <si>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Catalpa bignonioides  </t>
  </si>
  <si>
    <t>Catalpa bungei</t>
  </si>
  <si>
    <t>Catalpa ovata</t>
  </si>
  <si>
    <t>Celtis australis</t>
  </si>
  <si>
    <t>Celtis occidentalis</t>
  </si>
  <si>
    <t xml:space="preserve">Cercidiphyllum japonicum </t>
  </si>
  <si>
    <t>Cercis canadensis</t>
  </si>
  <si>
    <t>Cercis chinensis</t>
  </si>
  <si>
    <t xml:space="preserve">Cercis siliquastrum      </t>
  </si>
  <si>
    <r>
      <t>Cercis siliquastrum v kultivare</t>
    </r>
    <r>
      <rPr>
        <b/>
        <i/>
        <vertAlign val="superscript"/>
        <sz val="11"/>
        <color theme="1"/>
        <rFont val="Calibri"/>
        <family val="2"/>
        <scheme val="minor"/>
      </rPr>
      <t xml:space="preserve">4) </t>
    </r>
  </si>
  <si>
    <t>Cornus mas</t>
  </si>
  <si>
    <t>Corylus colurna</t>
  </si>
  <si>
    <t>Corylus sp.</t>
  </si>
  <si>
    <t>Crataeguis laevigata</t>
  </si>
  <si>
    <t>Crataegus laevigata 'Paul's Scarlet'</t>
  </si>
  <si>
    <t>Crataegus x lavallei</t>
  </si>
  <si>
    <t>Crataegus x lavallei 'Carrierei'</t>
  </si>
  <si>
    <t>Crataegus x media</t>
  </si>
  <si>
    <r>
      <t>Crataegus monogyna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</si>
  <si>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Cydonia oblonga</t>
  </si>
  <si>
    <r>
      <t>Cydonia oblonga v kultivare</t>
    </r>
    <r>
      <rPr>
        <b/>
        <i/>
        <vertAlign val="superscript"/>
        <sz val="11"/>
        <color theme="1"/>
        <rFont val="Calibri"/>
        <family val="2"/>
        <scheme val="minor"/>
      </rPr>
      <t xml:space="preserve">4) </t>
    </r>
  </si>
  <si>
    <t>Eleagnus angustifolia</t>
  </si>
  <si>
    <t>Fagus sylvatica</t>
  </si>
  <si>
    <r>
      <t>Fagus sylvatica v kultivare</t>
    </r>
    <r>
      <rPr>
        <b/>
        <i/>
        <vertAlign val="superscript"/>
        <sz val="11"/>
        <color theme="1"/>
        <rFont val="Calibri"/>
        <family val="2"/>
        <scheme val="minor"/>
      </rPr>
      <t xml:space="preserve">4) </t>
    </r>
  </si>
  <si>
    <t>Ficus carica</t>
  </si>
  <si>
    <t>Fraxinus americana</t>
  </si>
  <si>
    <r>
      <t>Fraxinus americana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</si>
  <si>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angustifolia</t>
  </si>
  <si>
    <r>
      <t>Fraxinus angustifolia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</si>
  <si>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excelsior</t>
  </si>
  <si>
    <r>
      <t>Fraxinus excelsior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</si>
  <si>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ornus</t>
  </si>
  <si>
    <r>
      <t>Fraxinus ornus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</si>
  <si>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Fraxinus pennsylvanica</t>
  </si>
  <si>
    <r>
      <t>Fraxinus pennsylvanica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</si>
  <si>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Gleditsia triacanthos</t>
  </si>
  <si>
    <t>Gleditsia triacanthos ´Skyline´</t>
  </si>
  <si>
    <t>Gleditsia triacanthos ´Streetkeeper´</t>
  </si>
  <si>
    <t>Gleditsia triacanthos ´Sunburst´</t>
  </si>
  <si>
    <r>
      <t>Gleditsia triacanthos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</si>
  <si>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Gymnocladus dioicia</t>
  </si>
  <si>
    <r>
      <t>Hibiscus syriacus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</si>
  <si>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Ilex aquifolium</t>
  </si>
  <si>
    <r>
      <t>Ilex aquifolium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</si>
  <si>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Juglans nigra</t>
  </si>
  <si>
    <t xml:space="preserve">Juglans regia </t>
  </si>
  <si>
    <t>Koelreuteria paniculata</t>
  </si>
  <si>
    <t>Koelreuteria paniculata ´Fastigiata´</t>
  </si>
  <si>
    <r>
      <t>Koelreuteria paniculata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</si>
  <si>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Laburnum anagyroides</t>
  </si>
  <si>
    <t>Liquidambar styraciflua</t>
  </si>
  <si>
    <t>Liquidambar styraciflua ´Worplesdon´</t>
  </si>
  <si>
    <r>
      <t>Liquidambar styraciflua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</si>
  <si>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Liriodendron tulipifera</t>
  </si>
  <si>
    <t>Maclura pomifera</t>
  </si>
  <si>
    <t>Magnolia grandiflora</t>
  </si>
  <si>
    <t>Magnolia kobus</t>
  </si>
  <si>
    <t>Magnolia soulangeana</t>
  </si>
  <si>
    <r>
      <t>Magnolia sp.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</si>
  <si>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Malus ´Adirondack´</t>
  </si>
  <si>
    <t>Malus 'Evereste'</t>
  </si>
  <si>
    <t>Malus 'Golden Hornet'</t>
  </si>
  <si>
    <t>Malus ´Royal beauty´</t>
  </si>
  <si>
    <t>Malus ´Royalty´</t>
  </si>
  <si>
    <t>Malus baccata</t>
  </si>
  <si>
    <t>Malus domestica</t>
  </si>
  <si>
    <t>Malus purpurea ´Lemoinei´</t>
  </si>
  <si>
    <t>Malus trilobata</t>
  </si>
  <si>
    <t xml:space="preserve">Malus tschonoskii </t>
  </si>
  <si>
    <r>
      <t>Malus sp. 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</si>
  <si>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Mespilus germanica</t>
  </si>
  <si>
    <t>Morus alba</t>
  </si>
  <si>
    <r>
      <t>Morus alba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</si>
  <si>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 xml:space="preserve">Morus nigra  </t>
  </si>
  <si>
    <t>Ostrya carpinifolia</t>
  </si>
  <si>
    <r>
      <t>Parotia persica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</si>
  <si>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Paulownia tomentosa</t>
  </si>
  <si>
    <t>Platanus x acerifolia</t>
  </si>
  <si>
    <t>Platanus x acerifolia 'Huissen'</t>
  </si>
  <si>
    <t>Platanus x acerifolia ´Pyramidalis´</t>
  </si>
  <si>
    <t>Platanus x acerifolia ´Tremonia´</t>
  </si>
  <si>
    <r>
      <t>Platanus x acerifolia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</si>
  <si>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alba</t>
  </si>
  <si>
    <r>
      <t>Populus alba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</si>
  <si>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balsamifera</t>
  </si>
  <si>
    <t>Populus x canadensis</t>
  </si>
  <si>
    <r>
      <t>Populus x canadensis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</si>
  <si>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x canescens</t>
  </si>
  <si>
    <r>
      <t>Populus x canescens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</si>
  <si>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Populus nigra</t>
  </si>
  <si>
    <t>Populus nigra ´Italica´</t>
  </si>
  <si>
    <r>
      <t>Populus nigra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</si>
  <si>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Populus simonii</t>
  </si>
  <si>
    <t>Populus tremula</t>
  </si>
  <si>
    <r>
      <t>Populus tremula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</si>
  <si>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Prunus armeniaca</t>
  </si>
  <si>
    <t>Prunus avium</t>
  </si>
  <si>
    <t>Prunus avium ´Plena´</t>
  </si>
  <si>
    <t>Prunus cerasifera ´Nigra´</t>
  </si>
  <si>
    <t>Prunus domestica</t>
  </si>
  <si>
    <t>Prunus domestica ssp. Syriaca</t>
  </si>
  <si>
    <t>Prunus fruticosa ´Globosa´</t>
  </si>
  <si>
    <t>Prunus hybrida ´Accolade´</t>
  </si>
  <si>
    <t>Prunus padus</t>
  </si>
  <si>
    <r>
      <t>Prunus padus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</si>
  <si>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Prunus persica Magnifica </t>
  </si>
  <si>
    <t>Prunus sargentii</t>
  </si>
  <si>
    <t>Prunus sargentii ´Rancho´</t>
  </si>
  <si>
    <r>
      <t>Prunus sargentii v kultivare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4)</t>
    </r>
  </si>
  <si>
    <t>Prunus serrulata</t>
  </si>
  <si>
    <t>Prunus serrulata ´Amanogawa´</t>
  </si>
  <si>
    <t>Prunus serrulata ´Kanzan´</t>
  </si>
  <si>
    <t>Prunus serrulata ´Royal Burgundy´</t>
  </si>
  <si>
    <t>Prunus serrulata ´Sunset Boulevard´</t>
  </si>
  <si>
    <t>Prunus x schmittii</t>
  </si>
  <si>
    <t>Prunus subhirtella ´Autumnalis Rosea´</t>
  </si>
  <si>
    <t>Prunus subhirtella ´Fukubana´</t>
  </si>
  <si>
    <t>Prunus x yedoensis</t>
  </si>
  <si>
    <r>
      <t>Prunus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</si>
  <si>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Pterocarya fraxinifolia</t>
  </si>
  <si>
    <t>Pyrus calleryana ´Chanticleer´</t>
  </si>
  <si>
    <r>
      <t>Pyrus calleryana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</si>
  <si>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Pyrus communis</t>
  </si>
  <si>
    <t>Pyrus communis ´Beech Hill´</t>
  </si>
  <si>
    <t>Quercus cerris</t>
  </si>
  <si>
    <r>
      <t>Quercus cerris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</si>
  <si>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Quercus coccinea</t>
  </si>
  <si>
    <t>Quercus frainetto</t>
  </si>
  <si>
    <t>Quercus robur</t>
  </si>
  <si>
    <r>
      <t>Quercus robur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</si>
  <si>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Quercus rubra</t>
  </si>
  <si>
    <t>Quercus sp.</t>
  </si>
  <si>
    <r>
      <t>Quercus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</si>
  <si>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>Robinia hispida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</si>
  <si>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>Robinia x margaretta v kultivare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4)</t>
    </r>
  </si>
  <si>
    <t>Robinia pseudoacacia ´Frisia´</t>
  </si>
  <si>
    <r>
      <t>Robinia pseudoacacia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</si>
  <si>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Salix alba</t>
  </si>
  <si>
    <r>
      <t>Salix alba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</si>
  <si>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Salix caprea</t>
  </si>
  <si>
    <r>
      <t>Salix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</si>
  <si>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Sophora japonica</t>
  </si>
  <si>
    <r>
      <t>Sophora japonica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</si>
  <si>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Sorbus aria</t>
  </si>
  <si>
    <r>
      <t>Sorbus aria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</si>
  <si>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Sorbus aucuparia</t>
  </si>
  <si>
    <r>
      <t>Sorbus aucuparia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</si>
  <si>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Sorbus domestica</t>
  </si>
  <si>
    <t>Sorbus intermedia</t>
  </si>
  <si>
    <t>Sorbus torminalis</t>
  </si>
  <si>
    <r>
      <t>Tilia americana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</si>
  <si>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Tilia cordata</t>
  </si>
  <si>
    <t>Tilia cordata 'Greenspire´</t>
  </si>
  <si>
    <t>Tilia cordata 'Rancho´</t>
  </si>
  <si>
    <r>
      <t>Tilia cordata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</si>
  <si>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Tilia euchlora</t>
  </si>
  <si>
    <t>Tilia x europaea</t>
  </si>
  <si>
    <r>
      <t>Tilia x europaea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</si>
  <si>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r>
      <t>Tilia heterophylla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</si>
  <si>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 xml:space="preserve">Tilia platyphyllos </t>
  </si>
  <si>
    <r>
      <t>Tilia platyphyllos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</si>
  <si>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Tilia tomentosa</t>
  </si>
  <si>
    <r>
      <t>Tilia tomentosa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</si>
  <si>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Ulmus glabra</t>
  </si>
  <si>
    <r>
      <t>Ulmus hollandica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</si>
  <si>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Ulmus laevis</t>
  </si>
  <si>
    <t>Ulmus minor</t>
  </si>
  <si>
    <r>
      <t>Ulmus x resista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  <r>
      <rPr>
        <b/>
        <i/>
        <sz val="11"/>
        <color theme="1"/>
        <rFont val="Calibri"/>
        <family val="2"/>
        <scheme val="minor"/>
      </rPr>
      <t xml:space="preserve"> </t>
    </r>
  </si>
  <si>
    <t>Zelkova carpinifolia</t>
  </si>
  <si>
    <t>Zelkova serrata</t>
  </si>
  <si>
    <r>
      <t>Zelkova serrata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</si>
  <si>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IHLIČNATÉ DRUHY DREVÍN:</t>
  </si>
  <si>
    <t>Abies alba</t>
  </si>
  <si>
    <t>Abies concolor</t>
  </si>
  <si>
    <t>Cedrus atlantica</t>
  </si>
  <si>
    <t>Cedrus atlantica ´Albospica´</t>
  </si>
  <si>
    <t>Cedrus deodara</t>
  </si>
  <si>
    <t>Cedrus libani</t>
  </si>
  <si>
    <t>Ginkgo biloba</t>
  </si>
  <si>
    <t>Ginkgo biloba ´Fastigiata´</t>
  </si>
  <si>
    <r>
      <t>Ginkgo biloba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</si>
  <si>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Juniperus communis</t>
  </si>
  <si>
    <t>Larix decidua</t>
  </si>
  <si>
    <t>Larix occidentalis</t>
  </si>
  <si>
    <t xml:space="preserve">Metasequoia glyptostroboides </t>
  </si>
  <si>
    <t>Picea abies</t>
  </si>
  <si>
    <t>Picea pungens</t>
  </si>
  <si>
    <t>Pinus nigra</t>
  </si>
  <si>
    <t>Pinus ponderosa</t>
  </si>
  <si>
    <t>Pinus strobus</t>
  </si>
  <si>
    <t>Pinus sylvestris</t>
  </si>
  <si>
    <t>Pinus wallichiana</t>
  </si>
  <si>
    <r>
      <t>Pinus sp. v kultivare</t>
    </r>
    <r>
      <rPr>
        <b/>
        <i/>
        <vertAlign val="superscript"/>
        <sz val="11"/>
        <color theme="1"/>
        <rFont val="Calibri"/>
        <family val="2"/>
        <scheme val="minor"/>
      </rPr>
      <t>4)</t>
    </r>
  </si>
  <si>
    <t>Taxus baccata</t>
  </si>
  <si>
    <t>Taxus baccata ´Fastigiata´</t>
  </si>
  <si>
    <t>Priemerná cena za sadenicu konkrétnej kategórie použitá pre jednotkovú cenu položiek 5.4.1. až 5.4.11. 
k výpočetu CENY UVEDENEJ UCHÁDZAČOM</t>
  </si>
  <si>
    <r>
      <t>Množstvo / 4 roky</t>
    </r>
    <r>
      <rPr>
        <b/>
        <vertAlign val="superscript"/>
        <sz val="11"/>
        <color theme="1"/>
        <rFont val="Calibri"/>
        <family val="2"/>
        <scheme val="minor"/>
      </rPr>
      <t>2)</t>
    </r>
  </si>
  <si>
    <t>2) uvádza predpokladaný počet čerpaných úkonov alebo tovarov za 4 roky plnenia určený na základe údajov uvedených v stĺpci H</t>
  </si>
  <si>
    <r>
      <t>Suma / 4 roky</t>
    </r>
    <r>
      <rPr>
        <b/>
        <vertAlign val="superscript"/>
        <sz val="11"/>
        <color theme="1"/>
        <rFont val="Calibri"/>
        <family val="2"/>
        <scheme val="minor"/>
      </rPr>
      <t>4)</t>
    </r>
    <r>
      <rPr>
        <b/>
        <sz val="11"/>
        <color theme="1"/>
        <rFont val="Calibri"/>
        <family val="2"/>
        <scheme val="minor"/>
      </rPr>
      <t xml:space="preserve">
bez DPH</t>
    </r>
  </si>
  <si>
    <t>4) uvádza sumu čerpania pri stanovenej jednotkovej cene a predpokladanom počet čerpaných úkonov alebo tovarov za 4 roky plnenia</t>
  </si>
  <si>
    <t>Zahŕňa zemné práce vrátane obsluhy stroja - oprava a údržba.</t>
  </si>
  <si>
    <t>Výrub krov a odstránenie nevhodných drevín bez odstránenia pňa 
s odprataním na vzdialenosť do 25 m.</t>
  </si>
  <si>
    <t>Aerifikácia  (prevzdušnenie) trávnika s odstránením vyrezaných častí, naložením biologicky rozložiteľného odpadu zo zelene odpadu na dopravný prostriedok, s odvozom na miesto zhodnotenia/zneškodnenia odpadu 
a so zložením.</t>
  </si>
  <si>
    <t>Čistenie spevnených plôch (zametanie) a mechanické odstránenie burín 
zo škár v spevnených plochách.</t>
  </si>
  <si>
    <t>Založenie travinno-bylinného spoločenstva (kvitnúca lúka) bez prípravy stanovišťa v rovine alebo na svahu.</t>
  </si>
  <si>
    <t>Tvarovací rez živého plota s výškou do 1 m s odprataním na vzdialenosť 
do 25 m.</t>
  </si>
  <si>
    <t>Tvarovací rez živého plota s výškou do 2 m s odprataním na vzdialenosť 
do 25 m.</t>
  </si>
  <si>
    <t>Tvarovací rez živého plota s výškou do 3 m s odprataním na vzdialenosť 
do 25 m.</t>
  </si>
  <si>
    <t>Rez viacročných sadeníc drevín realizovaný pri výsadbe, bezprostredne 
po výsadbe alebo presadení.</t>
  </si>
  <si>
    <t>Rez stromov s výškou od 10 m do 15 m použitím vysokozdvižnej plošiny 
alebo stromolezeckých prác s odprataním na vzdialenosť do 25 m.</t>
  </si>
  <si>
    <t>Rez stromov s výškou od 15 m do 20 m použitím vysokozdvižnej plošiny 
alebo stromolezeckých prác s odprataním na vzdialenosť do 25 m.</t>
  </si>
  <si>
    <t>Rez stromov s výškou nad 20 m použitím vysokozdvižnej plošiny 
alebo stromolezeckých prác s odprataním na vzdialenosť do 25 m.</t>
  </si>
  <si>
    <t>Vyrúb stromu s priemerom kmeňa do 100 mm (alebo obvodom kmeňa 
do 300 mm) bez odstránenia pňa s odprataním na vzdialenosť do 25 m.</t>
  </si>
  <si>
    <t>Vyrúb stromu s priemerom kmeňa od 100 mm do 300 mm (s obvodom kmeňa od 300 mm do 950 mm) bez odstránenia pňa s odprataním
na vzdialenosť do 25 m.</t>
  </si>
  <si>
    <t>Vyrúb stromu s priemerom kmeňa od 300 mm do 400 mm (alebo s obvodom kmeňa od 950 mm do 1250 mm) bez odstránenia pňa s odprataním 
na vzdialenosť do 25 m.</t>
  </si>
  <si>
    <t>Vyrúb stromu s priemerom kmeňa od 400 mm do 500 mm (alebo s obvodom kmeňa od 1250 mm do 1570 mm) bez odstránenia pňa s odprataním
na vzdialenosť do 25 m.</t>
  </si>
  <si>
    <t>Zosadzovací rez stromov s výškou
do 10 m</t>
  </si>
  <si>
    <t>Zosadzovací rez stromov s výškou
od 10 m do 15 m</t>
  </si>
  <si>
    <t>Zosadzovací rez stromov s výškou
od 15 m do 20 m</t>
  </si>
  <si>
    <t>Zosadzovací rez stromov s výškou
nad 20 m</t>
  </si>
  <si>
    <t>Výrub torza stromu s priemerom kmeňa nad 500 mm</t>
  </si>
  <si>
    <t>Výrub torza stromu s priemerom kmeňa do 500 mm</t>
  </si>
  <si>
    <t>Vyrúb torza stromu s priemerom kmeňa nad 500 mm (alebo s obvodom kmeňa nad 1570 mm) bez odstránenia pňa s odprataním na vzdialenosť 
do 25 m.</t>
  </si>
  <si>
    <t>Vyrúb stromu s priemerom kmeňa od 800 mm do 900 mm (alebo s obvodom kmeňa od 2500 mm do 2800 mm) bez odstránenia pňa s odprataním 
na vzdialenosť do 25 m.</t>
  </si>
  <si>
    <t>Vyrúb stromu s priemerom kmeňa od 700 mm do 800 mm (alebo s obvodom kmeňa od 2200 mm do 2500 mm) bez odstránenia pňa s odprataním 
na vzdialenosť do 25 m.</t>
  </si>
  <si>
    <t>Vyrúb stromu s priemerom kmeňa od 600 mm do 700 mm (alebo s obvodom kmeňa od 1880 mm do 2200 mm) bez odstránenia pňa s odprataním 
na vzdialenosť do 25 m.</t>
  </si>
  <si>
    <t>Vyrúb stromu s priemerom kmeňa od 500 mm do 600 mm (alebo s obvodom kmeňa od 1570 mm do 1880 mm) bez odstránenia pňa s odprataním 
na vzdialenosť do 25 m.</t>
  </si>
  <si>
    <t>Odstránenie vyvráteného stromu, zlomeného stromu bez odstránenia pňa alebo zlomeného kostrového konára s priemerom do 300 mm (s obvodom
do 950 mm) s odprataním na vzdialenosť do 25 m.</t>
  </si>
  <si>
    <t>Odstránenie vyvráteného stromu, zlomeného stromu bez odstránenia pňa alebo zlomeného kostrového konára s priemerom od 300 mm do 500 mm 
(s obvodom od 950 mm do 1570 mm) s odprataním na vzdialenosť do 25 m.</t>
  </si>
  <si>
    <t>Odstránenie vyvráteného stromu, zlomeného stromu bez odstránenia pňa alebo zlomeného kostrového konára s priemerom od 500 mm do 700 mm 
(s obvodom od 1570 mm do 2200 mm) s odprataním na vzdialenosť do 25 m.</t>
  </si>
  <si>
    <t>Odstránenie vyvráteného stromu, zlomeného stromu bez odstránenia pňa alebo zlomeného kostrového konára s priemerom od 700 mm do 900 mm 
(s obvodom od 2200 mm do 2800 mm) s odprataním na vzdialenosť do 25 m.</t>
  </si>
  <si>
    <t>Odstránenie vyvráteného stromu, zlomeného stromu bez odstránenia pňa alebo zlomeného kostrového konára s priemerom nad 900 mm (s obvodom nad 2800 mm) s odprataním na vzdialenosť do 25 m.</t>
  </si>
  <si>
    <t>Odstránenie pňa s priemerom na reznej ploche do 500 mm ručne
alebo strojovo (fréza) s odprataním na vzdialenosť do 25 m.</t>
  </si>
  <si>
    <t>Odstránenie pňa s priemerom na reznej ploche nad 500 mm ručne
alebo strojovo (fréza) s odprataním na vzdialenosť do 25 m.</t>
  </si>
  <si>
    <t>Rozprestretie a urovnanie ornice, zeminy a substrátu hrúbky vrstvy
do 150 mm v rovine alebo na svahu bez dodávky ornice, zeminy a substrátu.</t>
  </si>
  <si>
    <t>Chemické odburinenie pôdy pred založením výsadby alebo trávnika 
a pri údržbe spevnených plôch postrekom, po uplynutí účinnej lehoty postreku odstránenie biomasy.</t>
  </si>
  <si>
    <t>Výsadba dreviny s balom o priemere 100-200 mm (ker) v rovine
alebo na svahu umiestnenú samostatne alebo v skupine.</t>
  </si>
  <si>
    <t>Výsadba dreviny s balom o priemere 200-500 mm (ker alebo strom
s obvodom kmeňa do 16 cm) v rovine alebo na svahu umiestnenú samostatne alebo v skupine.</t>
  </si>
  <si>
    <t>Výsadba predpestovaných panelov s balom do živého plota do ryhy v rovine alebo na svahu.</t>
  </si>
  <si>
    <t>Výsadba stromu s obvodom kmeňa 30-35 cm až 45-50 cm v rovine
alebo na svahu.</t>
  </si>
  <si>
    <t>Osadenie a oprava nadzemného kotvenia dreviny kolmi v počte 3 a viac ks
s ochranou proti poškodeniu kmeňa v mieste vzoprenia, s upevnením textilnými kotviacimi pásmi pri priemere kolov do 100 mm a dĺžke kolov
do 3 m so zábranou proti koseniu z polkolov v počte 6 ks dĺžky do 1000 mm, vrátane materiálu.</t>
  </si>
  <si>
    <t>Osadenie a oprava nadzemného kotvenia dreviny priečnym kolom v počte 1
a viac ks s ochranou proti poškodeniu kmeňa v mieste vzoprenia, s upevnením textilným kotviacim pásom pri priemere kolu do 100 mm a dĺžke kolu do 3 m, vrátane materiálu.</t>
  </si>
  <si>
    <t>Osadenie podzemného kotvenia dreviny z popruhov, kovových kotiev
a kokosovej rohože chrániacej bal, vrátane materiálu.</t>
  </si>
  <si>
    <t>Osadenie a oprava samostatnej zábrany proti koseniu z kolov v počte 3 ks
a polkolov v počte 6 ks dĺžky do 1000 mm, vrátane materiálu.</t>
  </si>
  <si>
    <t>Ošetrenie vysadených krov v skupinách odburinením a nakyprením
so zložením odpadu na hromady, naložením na dopravný prostriedok, odvozom a so zložením.</t>
  </si>
  <si>
    <t>Ošetrenie vysadených stromov odburinením a nakyprením so zložením odpadu na hromady, naložením na dopravný prostriedok, odvozom
a so zložením.</t>
  </si>
  <si>
    <r>
      <t>Hnojenie drevín roztokom hnojiva s dovozom (v množstve 1 l/m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krov
a skupinách krov a jednorazovej zavlažovacej dávky stromu), vrátane vody
a hnojiva.</t>
    </r>
  </si>
  <si>
    <t>Záhradnícky kompost, do ktorého bol primiešaný biouhol v pomere 10-20 %
s následným zrením a udržiavaním vlhkosti počas 2-4 týždňov.</t>
  </si>
  <si>
    <t>Rašelina kyslá triedená, výhradne prírodný a nezávadný materiál, strednej frakcie, v balení 70 l.</t>
  </si>
  <si>
    <t>Záhradnícka zemina preosievaná s frakciou 0-20 mm – voľne ložená – certifikovaná ÚKSUP, vyrobená z kompostu a zemitej časti ako priamo použiteľný substrát na výsadbu, hygienicky nezávadná.</t>
  </si>
  <si>
    <t>Zábrana proti koseniu vo forme dlhodobo odolnej plastovej manžety chrániacej kmeň proti mechanickému poškodeniu so životnosťou min. 3 roky, vyrobená z materiálu certifikovaného podľa normy DIN EN 13432, odolného proti UV žiareniu, poveternostným vplyvom a dlhou životnosťou. Pásy sú široké 21 cm a dlhé 36 cm vhodné pre stromy s obvodom kmeňa do 35 cm 
(v prípade potreby sa môžu napojiť) s vetracími otvormi na prevzdušnenie kmeňa, hnedej farby a nenápadného dizajnu, opakovane použiteľné.</t>
  </si>
  <si>
    <t>Mulčovacia kôra vyrobená z drvenej a triedenej kôry ihličnatých stromov, výhradne prírodný a nezávadný materiál, jemnej až strednej frakcie bez pilín 
a prachu, v balení 70 l.</t>
  </si>
  <si>
    <t>Stabilizovaná drevná štiepka vhodná na mulčovanie, vyrobená mechanickým štiepením dreva listnatých drevín, výhradne prírodný a nezávadný materiál, jemnej až strednej frakcie bez pilín a prachu.</t>
  </si>
  <si>
    <t>Zneškodnenie odpadu, skupina: zemina a kamenivo, v zmysle zákona 
č. 79/2015 Z. z. o odpadoch a o zmene a doplnení niektorých zákonov v znení neskorších predpisov.</t>
  </si>
  <si>
    <t>Zneškodnenie odpadu, skupina: odpad z čistenia ulíc, v zmysle zákona 
č. 79/2015 Z. z. o odpadoch a o zmene a doplnení niektorých zákonov v znení neskorších predpisov.</t>
  </si>
  <si>
    <t>Hodinová zúčtovacia sadzba za náročnejšie práce odborného charakteru 
ako opravy a údržba stavebných prvkov drobnej architektúry.</t>
  </si>
  <si>
    <t>Hodinová zúčtovacia sadzba – 
práce nenáročné</t>
  </si>
  <si>
    <t>Hodinová zúčtovacia sadzba – 
práce náročnejšie</t>
  </si>
  <si>
    <t>Hodinová zúčtovacia sadzba – 
práce vysoko odborné</t>
  </si>
  <si>
    <t>Hodinová zúčtovacia sadzba – 
zemné práce</t>
  </si>
  <si>
    <t>Zneškodnenie odpadu – zemina 
a kamenivo</t>
  </si>
  <si>
    <t>Zneškodnenie odpadu – odpad 
z čistenia ulíc</t>
  </si>
  <si>
    <t>Osadenie a oprava zábrany proti koseniu z kolov</t>
  </si>
  <si>
    <t>Vizuálne hodnotenie vitality 
a zdravotného stavu skupiny drevín</t>
  </si>
  <si>
    <t>Vizuálne hodnotenie vitality 
a zdravotného stavu dreviny</t>
  </si>
  <si>
    <t>2.6. Odstraňovanie pňov 
a zvyškov
drevín</t>
  </si>
  <si>
    <t>Kosenie parterového trávnika so zhrabaním, vyzbieraním rozptýleného odpadu z kosenej plochy, naložením odpadu na dopravný prostriedok, odvozom 
na miesto zhodnotenia/zneškodnenia odpadu a so zložením.</t>
  </si>
  <si>
    <t>Príloha č. 2 - Ponuka v zákazke „Zakladanie a údržba verejnej zelene a služby s tým spojené“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</si>
  <si>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</si>
  <si>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</si>
  <si>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</si>
  <si>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</si>
  <si>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</si>
  <si>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</si>
  <si>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</si>
  <si>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</si>
  <si>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</si>
  <si>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t>Kritérium K1: Cenová ponuka</t>
  </si>
  <si>
    <t>Cena za celý predmet zákazky</t>
  </si>
  <si>
    <t>bez DPH</t>
  </si>
  <si>
    <t>DPH</t>
  </si>
  <si>
    <t>vrátane DPH</t>
  </si>
  <si>
    <t>Kritérium č. 2: Zamestnávanie znevýhodnených uchádzačov o zamestnanie</t>
  </si>
  <si>
    <t>Opis kritéria: 
Verejný obstarávateľ zvýhodní bonusovou sumou uchádzača, ktorý na účely plnenia zákazky bude zamestnávať znevýhodnených uchádzačov o zamestnanie na trhu práce podľa § 8 ods. 1 zákona č. 5/2004 Z. z. o službách zamestnanosti a o zmene a doplnení niektorých zákonov v znení neskorších predpisov (ďalej len „ZUZ“) . Podrobnosti sú uvedené v súťažných podkladoch.</t>
  </si>
  <si>
    <t>Novovytvorené pracovné miesto:
Uchádzač uvedie počet pracovných miest, ktoré sa zaväzuje vytvoriť.
Uchádzač bude povinný preukázať vytvorenie pracovného miesta v súlade s podmienkami uvedenými v súťažných podkladoch a rámcovej dohode.</t>
  </si>
  <si>
    <t>Existujúce pracovné miesto:
Uchádzač uvedie meno a priezvisko zamestnanca (najviac 5) a ako súčasť ponuky predloží doklady a dokumenty požadované v súlade so súťažnými podkladmi</t>
  </si>
  <si>
    <t>Peňažný bonus na účely vyhodnotenia ponúk:</t>
  </si>
  <si>
    <t>Celková cena na účely hodnotenia ponúk:</t>
  </si>
  <si>
    <t>V ...</t>
  </si>
  <si>
    <t xml:space="preserve">Dátum: </t>
  </si>
  <si>
    <t>Podpis</t>
  </si>
  <si>
    <r>
      <t>Suma / 4 roky</t>
    </r>
    <r>
      <rPr>
        <b/>
        <vertAlign val="superscript"/>
        <sz val="11"/>
        <color theme="1"/>
        <rFont val="Calibri"/>
        <family val="2"/>
        <scheme val="minor"/>
      </rPr>
      <t xml:space="preserve">4)
</t>
    </r>
    <r>
      <rPr>
        <b/>
        <sz val="11"/>
        <color theme="1"/>
        <rFont val="Calibri"/>
        <family val="2"/>
        <scheme val="minor"/>
      </rPr>
      <t>s DPH</t>
    </r>
  </si>
  <si>
    <t>CENA CELKOM - súčet výsledných súm za jednotlivé položky za 48 mesiacov plnenia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</si>
  <si>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</rPr>
      <t>Osobné postavenie</t>
    </r>
    <r>
      <rPr>
        <sz val="11"/>
        <color theme="1"/>
        <rFont val="Calibri"/>
        <family val="2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</si>
  <si>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</rPr>
      <t>Koneční užívatelia výhod</t>
    </r>
    <r>
      <rPr>
        <sz val="11"/>
        <rFont val="Calibri"/>
        <family val="2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</si>
  <si>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</rPr>
      <t>Medzinárodné sankcie</t>
    </r>
    <r>
      <rPr>
        <sz val="11"/>
        <rFont val="Calibri"/>
        <family val="2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</si>
  <si>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</rPr>
      <t xml:space="preserve">zákaz účasti </t>
    </r>
    <r>
      <rPr>
        <sz val="11"/>
        <rFont val="Calibri"/>
        <family val="2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</si>
  <si>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</rPr>
      <t>https://www.uvo.gov.sk/zaujemca-uchadzac/eticky-kodex-zaujemcu-uchadzaca</t>
    </r>
    <r>
      <rPr>
        <sz val="11"/>
        <rFont val="Calibri"/>
        <family val="2"/>
      </rPr>
      <t xml:space="preserve"> 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</si>
  <si>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</si>
  <si>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</si>
  <si>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</si>
  <si>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</si>
  <si>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</si>
  <si>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</si>
  <si>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</si>
  <si>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</si>
  <si>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</si>
  <si>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</si>
  <si>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</si>
  <si>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</si>
  <si>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</si>
  <si>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</si>
  <si>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</si>
  <si>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</si>
  <si>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</si>
  <si>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</si>
  <si>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</si>
  <si>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</si>
  <si>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</si>
  <si>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</si>
  <si>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</si>
  <si>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</si>
  <si>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</si>
  <si>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</si>
  <si>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</si>
  <si>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</si>
  <si>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</si>
  <si>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</si>
  <si>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</si>
  <si>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</si>
  <si>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</si>
  <si>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</si>
  <si>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</si>
  <si>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Dátum poskytovania služieb (od - do)</t>
  </si>
  <si>
    <t>Meno/názov odberateľa služieb</t>
  </si>
  <si>
    <t xml:space="preserve">Tel. číslo, e-mailová adresa </t>
  </si>
  <si>
    <t>Doplňujúce informácie (odkaz na refernciu z Evidencie referencií)</t>
  </si>
  <si>
    <t>Podrobný opis poskytovaných služieb (predovšetkým rozmery, počty ks atď.)</t>
  </si>
  <si>
    <t>Odborník</t>
  </si>
  <si>
    <t>Podrobné požiadavky</t>
  </si>
  <si>
    <t>Meno a priezvisko</t>
  </si>
  <si>
    <t>Krajinný architekt</t>
  </si>
  <si>
    <t>Odborník v oblasti arboristiky - vedúci</t>
  </si>
  <si>
    <t>Doplňujúce informácie (napr. odkaz na záznam vo verejne dostupnom registri)</t>
  </si>
  <si>
    <t>Odborník v oblasti arboristiky - zástupca vedúceho</t>
  </si>
  <si>
    <t>Záhradník/Biotechnik zelene</t>
  </si>
  <si>
    <t>Odborník (dendrológ) spôsobilý vykonávať hodnotenie vitality a zdravotného stavu drevín</t>
  </si>
  <si>
    <t>Závlahár</t>
  </si>
  <si>
    <t>- vysokoškolské vzdelanie 2. stupňa v odbore záhradná a krajinná architektúra - predložiť kópiu diplomu
- prax v odbore min. 2 roky - predložiť profesijný životopis</t>
  </si>
  <si>
    <t>- držiteľ aspoň jedného dokladu o odbornej spôsobilosti vydaný EAC alebo príslušným partnerom EAC alebo národným certifikačným centrom al. International society od arboriculture: 
- ETT European Tree Technician, 
- ISA Board Certified Master Arborist,
- ETW European Tree Worker, 
- ISA Certified Arborist,
ČCA Čestký certifikovaný arborista - úroveň Stromolezec, Plošinár - predložiť kópiu certifikátu, odkaz na verejný zápis</t>
  </si>
  <si>
    <t>- držiteľ aspoň jedného dokladu o odbornej spôsobilosti vydaný EAC alebo príslušným partnerom EAC alebo národným certifikačným centrom al. International society od arboriculture: 
- ETT European Tree Technician, 
- ISA Board, Certified Master Arborist,
- ETW European Tree Worker, 
- ISA Certified Arborist,
- ČCA Čestký certifikovaný arborista - úroveň Stromolezec, Plošinár - predložiť kópiu certifikátu, alebo odkaz na verejný zápis</t>
  </si>
  <si>
    <t>- stredoškolské odborné vzdelanie s maturitou alebo vysokoškolské vzdelanie min. 1. stupňa v odbore záhradníctvo, biotechnika zelene, realizácia a správa zelene alebo iný príbuzný odbor - predložiť kópiu dokladu o dosiahnutom vzdelaní
- prax v odbore min. 2 roky - predložiť profesijný životopis</t>
  </si>
  <si>
    <t>- držiteľ aspoň jedného dokladu o odbornej spôsobilosti vydaný EAC alebo príslušným partnerom EAC alebo národným certifikačným centrom alebo International society of arboriculture:
- ETT European Tree Technician
- ISA Board, Certified Master Arborist,
- ČCA Český certifikovaný arborista - úroveň konzultant,
- ETW European Tree Worker - predložiť kópiu certifikátu, alebo odkaz na zverejnený zápis
- prax v hodnotení drevín min. 5 rokov - predložiť profesijný životopis</t>
  </si>
  <si>
    <t>- prax v odbore min. 2 roky - predložiť profesijný životopis</t>
  </si>
  <si>
    <t>Technická a odborná spôsobilosť</t>
  </si>
  <si>
    <t>Vzťah k uchádzačovi</t>
  </si>
  <si>
    <t>*V prípade potreby uchádzač doplní riadky.</t>
  </si>
  <si>
    <t>Vykonávanie kosby v min. výmere 2 000 000 m2 v urbanizovanom prostredí *</t>
  </si>
  <si>
    <t>Realizácia min. 350 ks rezov drevín s min. výškou 5 m, realizované z vysokozdvižnej plošiny alebo stromolezeckou technikou *</t>
  </si>
  <si>
    <t>Min. 120 ks dodaných a vysadených sadeníc stromov s min. obvodom 16 cm meraných vo výške 130 cm *</t>
  </si>
  <si>
    <t>Min. 2 000 m3 vykonanej zálievky *</t>
  </si>
  <si>
    <t>Realizácia min. 175 ks výrubov drevín s min. priemerom kmeňa 100 mm alebo obvodom min. 300 mm v urbanizovanom prostredí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</si>
</sst>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vertAlign val="superscript"/>
      <sz val="11"/>
      <color theme="1"/>
      <name val="Aptos Narrow"/>
      <family val="2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6"/>
      <color theme="4" tint="-0.249977111117893"/>
      <name val="Calibri"/>
      <family val="2"/>
    </font>
    <font>
      <sz val="11"/>
      <color theme="4" tint="-0.249977111117893"/>
      <name val="Calibri"/>
      <family val="2"/>
    </font>
    <font>
      <sz val="11"/>
      <color rgb="FF0061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4"/>
      <name val="Calibri"/>
      <family val="2"/>
    </font>
    <font>
      <b/>
      <sz val="14"/>
      <name val="Calibri"/>
      <family val="2"/>
    </font>
    <font>
      <sz val="16"/>
      <color theme="4" tint="-0.249977111117893"/>
      <name val="Calibri Light"/>
      <family val="2"/>
    </font>
    <font>
      <sz val="11"/>
      <color theme="4" tint="-0.249977111117893"/>
      <name val="Calibri Light"/>
      <family val="2"/>
    </font>
    <font>
      <u/>
      <sz val="11"/>
      <color theme="10"/>
      <name val="Calibri"/>
      <family val="2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20"/>
      <color theme="4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8B8CE"/>
        <bgColor indexed="64"/>
      </patternFill>
    </fill>
    <fill>
      <patternFill patternType="solid">
        <fgColor rgb="FF85C5D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FC876"/>
        <bgColor indexed="64"/>
      </patternFill>
    </fill>
    <fill>
      <patternFill patternType="solid">
        <fgColor rgb="FF9FBD5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199C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23" borderId="68" applyNumberFormat="0" applyFont="0" applyAlignment="0" applyProtection="0"/>
    <xf numFmtId="0" fontId="1" fillId="24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645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top" wrapText="1"/>
    </xf>
    <xf numFmtId="0" fontId="6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top" wrapText="1"/>
    </xf>
    <xf numFmtId="0" fontId="0" fillId="10" borderId="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top" wrapText="1"/>
    </xf>
    <xf numFmtId="0" fontId="6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vertical="top" wrapText="1"/>
    </xf>
    <xf numFmtId="0" fontId="6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3" fillId="14" borderId="1" xfId="0" applyFont="1" applyFill="1" applyBorder="1" applyAlignment="1">
      <alignment vertical="top" wrapText="1"/>
    </xf>
    <xf numFmtId="0" fontId="0" fillId="13" borderId="1" xfId="0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vertical="top" wrapText="1"/>
    </xf>
    <xf numFmtId="0" fontId="6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vertical="center" wrapText="1"/>
    </xf>
    <xf numFmtId="0" fontId="3" fillId="16" borderId="1" xfId="0" applyFont="1" applyFill="1" applyBorder="1" applyAlignment="1">
      <alignment vertical="top" wrapText="1"/>
    </xf>
    <xf numFmtId="0" fontId="6" fillId="18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center" wrapText="1"/>
    </xf>
    <xf numFmtId="0" fontId="3" fillId="18" borderId="1" xfId="0" applyFont="1" applyFill="1" applyBorder="1" applyAlignment="1">
      <alignment vertical="top" wrapText="1"/>
    </xf>
    <xf numFmtId="0" fontId="0" fillId="18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top" wrapText="1"/>
    </xf>
    <xf numFmtId="0" fontId="0" fillId="2" borderId="12" xfId="0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top" wrapText="1"/>
    </xf>
    <xf numFmtId="0" fontId="0" fillId="5" borderId="7" xfId="0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top" wrapText="1"/>
    </xf>
    <xf numFmtId="0" fontId="0" fillId="5" borderId="12" xfId="0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vertical="top" wrapText="1"/>
    </xf>
    <xf numFmtId="0" fontId="0" fillId="10" borderId="7" xfId="0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vertical="center" wrapText="1"/>
    </xf>
    <xf numFmtId="0" fontId="3" fillId="10" borderId="12" xfId="0" applyFont="1" applyFill="1" applyBorder="1" applyAlignment="1">
      <alignment vertical="top" wrapText="1"/>
    </xf>
    <xf numFmtId="0" fontId="0" fillId="10" borderId="12" xfId="0" applyFill="1" applyBorder="1" applyAlignment="1">
      <alignment horizontal="center" vertical="center"/>
    </xf>
    <xf numFmtId="0" fontId="3" fillId="4" borderId="7" xfId="0" applyFont="1" applyFill="1" applyBorder="1" applyAlignment="1">
      <alignment vertical="top" wrapText="1"/>
    </xf>
    <xf numFmtId="0" fontId="6" fillId="14" borderId="7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vertical="center" wrapText="1"/>
    </xf>
    <xf numFmtId="0" fontId="3" fillId="14" borderId="7" xfId="0" applyFont="1" applyFill="1" applyBorder="1" applyAlignment="1">
      <alignment vertical="top" wrapText="1"/>
    </xf>
    <xf numFmtId="0" fontId="0" fillId="13" borderId="7" xfId="0" applyFill="1" applyBorder="1" applyAlignment="1">
      <alignment horizontal="center" vertical="center"/>
    </xf>
    <xf numFmtId="0" fontId="2" fillId="14" borderId="12" xfId="0" applyFont="1" applyFill="1" applyBorder="1" applyAlignment="1">
      <alignment vertical="center" wrapText="1"/>
    </xf>
    <xf numFmtId="0" fontId="3" fillId="14" borderId="12" xfId="0" applyFont="1" applyFill="1" applyBorder="1" applyAlignment="1">
      <alignment vertical="top" wrapText="1"/>
    </xf>
    <xf numFmtId="0" fontId="0" fillId="13" borderId="12" xfId="0" applyFill="1" applyBorder="1" applyAlignment="1">
      <alignment horizontal="center" vertical="center"/>
    </xf>
    <xf numFmtId="0" fontId="6" fillId="18" borderId="7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vertical="center" wrapText="1"/>
    </xf>
    <xf numFmtId="0" fontId="3" fillId="18" borderId="7" xfId="0" applyFont="1" applyFill="1" applyBorder="1" applyAlignment="1">
      <alignment vertical="top" wrapText="1"/>
    </xf>
    <xf numFmtId="0" fontId="0" fillId="18" borderId="7" xfId="0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top" wrapText="1"/>
    </xf>
    <xf numFmtId="0" fontId="6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top" wrapText="1"/>
    </xf>
    <xf numFmtId="0" fontId="6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top" wrapText="1"/>
    </xf>
    <xf numFmtId="0" fontId="6" fillId="9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top" wrapText="1"/>
    </xf>
    <xf numFmtId="0" fontId="6" fillId="9" borderId="12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vertical="center" wrapText="1"/>
    </xf>
    <xf numFmtId="0" fontId="3" fillId="9" borderId="12" xfId="0" applyFont="1" applyFill="1" applyBorder="1" applyAlignment="1">
      <alignment vertical="top" wrapText="1"/>
    </xf>
    <xf numFmtId="0" fontId="6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vertical="top" wrapText="1"/>
    </xf>
    <xf numFmtId="0" fontId="2" fillId="8" borderId="12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vertical="top" wrapText="1"/>
    </xf>
    <xf numFmtId="0" fontId="6" fillId="11" borderId="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top" wrapText="1"/>
    </xf>
    <xf numFmtId="0" fontId="6" fillId="11" borderId="1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top" wrapText="1"/>
    </xf>
    <xf numFmtId="0" fontId="6" fillId="12" borderId="7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vertical="center" wrapText="1"/>
    </xf>
    <xf numFmtId="0" fontId="3" fillId="12" borderId="7" xfId="0" applyFont="1" applyFill="1" applyBorder="1" applyAlignment="1">
      <alignment vertical="top" wrapText="1"/>
    </xf>
    <xf numFmtId="0" fontId="6" fillId="12" borderId="1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vertical="center" wrapText="1"/>
    </xf>
    <xf numFmtId="0" fontId="3" fillId="12" borderId="12" xfId="0" applyFont="1" applyFill="1" applyBorder="1" applyAlignment="1">
      <alignment vertical="top" wrapText="1"/>
    </xf>
    <xf numFmtId="0" fontId="6" fillId="15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vertical="center" wrapText="1"/>
    </xf>
    <xf numFmtId="0" fontId="3" fillId="15" borderId="7" xfId="0" applyFont="1" applyFill="1" applyBorder="1" applyAlignment="1">
      <alignment vertical="top" wrapText="1"/>
    </xf>
    <xf numFmtId="0" fontId="6" fillId="15" borderId="12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vertical="center" wrapText="1"/>
    </xf>
    <xf numFmtId="0" fontId="3" fillId="15" borderId="12" xfId="0" applyFont="1" applyFill="1" applyBorder="1" applyAlignment="1">
      <alignment vertical="top" wrapText="1"/>
    </xf>
    <xf numFmtId="0" fontId="6" fillId="16" borderId="7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vertical="center" wrapText="1"/>
    </xf>
    <xf numFmtId="0" fontId="3" fillId="16" borderId="7" xfId="0" applyFont="1" applyFill="1" applyBorder="1" applyAlignment="1">
      <alignment vertical="top" wrapText="1"/>
    </xf>
    <xf numFmtId="0" fontId="6" fillId="16" borderId="12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vertical="center" wrapText="1"/>
    </xf>
    <xf numFmtId="0" fontId="3" fillId="16" borderId="12" xfId="0" applyFont="1" applyFill="1" applyBorder="1" applyAlignment="1">
      <alignment vertical="top" wrapText="1"/>
    </xf>
    <xf numFmtId="0" fontId="0" fillId="0" borderId="0" xfId="0" applyAlignment="1">
      <alignment horizontal="left" vertical="top" indent="1"/>
    </xf>
    <xf numFmtId="2" fontId="0" fillId="2" borderId="7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164" fontId="2" fillId="2" borderId="13" xfId="0" applyNumberFormat="1" applyFont="1" applyFill="1" applyBorder="1" applyAlignment="1">
      <alignment vertical="center"/>
    </xf>
    <xf numFmtId="2" fontId="0" fillId="5" borderId="7" xfId="0" applyNumberFormat="1" applyFill="1" applyBorder="1" applyAlignment="1">
      <alignment vertical="center"/>
    </xf>
    <xf numFmtId="164" fontId="0" fillId="5" borderId="7" xfId="0" applyNumberFormat="1" applyFill="1" applyBorder="1" applyAlignment="1">
      <alignment vertical="center"/>
    </xf>
    <xf numFmtId="164" fontId="2" fillId="5" borderId="8" xfId="0" applyNumberFormat="1" applyFont="1" applyFill="1" applyBorder="1" applyAlignment="1">
      <alignment vertical="center"/>
    </xf>
    <xf numFmtId="2" fontId="0" fillId="5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2" fontId="0" fillId="5" borderId="12" xfId="0" applyNumberFormat="1" applyFill="1" applyBorder="1" applyAlignment="1">
      <alignment vertical="center"/>
    </xf>
    <xf numFmtId="164" fontId="0" fillId="5" borderId="12" xfId="0" applyNumberFormat="1" applyFill="1" applyBorder="1" applyAlignment="1">
      <alignment vertical="center"/>
    </xf>
    <xf numFmtId="164" fontId="2" fillId="5" borderId="13" xfId="0" applyNumberFormat="1" applyFont="1" applyFill="1" applyBorder="1" applyAlignment="1">
      <alignment vertical="center"/>
    </xf>
    <xf numFmtId="2" fontId="0" fillId="10" borderId="7" xfId="0" applyNumberFormat="1" applyFill="1" applyBorder="1" applyAlignment="1">
      <alignment vertical="center"/>
    </xf>
    <xf numFmtId="164" fontId="0" fillId="10" borderId="7" xfId="0" applyNumberFormat="1" applyFill="1" applyBorder="1" applyAlignment="1">
      <alignment vertical="center"/>
    </xf>
    <xf numFmtId="164" fontId="2" fillId="10" borderId="8" xfId="0" applyNumberFormat="1" applyFont="1" applyFill="1" applyBorder="1" applyAlignment="1">
      <alignment vertical="center"/>
    </xf>
    <xf numFmtId="2" fontId="0" fillId="10" borderId="1" xfId="0" applyNumberFormat="1" applyFill="1" applyBorder="1" applyAlignment="1">
      <alignment vertical="center"/>
    </xf>
    <xf numFmtId="164" fontId="0" fillId="10" borderId="1" xfId="0" applyNumberFormat="1" applyFill="1" applyBorder="1" applyAlignment="1">
      <alignment vertical="center"/>
    </xf>
    <xf numFmtId="164" fontId="2" fillId="10" borderId="10" xfId="0" applyNumberFormat="1" applyFont="1" applyFill="1" applyBorder="1" applyAlignment="1">
      <alignment vertical="center"/>
    </xf>
    <xf numFmtId="2" fontId="0" fillId="10" borderId="12" xfId="0" applyNumberFormat="1" applyFill="1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164" fontId="2" fillId="10" borderId="13" xfId="0" applyNumberFormat="1" applyFont="1" applyFill="1" applyBorder="1" applyAlignment="1">
      <alignment vertical="center"/>
    </xf>
    <xf numFmtId="2" fontId="0" fillId="13" borderId="7" xfId="0" applyNumberFormat="1" applyFill="1" applyBorder="1" applyAlignment="1">
      <alignment vertical="center"/>
    </xf>
    <xf numFmtId="164" fontId="0" fillId="13" borderId="7" xfId="0" applyNumberFormat="1" applyFill="1" applyBorder="1" applyAlignment="1">
      <alignment vertical="center"/>
    </xf>
    <xf numFmtId="164" fontId="2" fillId="13" borderId="8" xfId="0" applyNumberFormat="1" applyFont="1" applyFill="1" applyBorder="1" applyAlignment="1">
      <alignment vertical="center"/>
    </xf>
    <xf numFmtId="2" fontId="0" fillId="13" borderId="1" xfId="0" applyNumberFormat="1" applyFill="1" applyBorder="1" applyAlignment="1">
      <alignment vertical="center"/>
    </xf>
    <xf numFmtId="164" fontId="0" fillId="13" borderId="1" xfId="0" applyNumberFormat="1" applyFill="1" applyBorder="1" applyAlignment="1">
      <alignment vertical="center"/>
    </xf>
    <xf numFmtId="164" fontId="2" fillId="13" borderId="10" xfId="0" applyNumberFormat="1" applyFont="1" applyFill="1" applyBorder="1" applyAlignment="1">
      <alignment vertical="center"/>
    </xf>
    <xf numFmtId="2" fontId="0" fillId="13" borderId="12" xfId="0" applyNumberFormat="1" applyFill="1" applyBorder="1" applyAlignment="1">
      <alignment vertical="center"/>
    </xf>
    <xf numFmtId="164" fontId="0" fillId="13" borderId="12" xfId="0" applyNumberFormat="1" applyFill="1" applyBorder="1" applyAlignment="1">
      <alignment vertical="center"/>
    </xf>
    <xf numFmtId="164" fontId="2" fillId="13" borderId="13" xfId="0" applyNumberFormat="1" applyFont="1" applyFill="1" applyBorder="1" applyAlignment="1">
      <alignment vertical="center"/>
    </xf>
    <xf numFmtId="2" fontId="0" fillId="18" borderId="7" xfId="0" applyNumberFormat="1" applyFill="1" applyBorder="1" applyAlignment="1">
      <alignment vertical="center"/>
    </xf>
    <xf numFmtId="164" fontId="0" fillId="18" borderId="7" xfId="0" applyNumberFormat="1" applyFill="1" applyBorder="1" applyAlignment="1">
      <alignment vertical="center"/>
    </xf>
    <xf numFmtId="164" fontId="2" fillId="18" borderId="8" xfId="0" applyNumberFormat="1" applyFont="1" applyFill="1" applyBorder="1" applyAlignment="1">
      <alignment vertical="center"/>
    </xf>
    <xf numFmtId="2" fontId="0" fillId="18" borderId="1" xfId="0" applyNumberFormat="1" applyFill="1" applyBorder="1" applyAlignment="1">
      <alignment vertical="center"/>
    </xf>
    <xf numFmtId="164" fontId="0" fillId="18" borderId="1" xfId="0" applyNumberFormat="1" applyFill="1" applyBorder="1" applyAlignment="1">
      <alignment vertical="center"/>
    </xf>
    <xf numFmtId="164" fontId="2" fillId="18" borderId="10" xfId="0" applyNumberFormat="1" applyFont="1" applyFill="1" applyBorder="1" applyAlignment="1">
      <alignment vertical="center"/>
    </xf>
    <xf numFmtId="164" fontId="10" fillId="13" borderId="8" xfId="0" applyNumberFormat="1" applyFont="1" applyFill="1" applyBorder="1" applyAlignment="1">
      <alignment vertical="center"/>
    </xf>
    <xf numFmtId="164" fontId="10" fillId="13" borderId="10" xfId="0" applyNumberFormat="1" applyFont="1" applyFill="1" applyBorder="1" applyAlignment="1">
      <alignment vertical="center"/>
    </xf>
    <xf numFmtId="164" fontId="10" fillId="13" borderId="13" xfId="0" applyNumberFormat="1" applyFont="1" applyFill="1" applyBorder="1" applyAlignment="1">
      <alignment vertical="center"/>
    </xf>
    <xf numFmtId="0" fontId="2" fillId="19" borderId="4" xfId="0" applyFont="1" applyFill="1" applyBorder="1" applyAlignment="1">
      <alignment horizontal="left" vertical="top" wrapText="1"/>
    </xf>
    <xf numFmtId="164" fontId="0" fillId="2" borderId="7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2" borderId="12" xfId="0" applyNumberFormat="1" applyFill="1" applyBorder="1" applyAlignment="1">
      <alignment horizontal="right" vertical="center"/>
    </xf>
    <xf numFmtId="164" fontId="0" fillId="5" borderId="7" xfId="0" applyNumberFormat="1" applyFill="1" applyBorder="1" applyAlignment="1">
      <alignment horizontal="right" vertical="center"/>
    </xf>
    <xf numFmtId="164" fontId="0" fillId="5" borderId="1" xfId="0" applyNumberFormat="1" applyFill="1" applyBorder="1" applyAlignment="1">
      <alignment horizontal="right" vertical="center"/>
    </xf>
    <xf numFmtId="164" fontId="0" fillId="5" borderId="12" xfId="0" applyNumberFormat="1" applyFill="1" applyBorder="1" applyAlignment="1">
      <alignment horizontal="right" vertical="center"/>
    </xf>
    <xf numFmtId="164" fontId="0" fillId="10" borderId="7" xfId="0" applyNumberFormat="1" applyFill="1" applyBorder="1" applyAlignment="1">
      <alignment horizontal="right" vertical="center"/>
    </xf>
    <xf numFmtId="164" fontId="0" fillId="10" borderId="1" xfId="0" applyNumberFormat="1" applyFill="1" applyBorder="1" applyAlignment="1">
      <alignment horizontal="right" vertical="center"/>
    </xf>
    <xf numFmtId="164" fontId="0" fillId="10" borderId="12" xfId="0" applyNumberFormat="1" applyFill="1" applyBorder="1" applyAlignment="1">
      <alignment horizontal="right" vertical="center"/>
    </xf>
    <xf numFmtId="164" fontId="0" fillId="13" borderId="7" xfId="0" applyNumberFormat="1" applyFill="1" applyBorder="1" applyAlignment="1">
      <alignment horizontal="right" vertical="center"/>
    </xf>
    <xf numFmtId="164" fontId="0" fillId="13" borderId="1" xfId="0" applyNumberFormat="1" applyFill="1" applyBorder="1" applyAlignment="1">
      <alignment horizontal="right" vertical="center"/>
    </xf>
    <xf numFmtId="164" fontId="0" fillId="13" borderId="12" xfId="0" applyNumberFormat="1" applyFill="1" applyBorder="1" applyAlignment="1">
      <alignment horizontal="right" vertical="center"/>
    </xf>
    <xf numFmtId="164" fontId="0" fillId="18" borderId="7" xfId="0" applyNumberFormat="1" applyFill="1" applyBorder="1" applyAlignment="1">
      <alignment horizontal="right" vertical="center"/>
    </xf>
    <xf numFmtId="164" fontId="0" fillId="18" borderId="1" xfId="0" applyNumberFormat="1" applyFill="1" applyBorder="1" applyAlignment="1">
      <alignment horizontal="right" vertical="center"/>
    </xf>
    <xf numFmtId="4" fontId="0" fillId="2" borderId="14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4" fontId="0" fillId="2" borderId="19" xfId="0" applyNumberFormat="1" applyFill="1" applyBorder="1" applyAlignment="1">
      <alignment vertical="center"/>
    </xf>
    <xf numFmtId="4" fontId="0" fillId="5" borderId="14" xfId="0" applyNumberForma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4" fontId="0" fillId="5" borderId="19" xfId="0" applyNumberFormat="1" applyFill="1" applyBorder="1" applyAlignment="1">
      <alignment vertical="center"/>
    </xf>
    <xf numFmtId="4" fontId="0" fillId="5" borderId="7" xfId="0" applyNumberFormat="1" applyFill="1" applyBorder="1" applyAlignment="1">
      <alignment vertical="center"/>
    </xf>
    <xf numFmtId="4" fontId="0" fillId="10" borderId="14" xfId="0" applyNumberFormat="1" applyFill="1" applyBorder="1" applyAlignment="1">
      <alignment vertical="center"/>
    </xf>
    <xf numFmtId="4" fontId="0" fillId="10" borderId="1" xfId="0" applyNumberFormat="1" applyFill="1" applyBorder="1" applyAlignment="1">
      <alignment vertical="center"/>
    </xf>
    <xf numFmtId="4" fontId="0" fillId="10" borderId="19" xfId="0" applyNumberFormat="1" applyFill="1" applyBorder="1" applyAlignment="1">
      <alignment vertical="center"/>
    </xf>
    <xf numFmtId="4" fontId="0" fillId="13" borderId="14" xfId="0" applyNumberFormat="1" applyFill="1" applyBorder="1" applyAlignment="1">
      <alignment vertical="center"/>
    </xf>
    <xf numFmtId="4" fontId="0" fillId="13" borderId="1" xfId="0" applyNumberFormat="1" applyFill="1" applyBorder="1" applyAlignment="1">
      <alignment vertical="center"/>
    </xf>
    <xf numFmtId="4" fontId="0" fillId="13" borderId="19" xfId="0" applyNumberFormat="1" applyFill="1" applyBorder="1" applyAlignment="1">
      <alignment vertical="center"/>
    </xf>
    <xf numFmtId="4" fontId="0" fillId="17" borderId="7" xfId="0" applyNumberFormat="1" applyFill="1" applyBorder="1" applyAlignment="1">
      <alignment vertical="center"/>
    </xf>
    <xf numFmtId="4" fontId="0" fillId="18" borderId="14" xfId="0" applyNumberFormat="1" applyFill="1" applyBorder="1" applyAlignment="1">
      <alignment vertical="center"/>
    </xf>
    <xf numFmtId="4" fontId="0" fillId="18" borderId="1" xfId="0" applyNumberForma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15" borderId="12" xfId="0" applyFont="1" applyFill="1" applyBorder="1" applyAlignment="1">
      <alignment horizontal="left" vertical="top" wrapText="1"/>
    </xf>
    <xf numFmtId="0" fontId="2" fillId="15" borderId="12" xfId="0" applyFont="1" applyFill="1" applyBorder="1" applyAlignment="1">
      <alignment vertical="top" wrapText="1"/>
    </xf>
    <xf numFmtId="0" fontId="2" fillId="15" borderId="13" xfId="0" applyFont="1" applyFill="1" applyBorder="1" applyAlignment="1">
      <alignment vertical="top" wrapText="1"/>
    </xf>
    <xf numFmtId="0" fontId="2" fillId="15" borderId="2" xfId="0" applyFont="1" applyFill="1" applyBorder="1" applyAlignment="1">
      <alignment vertical="center" wrapText="1"/>
    </xf>
    <xf numFmtId="0" fontId="2" fillId="15" borderId="34" xfId="0" applyFont="1" applyFill="1" applyBorder="1" applyAlignment="1">
      <alignment vertical="center" wrapText="1"/>
    </xf>
    <xf numFmtId="0" fontId="2" fillId="15" borderId="32" xfId="0" applyFont="1" applyFill="1" applyBorder="1" applyAlignment="1">
      <alignment horizontal="left" vertical="top" wrapText="1"/>
    </xf>
    <xf numFmtId="0" fontId="2" fillId="20" borderId="46" xfId="0" applyFont="1" applyFill="1" applyBorder="1" applyAlignment="1">
      <alignment vertical="top" wrapText="1"/>
    </xf>
    <xf numFmtId="0" fontId="0" fillId="0" borderId="0" xfId="0" applyAlignment="1">
      <alignment horizontal="left" indent="1"/>
    </xf>
    <xf numFmtId="0" fontId="2" fillId="15" borderId="48" xfId="0" applyFont="1" applyFill="1" applyBorder="1" applyAlignment="1">
      <alignment vertical="top" wrapText="1"/>
    </xf>
    <xf numFmtId="0" fontId="2" fillId="15" borderId="49" xfId="0" applyFont="1" applyFill="1" applyBorder="1" applyAlignment="1">
      <alignment vertical="top" wrapText="1"/>
    </xf>
    <xf numFmtId="0" fontId="2" fillId="0" borderId="5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20" borderId="46" xfId="0" applyFont="1" applyFill="1" applyBorder="1" applyAlignment="1">
      <alignment horizontal="left" vertical="top" wrapText="1"/>
    </xf>
    <xf numFmtId="0" fontId="2" fillId="20" borderId="51" xfId="0" applyFont="1" applyFill="1" applyBorder="1" applyAlignment="1">
      <alignment vertical="top" wrapText="1"/>
    </xf>
    <xf numFmtId="0" fontId="12" fillId="14" borderId="6" xfId="0" applyFont="1" applyFill="1" applyBorder="1" applyAlignment="1">
      <alignment horizontal="left" vertical="center" wrapText="1"/>
    </xf>
    <xf numFmtId="0" fontId="12" fillId="14" borderId="9" xfId="0" applyFont="1" applyFill="1" applyBorder="1" applyAlignment="1">
      <alignment horizontal="left" vertical="center" wrapText="1"/>
    </xf>
    <xf numFmtId="0" fontId="12" fillId="14" borderId="11" xfId="0" applyFont="1" applyFill="1" applyBorder="1" applyAlignment="1">
      <alignment horizontal="left" vertical="center" wrapText="1"/>
    </xf>
    <xf numFmtId="0" fontId="12" fillId="14" borderId="3" xfId="0" applyFont="1" applyFill="1" applyBorder="1" applyAlignment="1">
      <alignment horizontal="left" vertical="center" wrapText="1"/>
    </xf>
    <xf numFmtId="0" fontId="12" fillId="14" borderId="45" xfId="0" applyFont="1" applyFill="1" applyBorder="1" applyAlignment="1">
      <alignment horizontal="left" vertical="center" wrapText="1"/>
    </xf>
    <xf numFmtId="0" fontId="12" fillId="14" borderId="37" xfId="0" applyFont="1" applyFill="1" applyBorder="1" applyAlignment="1">
      <alignment horizontal="left" vertical="center" wrapText="1"/>
    </xf>
    <xf numFmtId="0" fontId="6" fillId="11" borderId="32" xfId="0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vertical="center" wrapText="1"/>
    </xf>
    <xf numFmtId="0" fontId="3" fillId="11" borderId="32" xfId="0" applyFont="1" applyFill="1" applyBorder="1" applyAlignment="1">
      <alignment vertical="top" wrapText="1"/>
    </xf>
    <xf numFmtId="0" fontId="0" fillId="2" borderId="32" xfId="0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right" vertical="center"/>
    </xf>
    <xf numFmtId="2" fontId="0" fillId="2" borderId="32" xfId="0" applyNumberFormat="1" applyFill="1" applyBorder="1" applyAlignment="1">
      <alignment vertical="center"/>
    </xf>
    <xf numFmtId="164" fontId="0" fillId="2" borderId="32" xfId="0" applyNumberFormat="1" applyFill="1" applyBorder="1" applyAlignment="1">
      <alignment vertical="center"/>
    </xf>
    <xf numFmtId="164" fontId="2" fillId="2" borderId="38" xfId="0" applyNumberFormat="1" applyFont="1" applyFill="1" applyBorder="1" applyAlignment="1">
      <alignment vertical="center"/>
    </xf>
    <xf numFmtId="0" fontId="12" fillId="14" borderId="44" xfId="0" applyFont="1" applyFill="1" applyBorder="1" applyAlignment="1">
      <alignment horizontal="left" vertical="center" wrapText="1"/>
    </xf>
    <xf numFmtId="164" fontId="2" fillId="19" borderId="2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top" wrapText="1"/>
    </xf>
    <xf numFmtId="0" fontId="0" fillId="2" borderId="19" xfId="0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right" vertical="center"/>
    </xf>
    <xf numFmtId="2" fontId="0" fillId="2" borderId="19" xfId="0" applyNumberFormat="1" applyFill="1" applyBorder="1" applyAlignment="1">
      <alignment vertical="center"/>
    </xf>
    <xf numFmtId="164" fontId="0" fillId="2" borderId="19" xfId="0" applyNumberFormat="1" applyFill="1" applyBorder="1" applyAlignment="1">
      <alignment vertical="center"/>
    </xf>
    <xf numFmtId="164" fontId="2" fillId="2" borderId="52" xfId="0" applyNumberFormat="1" applyFont="1" applyFill="1" applyBorder="1" applyAlignment="1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vertical="top" wrapText="1"/>
    </xf>
    <xf numFmtId="0" fontId="0" fillId="5" borderId="32" xfId="0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right" vertical="center"/>
    </xf>
    <xf numFmtId="2" fontId="0" fillId="5" borderId="32" xfId="0" applyNumberFormat="1" applyFill="1" applyBorder="1" applyAlignment="1">
      <alignment vertical="center"/>
    </xf>
    <xf numFmtId="164" fontId="0" fillId="5" borderId="32" xfId="0" applyNumberFormat="1" applyFill="1" applyBorder="1" applyAlignment="1">
      <alignment vertical="center"/>
    </xf>
    <xf numFmtId="164" fontId="2" fillId="5" borderId="38" xfId="0" applyNumberFormat="1" applyFont="1" applyFill="1" applyBorder="1" applyAlignment="1">
      <alignment vertical="center"/>
    </xf>
    <xf numFmtId="0" fontId="2" fillId="15" borderId="40" xfId="0" applyFont="1" applyFill="1" applyBorder="1" applyAlignment="1">
      <alignment horizontal="left" vertical="center" wrapText="1"/>
    </xf>
    <xf numFmtId="164" fontId="0" fillId="0" borderId="49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164" fontId="14" fillId="13" borderId="7" xfId="0" applyNumberFormat="1" applyFont="1" applyFill="1" applyBorder="1" applyAlignment="1">
      <alignment horizontal="right" vertical="center"/>
    </xf>
    <xf numFmtId="2" fontId="14" fillId="13" borderId="7" xfId="0" applyNumberFormat="1" applyFont="1" applyFill="1" applyBorder="1" applyAlignment="1">
      <alignment vertical="center"/>
    </xf>
    <xf numFmtId="4" fontId="14" fillId="13" borderId="14" xfId="0" applyNumberFormat="1" applyFont="1" applyFill="1" applyBorder="1" applyAlignment="1">
      <alignment vertical="center"/>
    </xf>
    <xf numFmtId="164" fontId="14" fillId="13" borderId="7" xfId="0" applyNumberFormat="1" applyFont="1" applyFill="1" applyBorder="1" applyAlignment="1">
      <alignment vertical="center"/>
    </xf>
    <xf numFmtId="164" fontId="14" fillId="13" borderId="1" xfId="0" applyNumberFormat="1" applyFont="1" applyFill="1" applyBorder="1" applyAlignment="1">
      <alignment horizontal="right" vertical="center"/>
    </xf>
    <xf numFmtId="2" fontId="14" fillId="13" borderId="1" xfId="0" applyNumberFormat="1" applyFont="1" applyFill="1" applyBorder="1" applyAlignment="1">
      <alignment vertical="center"/>
    </xf>
    <xf numFmtId="4" fontId="14" fillId="13" borderId="1" xfId="0" applyNumberFormat="1" applyFont="1" applyFill="1" applyBorder="1" applyAlignment="1">
      <alignment vertical="center"/>
    </xf>
    <xf numFmtId="164" fontId="14" fillId="13" borderId="1" xfId="0" applyNumberFormat="1" applyFont="1" applyFill="1" applyBorder="1" applyAlignment="1">
      <alignment vertical="center"/>
    </xf>
    <xf numFmtId="164" fontId="14" fillId="13" borderId="12" xfId="0" applyNumberFormat="1" applyFont="1" applyFill="1" applyBorder="1" applyAlignment="1">
      <alignment horizontal="right" vertical="center"/>
    </xf>
    <xf numFmtId="2" fontId="14" fillId="13" borderId="12" xfId="0" applyNumberFormat="1" applyFont="1" applyFill="1" applyBorder="1" applyAlignment="1">
      <alignment vertical="center"/>
    </xf>
    <xf numFmtId="4" fontId="14" fillId="13" borderId="19" xfId="0" applyNumberFormat="1" applyFont="1" applyFill="1" applyBorder="1" applyAlignment="1">
      <alignment vertical="center"/>
    </xf>
    <xf numFmtId="164" fontId="14" fillId="13" borderId="12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0" fillId="5" borderId="15" xfId="0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right" vertical="center"/>
    </xf>
    <xf numFmtId="2" fontId="0" fillId="5" borderId="15" xfId="0" applyNumberFormat="1" applyFill="1" applyBorder="1" applyAlignment="1">
      <alignment vertical="center"/>
    </xf>
    <xf numFmtId="164" fontId="0" fillId="5" borderId="15" xfId="0" applyNumberFormat="1" applyFill="1" applyBorder="1" applyAlignment="1">
      <alignment vertical="center"/>
    </xf>
    <xf numFmtId="164" fontId="2" fillId="5" borderId="57" xfId="0" applyNumberFormat="1" applyFont="1" applyFill="1" applyBorder="1" applyAlignment="1">
      <alignment vertical="center"/>
    </xf>
    <xf numFmtId="4" fontId="0" fillId="5" borderId="15" xfId="0" applyNumberFormat="1" applyFill="1" applyBorder="1" applyAlignment="1">
      <alignment vertical="center"/>
    </xf>
    <xf numFmtId="0" fontId="0" fillId="14" borderId="66" xfId="0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vertical="center" wrapText="1"/>
    </xf>
    <xf numFmtId="0" fontId="3" fillId="14" borderId="14" xfId="0" applyFont="1" applyFill="1" applyBorder="1" applyAlignment="1">
      <alignment vertical="top" wrapText="1"/>
    </xf>
    <xf numFmtId="0" fontId="0" fillId="13" borderId="14" xfId="0" applyFill="1" applyBorder="1" applyAlignment="1">
      <alignment horizontal="center" vertical="center"/>
    </xf>
    <xf numFmtId="164" fontId="0" fillId="13" borderId="14" xfId="0" applyNumberFormat="1" applyFill="1" applyBorder="1" applyAlignment="1">
      <alignment horizontal="right" vertical="center"/>
    </xf>
    <xf numFmtId="2" fontId="0" fillId="13" borderId="14" xfId="0" applyNumberFormat="1" applyFill="1" applyBorder="1" applyAlignment="1">
      <alignment vertical="center"/>
    </xf>
    <xf numFmtId="164" fontId="0" fillId="13" borderId="14" xfId="0" applyNumberFormat="1" applyFill="1" applyBorder="1" applyAlignment="1">
      <alignment vertical="center"/>
    </xf>
    <xf numFmtId="164" fontId="2" fillId="13" borderId="67" xfId="0" applyNumberFormat="1" applyFont="1" applyFill="1" applyBorder="1" applyAlignment="1">
      <alignment vertical="center"/>
    </xf>
    <xf numFmtId="0" fontId="6" fillId="17" borderId="7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vertical="center" wrapText="1"/>
    </xf>
    <xf numFmtId="0" fontId="3" fillId="17" borderId="7" xfId="0" applyFont="1" applyFill="1" applyBorder="1" applyAlignment="1">
      <alignment vertical="top" wrapText="1"/>
    </xf>
    <xf numFmtId="0" fontId="0" fillId="17" borderId="7" xfId="0" applyFill="1" applyBorder="1" applyAlignment="1">
      <alignment horizontal="center" vertical="center"/>
    </xf>
    <xf numFmtId="164" fontId="0" fillId="17" borderId="7" xfId="0" applyNumberFormat="1" applyFill="1" applyBorder="1" applyAlignment="1">
      <alignment horizontal="right" vertical="center"/>
    </xf>
    <xf numFmtId="2" fontId="0" fillId="17" borderId="7" xfId="0" applyNumberFormat="1" applyFill="1" applyBorder="1" applyAlignment="1">
      <alignment vertical="center"/>
    </xf>
    <xf numFmtId="164" fontId="0" fillId="17" borderId="7" xfId="0" applyNumberFormat="1" applyFill="1" applyBorder="1" applyAlignment="1">
      <alignment vertical="center"/>
    </xf>
    <xf numFmtId="164" fontId="2" fillId="17" borderId="8" xfId="0" applyNumberFormat="1" applyFont="1" applyFill="1" applyBorder="1" applyAlignment="1">
      <alignment vertical="center"/>
    </xf>
    <xf numFmtId="0" fontId="6" fillId="17" borderId="12" xfId="0" applyFont="1" applyFill="1" applyBorder="1" applyAlignment="1">
      <alignment horizontal="center" vertical="center" wrapText="1"/>
    </xf>
    <xf numFmtId="0" fontId="2" fillId="17" borderId="12" xfId="0" applyFont="1" applyFill="1" applyBorder="1" applyAlignment="1">
      <alignment vertical="center" wrapText="1"/>
    </xf>
    <xf numFmtId="0" fontId="3" fillId="17" borderId="12" xfId="0" applyFont="1" applyFill="1" applyBorder="1" applyAlignment="1">
      <alignment vertical="top" wrapText="1"/>
    </xf>
    <xf numFmtId="0" fontId="0" fillId="17" borderId="12" xfId="0" applyFill="1" applyBorder="1" applyAlignment="1">
      <alignment horizontal="center" vertical="center"/>
    </xf>
    <xf numFmtId="164" fontId="0" fillId="17" borderId="12" xfId="0" applyNumberFormat="1" applyFill="1" applyBorder="1" applyAlignment="1">
      <alignment horizontal="right" vertical="center"/>
    </xf>
    <xf numFmtId="2" fontId="0" fillId="17" borderId="12" xfId="0" applyNumberFormat="1" applyFill="1" applyBorder="1" applyAlignment="1">
      <alignment vertical="center"/>
    </xf>
    <xf numFmtId="4" fontId="0" fillId="17" borderId="12" xfId="0" applyNumberFormat="1" applyFill="1" applyBorder="1" applyAlignment="1">
      <alignment vertical="center"/>
    </xf>
    <xf numFmtId="164" fontId="0" fillId="17" borderId="12" xfId="0" applyNumberFormat="1" applyFill="1" applyBorder="1" applyAlignment="1">
      <alignment vertical="center"/>
    </xf>
    <xf numFmtId="164" fontId="2" fillId="17" borderId="13" xfId="0" applyNumberFormat="1" applyFont="1" applyFill="1" applyBorder="1" applyAlignment="1">
      <alignment vertical="center"/>
    </xf>
    <xf numFmtId="0" fontId="6" fillId="22" borderId="7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vertical="center" wrapText="1"/>
    </xf>
    <xf numFmtId="0" fontId="3" fillId="22" borderId="7" xfId="0" applyFont="1" applyFill="1" applyBorder="1" applyAlignment="1">
      <alignment vertical="top" wrapText="1"/>
    </xf>
    <xf numFmtId="0" fontId="0" fillId="22" borderId="7" xfId="0" applyFill="1" applyBorder="1" applyAlignment="1">
      <alignment horizontal="center" vertical="center"/>
    </xf>
    <xf numFmtId="164" fontId="0" fillId="22" borderId="7" xfId="0" applyNumberFormat="1" applyFill="1" applyBorder="1" applyAlignment="1">
      <alignment horizontal="right" vertical="center"/>
    </xf>
    <xf numFmtId="2" fontId="0" fillId="22" borderId="7" xfId="0" applyNumberFormat="1" applyFill="1" applyBorder="1" applyAlignment="1">
      <alignment vertical="center"/>
    </xf>
    <xf numFmtId="4" fontId="0" fillId="22" borderId="7" xfId="0" applyNumberFormat="1" applyFill="1" applyBorder="1" applyAlignment="1">
      <alignment vertical="center"/>
    </xf>
    <xf numFmtId="164" fontId="0" fillId="22" borderId="7" xfId="0" applyNumberFormat="1" applyFill="1" applyBorder="1" applyAlignment="1">
      <alignment vertical="center"/>
    </xf>
    <xf numFmtId="164" fontId="2" fillId="22" borderId="8" xfId="0" applyNumberFormat="1" applyFont="1" applyFill="1" applyBorder="1" applyAlignment="1">
      <alignment vertical="center"/>
    </xf>
    <xf numFmtId="0" fontId="6" fillId="22" borderId="12" xfId="0" applyFont="1" applyFill="1" applyBorder="1" applyAlignment="1">
      <alignment horizontal="center" vertical="center" wrapText="1"/>
    </xf>
    <xf numFmtId="0" fontId="2" fillId="22" borderId="12" xfId="0" applyFont="1" applyFill="1" applyBorder="1" applyAlignment="1">
      <alignment vertical="center" wrapText="1"/>
    </xf>
    <xf numFmtId="0" fontId="3" fillId="22" borderId="12" xfId="0" applyFont="1" applyFill="1" applyBorder="1" applyAlignment="1">
      <alignment vertical="top" wrapText="1"/>
    </xf>
    <xf numFmtId="0" fontId="0" fillId="22" borderId="12" xfId="0" applyFill="1" applyBorder="1" applyAlignment="1">
      <alignment horizontal="center" vertical="center"/>
    </xf>
    <xf numFmtId="164" fontId="0" fillId="22" borderId="12" xfId="0" applyNumberFormat="1" applyFill="1" applyBorder="1" applyAlignment="1">
      <alignment horizontal="right" vertical="center"/>
    </xf>
    <xf numFmtId="2" fontId="0" fillId="22" borderId="12" xfId="0" applyNumberFormat="1" applyFill="1" applyBorder="1" applyAlignment="1">
      <alignment vertical="center"/>
    </xf>
    <xf numFmtId="4" fontId="0" fillId="22" borderId="12" xfId="0" applyNumberFormat="1" applyFill="1" applyBorder="1" applyAlignment="1">
      <alignment vertical="center"/>
    </xf>
    <xf numFmtId="164" fontId="0" fillId="22" borderId="12" xfId="0" applyNumberFormat="1" applyFill="1" applyBorder="1" applyAlignment="1">
      <alignment vertical="center"/>
    </xf>
    <xf numFmtId="164" fontId="2" fillId="22" borderId="13" xfId="0" applyNumberFormat="1" applyFont="1" applyFill="1" applyBorder="1" applyAlignment="1">
      <alignment vertical="center"/>
    </xf>
    <xf numFmtId="0" fontId="12" fillId="14" borderId="33" xfId="0" applyFont="1" applyFill="1" applyBorder="1" applyAlignment="1">
      <alignment horizontal="left" vertical="center" wrapText="1"/>
    </xf>
    <xf numFmtId="0" fontId="12" fillId="14" borderId="66" xfId="0" applyFont="1" applyFill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vertical="top" wrapText="1"/>
    </xf>
    <xf numFmtId="4" fontId="0" fillId="2" borderId="32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0" fontId="6" fillId="6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vertical="top" wrapText="1"/>
    </xf>
    <xf numFmtId="0" fontId="0" fillId="5" borderId="19" xfId="0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right" vertical="center"/>
    </xf>
    <xf numFmtId="2" fontId="0" fillId="5" borderId="19" xfId="0" applyNumberFormat="1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164" fontId="0" fillId="5" borderId="19" xfId="0" applyNumberFormat="1" applyFill="1" applyBorder="1" applyAlignment="1">
      <alignment vertical="center"/>
    </xf>
    <xf numFmtId="164" fontId="2" fillId="5" borderId="52" xfId="0" applyNumberFormat="1" applyFont="1" applyFill="1" applyBorder="1" applyAlignment="1">
      <alignment vertical="center"/>
    </xf>
    <xf numFmtId="4" fontId="0" fillId="2" borderId="7" xfId="0" applyNumberFormat="1" applyFill="1" applyBorder="1" applyAlignment="1">
      <alignment vertical="center"/>
    </xf>
    <xf numFmtId="4" fontId="0" fillId="2" borderId="12" xfId="0" applyNumberFormat="1" applyFill="1" applyBorder="1" applyAlignment="1">
      <alignment vertical="center"/>
    </xf>
    <xf numFmtId="4" fontId="0" fillId="2" borderId="15" xfId="0" applyNumberForma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14" borderId="12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164" fontId="0" fillId="18" borderId="32" xfId="0" applyNumberFormat="1" applyFill="1" applyBorder="1" applyAlignment="1">
      <alignment vertical="center"/>
    </xf>
    <xf numFmtId="0" fontId="3" fillId="18" borderId="32" xfId="0" applyFont="1" applyFill="1" applyBorder="1" applyAlignment="1">
      <alignment vertical="top" wrapText="1"/>
    </xf>
    <xf numFmtId="0" fontId="0" fillId="18" borderId="32" xfId="0" applyFill="1" applyBorder="1" applyAlignment="1">
      <alignment horizontal="center" vertical="center"/>
    </xf>
    <xf numFmtId="164" fontId="0" fillId="18" borderId="32" xfId="0" applyNumberFormat="1" applyFill="1" applyBorder="1" applyAlignment="1">
      <alignment horizontal="right" vertical="center"/>
    </xf>
    <xf numFmtId="2" fontId="0" fillId="18" borderId="32" xfId="0" applyNumberFormat="1" applyFill="1" applyBorder="1" applyAlignment="1">
      <alignment vertical="center"/>
    </xf>
    <xf numFmtId="4" fontId="0" fillId="18" borderId="2" xfId="0" applyNumberFormat="1" applyFill="1" applyBorder="1" applyAlignment="1">
      <alignment vertical="center"/>
    </xf>
    <xf numFmtId="164" fontId="2" fillId="18" borderId="38" xfId="0" applyNumberFormat="1" applyFont="1" applyFill="1" applyBorder="1" applyAlignment="1">
      <alignment vertical="center"/>
    </xf>
    <xf numFmtId="164" fontId="0" fillId="0" borderId="23" xfId="0" applyNumberFormat="1" applyBorder="1"/>
    <xf numFmtId="164" fontId="0" fillId="0" borderId="20" xfId="0" applyNumberFormat="1" applyBorder="1"/>
    <xf numFmtId="0" fontId="31" fillId="0" borderId="63" xfId="0" applyFont="1" applyBorder="1" applyAlignment="1">
      <alignment horizontal="center" vertical="center"/>
    </xf>
    <xf numFmtId="0" fontId="32" fillId="0" borderId="64" xfId="0" applyFont="1" applyBorder="1" applyAlignment="1">
      <alignment horizontal="justify" vertical="center"/>
    </xf>
    <xf numFmtId="0" fontId="0" fillId="0" borderId="64" xfId="0" applyBorder="1" applyAlignment="1">
      <alignment horizontal="left" vertical="center" wrapText="1" indent="1"/>
    </xf>
    <xf numFmtId="0" fontId="32" fillId="0" borderId="64" xfId="0" applyFont="1" applyBorder="1" applyAlignment="1">
      <alignment horizontal="left" vertical="center" wrapText="1" indent="1"/>
    </xf>
    <xf numFmtId="0" fontId="17" fillId="0" borderId="64" xfId="0" applyFont="1" applyBorder="1" applyAlignment="1">
      <alignment horizontal="center" vertical="center" wrapText="1"/>
    </xf>
    <xf numFmtId="0" fontId="30" fillId="0" borderId="64" xfId="3" applyBorder="1" applyAlignment="1">
      <alignment horizontal="left" vertical="center" wrapText="1" indent="1"/>
    </xf>
    <xf numFmtId="0" fontId="0" fillId="0" borderId="64" xfId="0" applyBorder="1" applyAlignment="1" applyProtection="1">
      <alignment horizontal="left" vertical="center" wrapText="1" indent="1"/>
      <protection locked="0"/>
    </xf>
    <xf numFmtId="0" fontId="0" fillId="0" borderId="64" xfId="0" applyBorder="1" applyAlignment="1">
      <alignment horizontal="left" wrapText="1" indent="1"/>
    </xf>
    <xf numFmtId="0" fontId="32" fillId="0" borderId="6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justify" vertical="center"/>
    </xf>
    <xf numFmtId="0" fontId="0" fillId="0" borderId="64" xfId="0" applyBorder="1" applyAlignment="1">
      <alignment horizontal="left" vertical="center" indent="1"/>
    </xf>
    <xf numFmtId="0" fontId="17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justify" vertical="center"/>
    </xf>
    <xf numFmtId="0" fontId="0" fillId="0" borderId="65" xfId="0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13" borderId="1" xfId="0" applyFill="1" applyBorder="1"/>
    <xf numFmtId="0" fontId="0" fillId="0" borderId="6" xfId="0" applyBorder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/>
    <xf numFmtId="0" fontId="0" fillId="13" borderId="10" xfId="0" applyFill="1" applyBorder="1"/>
    <xf numFmtId="0" fontId="0" fillId="0" borderId="11" xfId="0" applyBorder="1"/>
    <xf numFmtId="0" fontId="0" fillId="13" borderId="12" xfId="0" applyFill="1" applyBorder="1"/>
    <xf numFmtId="0" fontId="0" fillId="13" borderId="13" xfId="0" applyFill="1" applyBorder="1"/>
    <xf numFmtId="0" fontId="35" fillId="0" borderId="0" xfId="0" applyFont="1" applyAlignment="1">
      <alignment horizontal="center" vertical="center"/>
    </xf>
    <xf numFmtId="0" fontId="0" fillId="13" borderId="1" xfId="0" applyFill="1" applyBorder="1" applyAlignment="1">
      <alignment horizontal="left" vertical="center"/>
    </xf>
    <xf numFmtId="0" fontId="0" fillId="0" borderId="10" xfId="0" applyBorder="1"/>
    <xf numFmtId="0" fontId="2" fillId="0" borderId="12" xfId="0" applyFont="1" applyBorder="1" applyAlignment="1">
      <alignment horizontal="left" vertical="center"/>
    </xf>
    <xf numFmtId="0" fontId="0" fillId="13" borderId="12" xfId="0" applyFill="1" applyBorder="1" applyAlignment="1">
      <alignment horizontal="left" vertical="center"/>
    </xf>
    <xf numFmtId="0" fontId="0" fillId="0" borderId="13" xfId="0" applyBorder="1"/>
    <xf numFmtId="0" fontId="0" fillId="17" borderId="6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5" fillId="18" borderId="47" xfId="0" applyFont="1" applyFill="1" applyBorder="1" applyAlignment="1">
      <alignment horizontal="center" vertical="center" textRotation="90"/>
    </xf>
    <xf numFmtId="0" fontId="5" fillId="18" borderId="17" xfId="0" applyFont="1" applyFill="1" applyBorder="1" applyAlignment="1">
      <alignment horizontal="center" vertical="center" textRotation="90"/>
    </xf>
    <xf numFmtId="0" fontId="5" fillId="18" borderId="18" xfId="0" applyFont="1" applyFill="1" applyBorder="1" applyAlignment="1">
      <alignment horizontal="center" vertical="center" textRotation="90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 wrapText="1"/>
    </xf>
    <xf numFmtId="0" fontId="0" fillId="18" borderId="66" xfId="0" applyFill="1" applyBorder="1" applyAlignment="1">
      <alignment horizontal="center" wrapText="1"/>
    </xf>
    <xf numFmtId="0" fontId="0" fillId="18" borderId="33" xfId="0" applyFill="1" applyBorder="1" applyAlignment="1">
      <alignment horizontal="center" wrapText="1"/>
    </xf>
    <xf numFmtId="0" fontId="0" fillId="18" borderId="45" xfId="0" applyFill="1" applyBorder="1" applyAlignment="1">
      <alignment horizontal="center" wrapText="1"/>
    </xf>
    <xf numFmtId="0" fontId="0" fillId="11" borderId="6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11" xfId="0" applyFill="1" applyBorder="1" applyAlignment="1">
      <alignment horizontal="center" vertical="center" wrapText="1"/>
    </xf>
    <xf numFmtId="0" fontId="0" fillId="14" borderId="6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 vertical="center" wrapText="1"/>
    </xf>
    <xf numFmtId="0" fontId="5" fillId="21" borderId="50" xfId="0" applyFont="1" applyFill="1" applyBorder="1" applyAlignment="1">
      <alignment horizontal="center" vertical="center" textRotation="90" wrapText="1"/>
    </xf>
    <xf numFmtId="0" fontId="5" fillId="21" borderId="59" xfId="0" applyFont="1" applyFill="1" applyBorder="1" applyAlignment="1">
      <alignment horizontal="center" vertical="center" textRotation="90" wrapText="1"/>
    </xf>
    <xf numFmtId="0" fontId="5" fillId="21" borderId="62" xfId="0" applyFont="1" applyFill="1" applyBorder="1" applyAlignment="1">
      <alignment horizontal="center" vertical="center" textRotation="90" wrapText="1"/>
    </xf>
    <xf numFmtId="0" fontId="0" fillId="22" borderId="6" xfId="0" applyFill="1" applyBorder="1" applyAlignment="1">
      <alignment horizontal="center" vertical="center" wrapText="1"/>
    </xf>
    <xf numFmtId="0" fontId="0" fillId="22" borderId="1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wrapText="1"/>
    </xf>
    <xf numFmtId="0" fontId="0" fillId="10" borderId="26" xfId="0" applyFill="1" applyBorder="1" applyAlignment="1">
      <alignment horizontal="center" wrapText="1"/>
    </xf>
    <xf numFmtId="0" fontId="0" fillId="10" borderId="27" xfId="0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0" fontId="5" fillId="5" borderId="16" xfId="0" applyFont="1" applyFill="1" applyBorder="1" applyAlignment="1">
      <alignment horizontal="center" vertical="center" textRotation="90"/>
    </xf>
    <xf numFmtId="0" fontId="5" fillId="5" borderId="17" xfId="0" applyFont="1" applyFill="1" applyBorder="1" applyAlignment="1">
      <alignment horizontal="center" vertical="center" textRotation="90"/>
    </xf>
    <xf numFmtId="0" fontId="5" fillId="5" borderId="60" xfId="0" applyFont="1" applyFill="1" applyBorder="1" applyAlignment="1">
      <alignment horizontal="center" vertical="center" textRotation="90"/>
    </xf>
    <xf numFmtId="0" fontId="5" fillId="5" borderId="18" xfId="0" applyFont="1" applyFill="1" applyBorder="1" applyAlignment="1">
      <alignment horizontal="center" vertical="center" textRotation="90"/>
    </xf>
    <xf numFmtId="0" fontId="5" fillId="10" borderId="28" xfId="0" applyFont="1" applyFill="1" applyBorder="1" applyAlignment="1">
      <alignment horizontal="left" vertical="center" textRotation="90" wrapText="1"/>
    </xf>
    <xf numFmtId="0" fontId="5" fillId="10" borderId="29" xfId="0" applyFont="1" applyFill="1" applyBorder="1" applyAlignment="1">
      <alignment horizontal="left" vertical="center" textRotation="90" wrapText="1"/>
    </xf>
    <xf numFmtId="0" fontId="5" fillId="10" borderId="30" xfId="0" applyFont="1" applyFill="1" applyBorder="1" applyAlignment="1">
      <alignment horizontal="left" vertical="center" textRotation="90" wrapText="1"/>
    </xf>
    <xf numFmtId="0" fontId="5" fillId="13" borderId="16" xfId="0" applyFont="1" applyFill="1" applyBorder="1" applyAlignment="1">
      <alignment horizontal="center" vertical="center" textRotation="90"/>
    </xf>
    <xf numFmtId="0" fontId="5" fillId="13" borderId="17" xfId="0" applyFont="1" applyFill="1" applyBorder="1" applyAlignment="1">
      <alignment horizontal="center" vertical="center" textRotation="90"/>
    </xf>
    <xf numFmtId="0" fontId="5" fillId="13" borderId="60" xfId="0" applyFont="1" applyFill="1" applyBorder="1" applyAlignment="1">
      <alignment horizontal="center" vertical="center" textRotation="90"/>
    </xf>
    <xf numFmtId="0" fontId="0" fillId="4" borderId="37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9" borderId="44" xfId="0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 indent="2"/>
    </xf>
    <xf numFmtId="0" fontId="2" fillId="0" borderId="5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 indent="1"/>
    </xf>
    <xf numFmtId="0" fontId="0" fillId="0" borderId="21" xfId="0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13" borderId="17" xfId="0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textRotation="90" wrapText="1"/>
    </xf>
    <xf numFmtId="0" fontId="0" fillId="13" borderId="18" xfId="0" applyFill="1" applyBorder="1" applyAlignment="1">
      <alignment horizontal="center" vertical="center" textRotation="90" wrapText="1"/>
    </xf>
    <xf numFmtId="0" fontId="0" fillId="13" borderId="63" xfId="0" applyFill="1" applyBorder="1" applyAlignment="1">
      <alignment horizontal="center" vertical="center" textRotation="90" wrapText="1"/>
    </xf>
    <xf numFmtId="0" fontId="0" fillId="13" borderId="64" xfId="0" applyFill="1" applyBorder="1" applyAlignment="1">
      <alignment horizontal="center" vertical="center" textRotation="90" wrapText="1"/>
    </xf>
    <xf numFmtId="0" fontId="0" fillId="13" borderId="65" xfId="0" applyFill="1" applyBorder="1" applyAlignment="1">
      <alignment horizontal="center" vertical="center" textRotation="90" wrapText="1"/>
    </xf>
    <xf numFmtId="0" fontId="2" fillId="15" borderId="35" xfId="0" applyFont="1" applyFill="1" applyBorder="1" applyAlignment="1">
      <alignment horizontal="left" vertical="center" wrapText="1"/>
    </xf>
    <xf numFmtId="0" fontId="2" fillId="15" borderId="36" xfId="0" applyFont="1" applyFill="1" applyBorder="1" applyAlignment="1">
      <alignment horizontal="left" vertical="center" wrapText="1"/>
    </xf>
    <xf numFmtId="164" fontId="2" fillId="19" borderId="22" xfId="0" applyNumberFormat="1" applyFont="1" applyFill="1" applyBorder="1" applyAlignment="1">
      <alignment horizontal="center" vertical="center" wrapText="1"/>
    </xf>
    <xf numFmtId="164" fontId="2" fillId="19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93" xfId="0" applyFont="1" applyBorder="1" applyAlignment="1">
      <alignment horizontal="left"/>
    </xf>
    <xf numFmtId="0" fontId="2" fillId="0" borderId="94" xfId="0" applyFont="1" applyBorder="1" applyAlignment="1">
      <alignment horizontal="left"/>
    </xf>
    <xf numFmtId="49" fontId="0" fillId="0" borderId="12" xfId="0" applyNumberFormat="1" applyBorder="1" applyAlignment="1">
      <alignment horizontal="left"/>
    </xf>
    <xf numFmtId="0" fontId="35" fillId="0" borderId="50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/>
    </xf>
    <xf numFmtId="0" fontId="35" fillId="0" borderId="9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64" fontId="0" fillId="19" borderId="7" xfId="0" applyNumberFormat="1" applyFill="1" applyBorder="1" applyAlignment="1" applyProtection="1">
      <alignment horizontal="right" vertical="center"/>
      <protection locked="0"/>
    </xf>
    <xf numFmtId="164" fontId="0" fillId="19" borderId="1" xfId="0" applyNumberFormat="1" applyFill="1" applyBorder="1" applyAlignment="1" applyProtection="1">
      <alignment horizontal="right" vertical="center"/>
      <protection locked="0"/>
    </xf>
    <xf numFmtId="164" fontId="0" fillId="19" borderId="32" xfId="0" applyNumberFormat="1" applyFill="1" applyBorder="1" applyAlignment="1" applyProtection="1">
      <alignment horizontal="right" vertical="center"/>
      <protection locked="0"/>
    </xf>
    <xf numFmtId="164" fontId="0" fillId="19" borderId="12" xfId="0" applyNumberFormat="1" applyFill="1" applyBorder="1" applyAlignment="1" applyProtection="1">
      <alignment horizontal="right" vertical="center"/>
      <protection locked="0"/>
    </xf>
    <xf numFmtId="164" fontId="0" fillId="19" borderId="19" xfId="0" applyNumberFormat="1" applyFill="1" applyBorder="1" applyAlignment="1" applyProtection="1">
      <alignment horizontal="right" vertical="center"/>
      <protection locked="0"/>
    </xf>
    <xf numFmtId="164" fontId="0" fillId="19" borderId="15" xfId="0" applyNumberFormat="1" applyFill="1" applyBorder="1" applyAlignment="1" applyProtection="1">
      <alignment horizontal="right" vertical="center"/>
      <protection locked="0"/>
    </xf>
    <xf numFmtId="164" fontId="9" fillId="19" borderId="7" xfId="0" applyNumberFormat="1" applyFont="1" applyFill="1" applyBorder="1" applyAlignment="1" applyProtection="1">
      <alignment horizontal="right" vertical="center"/>
      <protection locked="0"/>
    </xf>
    <xf numFmtId="164" fontId="9" fillId="19" borderId="1" xfId="0" applyNumberFormat="1" applyFont="1" applyFill="1" applyBorder="1" applyAlignment="1" applyProtection="1">
      <alignment horizontal="right" vertical="center"/>
      <protection locked="0"/>
    </xf>
    <xf numFmtId="164" fontId="9" fillId="19" borderId="12" xfId="0" applyNumberFormat="1" applyFont="1" applyFill="1" applyBorder="1" applyAlignment="1" applyProtection="1">
      <alignment horizontal="right" vertical="center"/>
      <protection locked="0"/>
    </xf>
    <xf numFmtId="164" fontId="0" fillId="19" borderId="14" xfId="0" applyNumberFormat="1" applyFill="1" applyBorder="1" applyAlignment="1" applyProtection="1">
      <alignment horizontal="right" vertical="center"/>
      <protection locked="0"/>
    </xf>
    <xf numFmtId="164" fontId="0" fillId="19" borderId="4" xfId="0" applyNumberFormat="1" applyFill="1" applyBorder="1" applyAlignment="1" applyProtection="1">
      <alignment horizontal="center" vertical="center" wrapText="1"/>
      <protection locked="0"/>
    </xf>
    <xf numFmtId="164" fontId="0" fillId="19" borderId="5" xfId="0" applyNumberFormat="1" applyFill="1" applyBorder="1" applyAlignment="1" applyProtection="1">
      <alignment horizontal="center" vertical="center" wrapText="1"/>
      <protection locked="0"/>
    </xf>
    <xf numFmtId="164" fontId="0" fillId="19" borderId="7" xfId="0" applyNumberFormat="1" applyFill="1" applyBorder="1" applyAlignment="1" applyProtection="1">
      <alignment horizontal="center" vertical="center" wrapText="1"/>
      <protection locked="0"/>
    </xf>
    <xf numFmtId="164" fontId="0" fillId="19" borderId="8" xfId="0" applyNumberFormat="1" applyFill="1" applyBorder="1" applyAlignment="1" applyProtection="1">
      <alignment horizontal="center" vertical="center" wrapText="1"/>
      <protection locked="0"/>
    </xf>
    <xf numFmtId="164" fontId="0" fillId="19" borderId="1" xfId="0" applyNumberFormat="1" applyFill="1" applyBorder="1" applyAlignment="1" applyProtection="1">
      <alignment horizontal="center" vertical="center" wrapText="1"/>
      <protection locked="0"/>
    </xf>
    <xf numFmtId="164" fontId="0" fillId="19" borderId="10" xfId="0" applyNumberFormat="1" applyFill="1" applyBorder="1" applyAlignment="1" applyProtection="1">
      <alignment horizontal="center" vertical="center" wrapText="1"/>
      <protection locked="0"/>
    </xf>
    <xf numFmtId="164" fontId="0" fillId="19" borderId="12" xfId="0" applyNumberFormat="1" applyFill="1" applyBorder="1" applyAlignment="1" applyProtection="1">
      <alignment horizontal="center" vertical="center" wrapText="1"/>
      <protection locked="0"/>
    </xf>
    <xf numFmtId="164" fontId="0" fillId="19" borderId="13" xfId="0" applyNumberFormat="1" applyFill="1" applyBorder="1" applyAlignment="1" applyProtection="1">
      <alignment horizontal="center" vertical="center" wrapText="1"/>
      <protection locked="0"/>
    </xf>
    <xf numFmtId="164" fontId="0" fillId="19" borderId="2" xfId="0" applyNumberFormat="1" applyFill="1" applyBorder="1" applyAlignment="1" applyProtection="1">
      <alignment horizontal="center" vertical="center" wrapText="1"/>
      <protection locked="0"/>
    </xf>
    <xf numFmtId="164" fontId="0" fillId="19" borderId="34" xfId="0" applyNumberFormat="1" applyFill="1" applyBorder="1" applyAlignment="1" applyProtection="1">
      <alignment horizontal="center" vertical="center" wrapText="1"/>
      <protection locked="0"/>
    </xf>
    <xf numFmtId="164" fontId="0" fillId="19" borderId="15" xfId="0" applyNumberFormat="1" applyFill="1" applyBorder="1" applyAlignment="1" applyProtection="1">
      <alignment horizontal="center" vertical="center" wrapText="1"/>
      <protection locked="0"/>
    </xf>
    <xf numFmtId="164" fontId="0" fillId="19" borderId="57" xfId="0" applyNumberFormat="1" applyFill="1" applyBorder="1" applyAlignment="1" applyProtection="1">
      <alignment horizontal="center" vertical="center" wrapText="1"/>
      <protection locked="0"/>
    </xf>
    <xf numFmtId="164" fontId="0" fillId="19" borderId="32" xfId="0" applyNumberFormat="1" applyFill="1" applyBorder="1" applyAlignment="1" applyProtection="1">
      <alignment horizontal="center" vertical="center" wrapText="1"/>
      <protection locked="0"/>
    </xf>
    <xf numFmtId="164" fontId="0" fillId="19" borderId="38" xfId="0" applyNumberFormat="1" applyFill="1" applyBorder="1" applyAlignment="1" applyProtection="1">
      <alignment horizontal="center" vertical="center" wrapText="1"/>
      <protection locked="0"/>
    </xf>
    <xf numFmtId="164" fontId="0" fillId="19" borderId="53" xfId="0" applyNumberFormat="1" applyFill="1" applyBorder="1" applyAlignment="1" applyProtection="1">
      <alignment horizontal="center" vertical="center" wrapText="1"/>
      <protection locked="0"/>
    </xf>
    <xf numFmtId="164" fontId="0" fillId="19" borderId="54" xfId="0" applyNumberFormat="1" applyFill="1" applyBorder="1" applyAlignment="1" applyProtection="1">
      <alignment horizontal="center" vertical="center" wrapText="1"/>
      <protection locked="0"/>
    </xf>
    <xf numFmtId="164" fontId="0" fillId="19" borderId="35" xfId="0" applyNumberFormat="1" applyFill="1" applyBorder="1" applyAlignment="1" applyProtection="1">
      <alignment horizontal="center" vertical="center" wrapText="1"/>
      <protection locked="0"/>
    </xf>
    <xf numFmtId="164" fontId="0" fillId="19" borderId="36" xfId="0" applyNumberFormat="1" applyFill="1" applyBorder="1" applyAlignment="1" applyProtection="1">
      <alignment horizontal="center" vertical="center" wrapText="1"/>
      <protection locked="0"/>
    </xf>
    <xf numFmtId="164" fontId="0" fillId="19" borderId="40" xfId="0" applyNumberFormat="1" applyFill="1" applyBorder="1" applyAlignment="1" applyProtection="1">
      <alignment horizontal="center" vertical="center" wrapText="1"/>
      <protection locked="0"/>
    </xf>
    <xf numFmtId="164" fontId="0" fillId="19" borderId="39" xfId="0" applyNumberFormat="1" applyFill="1" applyBorder="1" applyAlignment="1" applyProtection="1">
      <alignment horizontal="center" vertical="center" wrapText="1"/>
      <protection locked="0"/>
    </xf>
    <xf numFmtId="164" fontId="0" fillId="19" borderId="55" xfId="0" applyNumberFormat="1" applyFill="1" applyBorder="1" applyAlignment="1" applyProtection="1">
      <alignment horizontal="center" vertical="center" wrapText="1"/>
      <protection locked="0"/>
    </xf>
    <xf numFmtId="164" fontId="0" fillId="19" borderId="24" xfId="0" applyNumberFormat="1" applyFill="1" applyBorder="1" applyAlignment="1" applyProtection="1">
      <alignment horizontal="center" vertical="center" wrapText="1"/>
      <protection locked="0"/>
    </xf>
    <xf numFmtId="164" fontId="0" fillId="19" borderId="48" xfId="0" applyNumberFormat="1" applyFill="1" applyBorder="1" applyAlignment="1" applyProtection="1">
      <alignment horizontal="center" vertical="center" wrapText="1"/>
      <protection locked="0"/>
    </xf>
    <xf numFmtId="164" fontId="0" fillId="19" borderId="49" xfId="0" applyNumberFormat="1" applyFill="1" applyBorder="1" applyAlignment="1" applyProtection="1">
      <alignment horizontal="center" vertical="center" wrapText="1"/>
      <protection locked="0"/>
    </xf>
    <xf numFmtId="164" fontId="0" fillId="19" borderId="61" xfId="0" applyNumberFormat="1" applyFill="1" applyBorder="1" applyAlignment="1" applyProtection="1">
      <alignment horizontal="center" vertical="center" wrapText="1"/>
      <protection locked="0"/>
    </xf>
    <xf numFmtId="164" fontId="0" fillId="19" borderId="25" xfId="0" applyNumberFormat="1" applyFill="1" applyBorder="1" applyAlignment="1" applyProtection="1">
      <alignment horizontal="center" vertical="center" wrapText="1"/>
      <protection locked="0"/>
    </xf>
    <xf numFmtId="164" fontId="0" fillId="19" borderId="19" xfId="0" applyNumberFormat="1" applyFill="1" applyBorder="1" applyAlignment="1" applyProtection="1">
      <alignment horizontal="center" vertical="center" wrapText="1"/>
      <protection locked="0"/>
    </xf>
    <xf numFmtId="164" fontId="0" fillId="19" borderId="41" xfId="0" applyNumberFormat="1" applyFill="1" applyBorder="1" applyAlignment="1" applyProtection="1">
      <alignment horizontal="center" vertical="center" wrapText="1"/>
      <protection locked="0"/>
    </xf>
    <xf numFmtId="164" fontId="0" fillId="19" borderId="42" xfId="0" applyNumberFormat="1" applyFill="1" applyBorder="1" applyAlignment="1" applyProtection="1">
      <alignment horizontal="center" vertical="center" wrapText="1"/>
      <protection locked="0"/>
    </xf>
    <xf numFmtId="164" fontId="0" fillId="19" borderId="52" xfId="0" applyNumberFormat="1" applyFill="1" applyBorder="1" applyAlignment="1" applyProtection="1">
      <alignment horizontal="center" vertical="center" wrapText="1"/>
      <protection locked="0"/>
    </xf>
    <xf numFmtId="164" fontId="0" fillId="19" borderId="58" xfId="0" applyNumberFormat="1" applyFill="1" applyBorder="1" applyAlignment="1" applyProtection="1">
      <alignment horizontal="center" vertical="center" wrapText="1"/>
      <protection locked="0"/>
    </xf>
    <xf numFmtId="164" fontId="0" fillId="19" borderId="26" xfId="0" applyNumberFormat="1" applyFill="1" applyBorder="1" applyAlignment="1" applyProtection="1">
      <alignment horizontal="center" vertical="center" wrapText="1"/>
      <protection locked="0"/>
    </xf>
    <xf numFmtId="164" fontId="0" fillId="19" borderId="56" xfId="0" applyNumberFormat="1" applyFill="1" applyBorder="1" applyAlignment="1" applyProtection="1">
      <alignment horizontal="center" vertical="center" wrapText="1"/>
      <protection locked="0"/>
    </xf>
    <xf numFmtId="164" fontId="0" fillId="19" borderId="27" xfId="0" applyNumberFormat="1" applyFill="1" applyBorder="1" applyAlignment="1" applyProtection="1">
      <alignment horizontal="center" vertical="center" wrapText="1"/>
      <protection locked="0"/>
    </xf>
    <xf numFmtId="164" fontId="0" fillId="20" borderId="0" xfId="0" applyNumberFormat="1" applyFill="1" applyAlignment="1" applyProtection="1">
      <alignment horizontal="left" vertical="top" wrapText="1"/>
      <protection locked="0"/>
    </xf>
    <xf numFmtId="164" fontId="0" fillId="20" borderId="0" xfId="0" applyNumberFormat="1" applyFill="1" applyAlignment="1" applyProtection="1">
      <alignment vertical="top" wrapText="1"/>
      <protection locked="0"/>
    </xf>
    <xf numFmtId="164" fontId="0" fillId="20" borderId="21" xfId="0" applyNumberFormat="1" applyFill="1" applyBorder="1" applyAlignment="1" applyProtection="1">
      <alignment vertical="top" wrapText="1"/>
      <protection locked="0"/>
    </xf>
    <xf numFmtId="0" fontId="19" fillId="0" borderId="0" xfId="0" applyFont="1" applyProtection="1"/>
    <xf numFmtId="0" fontId="28" fillId="0" borderId="69" xfId="1" applyFont="1" applyFill="1" applyBorder="1" applyAlignment="1" applyProtection="1">
      <alignment horizontal="center" vertical="center" wrapText="1"/>
    </xf>
    <xf numFmtId="0" fontId="29" fillId="0" borderId="70" xfId="1" applyFont="1" applyFill="1" applyBorder="1" applyAlignment="1" applyProtection="1">
      <alignment horizontal="center" vertical="center" wrapText="1"/>
    </xf>
    <xf numFmtId="0" fontId="29" fillId="0" borderId="71" xfId="1" applyFont="1" applyFill="1" applyBorder="1" applyAlignment="1" applyProtection="1">
      <alignment horizontal="center" vertical="center" wrapText="1"/>
    </xf>
    <xf numFmtId="0" fontId="22" fillId="0" borderId="72" xfId="1" applyFont="1" applyFill="1" applyBorder="1" applyAlignment="1" applyProtection="1">
      <alignment horizontal="center"/>
    </xf>
    <xf numFmtId="0" fontId="23" fillId="0" borderId="73" xfId="1" applyFont="1" applyFill="1" applyBorder="1" applyAlignment="1" applyProtection="1">
      <alignment vertical="center" wrapText="1"/>
    </xf>
    <xf numFmtId="0" fontId="23" fillId="0" borderId="76" xfId="1" applyFont="1" applyFill="1" applyBorder="1" applyAlignment="1" applyProtection="1">
      <alignment vertical="center" wrapText="1"/>
    </xf>
    <xf numFmtId="0" fontId="23" fillId="0" borderId="78" xfId="1" applyFont="1" applyFill="1" applyBorder="1" applyAlignment="1" applyProtection="1">
      <alignment vertical="center" wrapText="1"/>
    </xf>
    <xf numFmtId="0" fontId="19" fillId="0" borderId="81" xfId="0" applyFont="1" applyBorder="1" applyAlignment="1" applyProtection="1">
      <alignment horizontal="left" vertical="center" wrapText="1"/>
    </xf>
    <xf numFmtId="0" fontId="19" fillId="0" borderId="82" xfId="0" applyFont="1" applyBorder="1" applyAlignment="1" applyProtection="1">
      <alignment horizontal="left" vertical="center" wrapText="1"/>
    </xf>
    <xf numFmtId="0" fontId="19" fillId="0" borderId="83" xfId="0" applyFont="1" applyBorder="1" applyAlignment="1" applyProtection="1">
      <alignment horizontal="left" vertical="center" wrapText="1"/>
    </xf>
    <xf numFmtId="0" fontId="22" fillId="13" borderId="84" xfId="1" applyFont="1" applyFill="1" applyBorder="1" applyProtection="1"/>
    <xf numFmtId="0" fontId="23" fillId="0" borderId="76" xfId="1" applyFont="1" applyFill="1" applyBorder="1" applyAlignment="1" applyProtection="1">
      <alignment vertical="center" wrapText="1"/>
    </xf>
    <xf numFmtId="0" fontId="23" fillId="0" borderId="68" xfId="1" applyFont="1" applyFill="1" applyAlignment="1" applyProtection="1">
      <alignment vertical="center" wrapText="1"/>
    </xf>
    <xf numFmtId="0" fontId="22" fillId="13" borderId="77" xfId="1" applyFont="1" applyFill="1" applyBorder="1" applyProtection="1"/>
    <xf numFmtId="0" fontId="23" fillId="0" borderId="76" xfId="1" applyFont="1" applyFill="1" applyBorder="1" applyAlignment="1" applyProtection="1">
      <alignment horizontal="left" vertical="center" wrapText="1"/>
    </xf>
    <xf numFmtId="0" fontId="23" fillId="0" borderId="68" xfId="1" applyFont="1" applyFill="1" applyAlignment="1" applyProtection="1">
      <alignment horizontal="left" vertical="center" wrapText="1"/>
    </xf>
    <xf numFmtId="0" fontId="23" fillId="0" borderId="78" xfId="1" applyFont="1" applyFill="1" applyBorder="1" applyAlignment="1" applyProtection="1">
      <alignment horizontal="left" vertical="center" wrapText="1"/>
    </xf>
    <xf numFmtId="0" fontId="23" fillId="0" borderId="79" xfId="1" applyFont="1" applyFill="1" applyBorder="1" applyAlignment="1" applyProtection="1">
      <alignment horizontal="left" vertical="center" wrapText="1"/>
    </xf>
    <xf numFmtId="0" fontId="22" fillId="13" borderId="80" xfId="1" applyFont="1" applyFill="1" applyBorder="1" applyProtection="1"/>
    <xf numFmtId="0" fontId="28" fillId="0" borderId="3" xfId="1" applyFont="1" applyFill="1" applyBorder="1" applyAlignment="1" applyProtection="1">
      <alignment horizontal="left" vertical="center" wrapText="1"/>
    </xf>
    <xf numFmtId="0" fontId="28" fillId="0" borderId="4" xfId="1" applyFont="1" applyFill="1" applyBorder="1" applyAlignment="1" applyProtection="1">
      <alignment horizontal="left" vertical="center" wrapText="1"/>
    </xf>
    <xf numFmtId="0" fontId="28" fillId="0" borderId="5" xfId="1" applyFont="1" applyFill="1" applyBorder="1" applyAlignment="1" applyProtection="1">
      <alignment horizontal="left" vertical="center" wrapText="1"/>
    </xf>
    <xf numFmtId="0" fontId="23" fillId="0" borderId="44" xfId="1" applyFont="1" applyFill="1" applyBorder="1" applyAlignment="1" applyProtection="1">
      <alignment horizontal="left" vertical="center"/>
    </xf>
    <xf numFmtId="0" fontId="23" fillId="0" borderId="19" xfId="1" applyFont="1" applyFill="1" applyBorder="1" applyAlignment="1" applyProtection="1">
      <alignment horizontal="left" vertical="center"/>
    </xf>
    <xf numFmtId="0" fontId="18" fillId="0" borderId="19" xfId="1" applyFont="1" applyFill="1" applyBorder="1" applyAlignment="1" applyProtection="1">
      <alignment horizontal="left" vertical="center" wrapText="1"/>
    </xf>
    <xf numFmtId="0" fontId="18" fillId="0" borderId="52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/>
    </xf>
    <xf numFmtId="0" fontId="23" fillId="0" borderId="12" xfId="1" applyFont="1" applyFill="1" applyBorder="1" applyAlignment="1" applyProtection="1">
      <alignment horizontal="left" vertical="center"/>
    </xf>
    <xf numFmtId="164" fontId="23" fillId="0" borderId="12" xfId="1" applyNumberFormat="1" applyFont="1" applyFill="1" applyBorder="1" applyProtection="1"/>
    <xf numFmtId="164" fontId="27" fillId="0" borderId="13" xfId="1" applyNumberFormat="1" applyFont="1" applyFill="1" applyBorder="1" applyProtection="1"/>
    <xf numFmtId="0" fontId="22" fillId="0" borderId="85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2" fillId="0" borderId="86" xfId="1" applyFont="1" applyFill="1" applyBorder="1" applyAlignment="1" applyProtection="1">
      <alignment horizontal="center"/>
    </xf>
    <xf numFmtId="0" fontId="23" fillId="0" borderId="44" xfId="1" applyFont="1" applyFill="1" applyBorder="1" applyAlignment="1" applyProtection="1">
      <alignment horizontal="left" vertical="center" wrapText="1"/>
    </xf>
    <xf numFmtId="0" fontId="23" fillId="0" borderId="19" xfId="1" applyFont="1" applyFill="1" applyBorder="1" applyAlignment="1" applyProtection="1">
      <alignment horizontal="left" vertical="center" wrapText="1"/>
    </xf>
    <xf numFmtId="0" fontId="23" fillId="0" borderId="52" xfId="1" applyFont="1" applyFill="1" applyBorder="1" applyAlignment="1" applyProtection="1">
      <alignment horizontal="left" vertic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164" fontId="23" fillId="0" borderId="10" xfId="1" applyNumberFormat="1" applyFont="1" applyFill="1" applyBorder="1" applyAlignment="1" applyProtection="1">
      <alignment horizontal="right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</xf>
    <xf numFmtId="164" fontId="23" fillId="0" borderId="10" xfId="1" applyNumberFormat="1" applyFont="1" applyFill="1" applyBorder="1" applyAlignment="1" applyProtection="1">
      <alignment horizontal="right" vertical="center" wrapText="1"/>
    </xf>
    <xf numFmtId="0" fontId="19" fillId="0" borderId="9" xfId="0" applyFont="1" applyBorder="1" applyAlignment="1" applyProtection="1">
      <alignment horizontal="center" vertical="center"/>
    </xf>
    <xf numFmtId="0" fontId="27" fillId="0" borderId="11" xfId="1" applyFont="1" applyFill="1" applyBorder="1" applyAlignment="1" applyProtection="1">
      <alignment horizontal="left"/>
    </xf>
    <xf numFmtId="0" fontId="27" fillId="0" borderId="12" xfId="1" applyFont="1" applyFill="1" applyBorder="1" applyAlignment="1" applyProtection="1">
      <alignment horizontal="left"/>
    </xf>
    <xf numFmtId="164" fontId="27" fillId="0" borderId="13" xfId="1" applyNumberFormat="1" applyFont="1" applyFill="1" applyBorder="1" applyAlignment="1" applyProtection="1">
      <alignment vertical="center"/>
    </xf>
    <xf numFmtId="0" fontId="22" fillId="0" borderId="87" xfId="1" applyFont="1" applyFill="1" applyBorder="1" applyAlignment="1" applyProtection="1">
      <alignment horizontal="center"/>
    </xf>
    <xf numFmtId="0" fontId="22" fillId="0" borderId="88" xfId="1" applyFont="1" applyFill="1" applyBorder="1" applyAlignment="1" applyProtection="1">
      <alignment horizontal="center"/>
    </xf>
    <xf numFmtId="0" fontId="22" fillId="0" borderId="89" xfId="1" applyFont="1" applyFill="1" applyBorder="1" applyAlignment="1" applyProtection="1">
      <alignment horizontal="center"/>
    </xf>
    <xf numFmtId="0" fontId="28" fillId="0" borderId="22" xfId="1" applyFont="1" applyFill="1" applyBorder="1" applyAlignment="1" applyProtection="1">
      <alignment horizontal="left"/>
    </xf>
    <xf numFmtId="0" fontId="28" fillId="0" borderId="31" xfId="1" applyFont="1" applyFill="1" applyBorder="1" applyAlignment="1" applyProtection="1">
      <alignment horizontal="left"/>
    </xf>
    <xf numFmtId="0" fontId="28" fillId="0" borderId="90" xfId="1" applyFont="1" applyFill="1" applyBorder="1" applyAlignment="1" applyProtection="1">
      <alignment horizontal="left"/>
    </xf>
    <xf numFmtId="164" fontId="20" fillId="0" borderId="20" xfId="1" applyNumberFormat="1" applyFont="1" applyFill="1" applyBorder="1" applyAlignment="1" applyProtection="1"/>
    <xf numFmtId="0" fontId="21" fillId="0" borderId="91" xfId="1" applyFont="1" applyFill="1" applyBorder="1" applyAlignment="1" applyProtection="1">
      <alignment horizontal="center"/>
    </xf>
    <xf numFmtId="0" fontId="21" fillId="0" borderId="31" xfId="1" applyFont="1" applyFill="1" applyBorder="1" applyAlignment="1" applyProtection="1">
      <alignment horizontal="center"/>
    </xf>
    <xf numFmtId="0" fontId="21" fillId="0" borderId="90" xfId="1" applyFont="1" applyFill="1" applyBorder="1" applyAlignment="1" applyProtection="1">
      <alignment horizontal="center"/>
    </xf>
    <xf numFmtId="0" fontId="24" fillId="13" borderId="74" xfId="2" applyFont="1" applyFill="1" applyBorder="1" applyAlignment="1" applyProtection="1">
      <alignment horizontal="left" vertical="center" wrapText="1"/>
      <protection locked="0"/>
    </xf>
    <xf numFmtId="0" fontId="24" fillId="13" borderId="75" xfId="2" applyFont="1" applyFill="1" applyBorder="1" applyAlignment="1" applyProtection="1">
      <alignment horizontal="left" vertical="center" wrapText="1"/>
      <protection locked="0"/>
    </xf>
    <xf numFmtId="0" fontId="24" fillId="13" borderId="68" xfId="2" applyFont="1" applyFill="1" applyBorder="1" applyAlignment="1" applyProtection="1">
      <alignment horizontal="left" vertical="center" wrapText="1"/>
      <protection locked="0"/>
    </xf>
    <xf numFmtId="0" fontId="24" fillId="13" borderId="77" xfId="2" applyFont="1" applyFill="1" applyBorder="1" applyAlignment="1" applyProtection="1">
      <alignment horizontal="left" vertical="center" wrapText="1"/>
      <protection locked="0"/>
    </xf>
    <xf numFmtId="0" fontId="19" fillId="13" borderId="79" xfId="2" applyFont="1" applyFill="1" applyBorder="1" applyAlignment="1" applyProtection="1">
      <alignment vertical="center" wrapText="1"/>
      <protection locked="0"/>
    </xf>
    <xf numFmtId="0" fontId="24" fillId="13" borderId="79" xfId="2" applyFont="1" applyFill="1" applyBorder="1" applyAlignment="1" applyProtection="1">
      <alignment vertical="center" wrapText="1"/>
      <protection locked="0"/>
    </xf>
    <xf numFmtId="0" fontId="22" fillId="0" borderId="79" xfId="1" applyFont="1" applyFill="1" applyBorder="1" applyAlignment="1" applyProtection="1">
      <alignment horizontal="center" vertical="center" wrapText="1"/>
      <protection locked="0"/>
    </xf>
    <xf numFmtId="0" fontId="22" fillId="0" borderId="80" xfId="1" applyFont="1" applyFill="1" applyBorder="1" applyAlignment="1" applyProtection="1">
      <alignment horizontal="center" vertical="center" wrapText="1"/>
      <protection locked="0"/>
    </xf>
    <xf numFmtId="0" fontId="23" fillId="13" borderId="1" xfId="1" applyFont="1" applyFill="1" applyBorder="1" applyAlignment="1" applyProtection="1">
      <alignment horizontal="center" vertical="center" wrapText="1"/>
      <protection locked="0"/>
    </xf>
    <xf numFmtId="0" fontId="23" fillId="13" borderId="1" xfId="1" applyFont="1" applyFill="1" applyBorder="1" applyAlignment="1" applyProtection="1">
      <alignment horizontal="right" vertical="center" wrapText="1"/>
      <protection locked="0"/>
    </xf>
    <xf numFmtId="0" fontId="23" fillId="13" borderId="73" xfId="1" applyFont="1" applyFill="1" applyBorder="1" applyAlignment="1" applyProtection="1">
      <alignment horizontal="left"/>
      <protection locked="0"/>
    </xf>
    <xf numFmtId="0" fontId="23" fillId="13" borderId="74" xfId="1" applyFont="1" applyFill="1" applyBorder="1" applyAlignment="1" applyProtection="1">
      <alignment horizontal="left"/>
      <protection locked="0"/>
    </xf>
    <xf numFmtId="0" fontId="23" fillId="13" borderId="74" xfId="1" applyFont="1" applyFill="1" applyBorder="1" applyAlignment="1" applyProtection="1">
      <alignment horizontal="center"/>
      <protection locked="0"/>
    </xf>
    <xf numFmtId="0" fontId="23" fillId="13" borderId="75" xfId="1" applyFont="1" applyFill="1" applyBorder="1" applyAlignment="1" applyProtection="1">
      <alignment horizontal="center"/>
      <protection locked="0"/>
    </xf>
    <xf numFmtId="0" fontId="23" fillId="13" borderId="78" xfId="1" applyFont="1" applyFill="1" applyBorder="1" applyAlignment="1" applyProtection="1">
      <alignment horizontal="left"/>
      <protection locked="0"/>
    </xf>
    <xf numFmtId="0" fontId="23" fillId="13" borderId="79" xfId="1" applyFont="1" applyFill="1" applyBorder="1" applyAlignment="1" applyProtection="1">
      <alignment horizontal="left"/>
      <protection locked="0"/>
    </xf>
    <xf numFmtId="0" fontId="23" fillId="13" borderId="79" xfId="1" applyFont="1" applyFill="1" applyBorder="1" applyAlignment="1" applyProtection="1">
      <alignment horizontal="center"/>
      <protection locked="0"/>
    </xf>
    <xf numFmtId="0" fontId="23" fillId="13" borderId="80" xfId="1" applyFont="1" applyFill="1" applyBorder="1" applyAlignment="1" applyProtection="1">
      <alignment horizontal="center"/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4">
    <dxf>
      <font>
        <strike val="0"/>
        <color rgb="FFD09E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  <color rgb="FFD09E00"/>
      </font>
    </dxf>
  </dxfs>
  <tableStyles count="0" defaultTableStyle="TableStyleMedium9" defaultPivotStyle="PivotStyleLight16"/>
  <colors>
    <mruColors>
      <color rgb="FF7199C9"/>
      <color rgb="FFAFC876"/>
      <color rgb="FF9FBD5B"/>
      <color rgb="FF85C5D7"/>
      <color rgb="FF77BFD3"/>
      <color rgb="FF68B8CE"/>
      <color rgb="FF3EA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50800</xdr:rowOff>
        </xdr:from>
        <xdr:to>
          <xdr:col>5</xdr:col>
          <xdr:colOff>990600</xdr:colOff>
          <xdr:row>13</xdr:row>
          <xdr:rowOff>381000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25400</xdr:rowOff>
        </xdr:from>
        <xdr:to>
          <xdr:col>5</xdr:col>
          <xdr:colOff>1917700</xdr:colOff>
          <xdr:row>15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25400</xdr:rowOff>
        </xdr:from>
        <xdr:to>
          <xdr:col>5</xdr:col>
          <xdr:colOff>1917700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63500</xdr:rowOff>
        </xdr:from>
        <xdr:to>
          <xdr:col>5</xdr:col>
          <xdr:colOff>1930400</xdr:colOff>
          <xdr:row>12</xdr:row>
          <xdr:rowOff>317500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76200</xdr:rowOff>
        </xdr:from>
        <xdr:to>
          <xdr:col>5</xdr:col>
          <xdr:colOff>1917700</xdr:colOff>
          <xdr:row>16</xdr:row>
          <xdr:rowOff>431800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BCB9-84D1-1440-AC4E-9C09DB5D4F2F}">
  <dimension ref="B1:F37"/>
  <sheetViews>
    <sheetView tabSelected="1" zoomScale="130" zoomScaleNormal="130" workbookViewId="0">
      <selection activeCell="H16" sqref="H16"/>
    </sheetView>
  </sheetViews>
  <sheetFormatPr baseColWidth="10" defaultColWidth="9.1640625" defaultRowHeight="15" x14ac:dyDescent="0.2"/>
  <cols>
    <col min="1" max="1" width="4.6640625" style="570" customWidth="1"/>
    <col min="2" max="2" width="38.83203125" style="570" customWidth="1"/>
    <col min="3" max="3" width="7.5" style="570" customWidth="1"/>
    <col min="4" max="4" width="28.5" style="570" customWidth="1"/>
    <col min="5" max="5" width="29" style="570" customWidth="1"/>
    <col min="6" max="6" width="28.33203125" style="570" customWidth="1"/>
    <col min="7" max="16384" width="9.1640625" style="570"/>
  </cols>
  <sheetData>
    <row r="1" spans="2:6" ht="16" thickBot="1" x14ac:dyDescent="0.25"/>
    <row r="2" spans="2:6" ht="16" thickBot="1" x14ac:dyDescent="0.25">
      <c r="B2" s="571" t="s">
        <v>864</v>
      </c>
      <c r="C2" s="572"/>
      <c r="D2" s="572"/>
      <c r="E2" s="572"/>
      <c r="F2" s="573"/>
    </row>
    <row r="3" spans="2:6" ht="16" thickBot="1" x14ac:dyDescent="0.25">
      <c r="B3" s="574"/>
      <c r="C3" s="574"/>
      <c r="D3" s="574"/>
      <c r="E3" s="574"/>
      <c r="F3" s="574"/>
    </row>
    <row r="4" spans="2:6" ht="16" x14ac:dyDescent="0.2">
      <c r="B4" s="575" t="s">
        <v>865</v>
      </c>
      <c r="C4" s="627"/>
      <c r="D4" s="627"/>
      <c r="E4" s="627"/>
      <c r="F4" s="628"/>
    </row>
    <row r="5" spans="2:6" ht="16" x14ac:dyDescent="0.2">
      <c r="B5" s="576" t="s">
        <v>866</v>
      </c>
      <c r="C5" s="629"/>
      <c r="D5" s="629"/>
      <c r="E5" s="629"/>
      <c r="F5" s="630"/>
    </row>
    <row r="6" spans="2:6" ht="16" x14ac:dyDescent="0.2">
      <c r="B6" s="576" t="s">
        <v>867</v>
      </c>
      <c r="C6" s="629"/>
      <c r="D6" s="629"/>
      <c r="E6" s="629"/>
      <c r="F6" s="630"/>
    </row>
    <row r="7" spans="2:6" ht="16" x14ac:dyDescent="0.2">
      <c r="B7" s="576" t="s">
        <v>868</v>
      </c>
      <c r="C7" s="629"/>
      <c r="D7" s="629"/>
      <c r="E7" s="629"/>
      <c r="F7" s="630"/>
    </row>
    <row r="8" spans="2:6" ht="16" x14ac:dyDescent="0.2">
      <c r="B8" s="576" t="s">
        <v>869</v>
      </c>
      <c r="C8" s="629"/>
      <c r="D8" s="629"/>
      <c r="E8" s="629"/>
      <c r="F8" s="630"/>
    </row>
    <row r="9" spans="2:6" ht="16" x14ac:dyDescent="0.2">
      <c r="B9" s="576" t="s">
        <v>870</v>
      </c>
      <c r="C9" s="629"/>
      <c r="D9" s="629"/>
      <c r="E9" s="629"/>
      <c r="F9" s="630"/>
    </row>
    <row r="10" spans="2:6" ht="17" thickBot="1" x14ac:dyDescent="0.25">
      <c r="B10" s="577" t="s">
        <v>871</v>
      </c>
      <c r="C10" s="631" t="s">
        <v>872</v>
      </c>
      <c r="D10" s="632"/>
      <c r="E10" s="633"/>
      <c r="F10" s="634"/>
    </row>
    <row r="11" spans="2:6" ht="16" thickBot="1" x14ac:dyDescent="0.25">
      <c r="B11" s="574"/>
      <c r="C11" s="574"/>
      <c r="D11" s="574"/>
      <c r="E11" s="574"/>
      <c r="F11" s="574"/>
    </row>
    <row r="12" spans="2:6" ht="16" thickBot="1" x14ac:dyDescent="0.25">
      <c r="B12" s="571" t="s">
        <v>873</v>
      </c>
      <c r="C12" s="572"/>
      <c r="D12" s="572"/>
      <c r="E12" s="572"/>
      <c r="F12" s="573"/>
    </row>
    <row r="13" spans="2:6" ht="31.5" customHeight="1" x14ac:dyDescent="0.2">
      <c r="B13" s="578" t="s">
        <v>890</v>
      </c>
      <c r="C13" s="579"/>
      <c r="D13" s="579"/>
      <c r="E13" s="580"/>
      <c r="F13" s="581"/>
    </row>
    <row r="14" spans="2:6" ht="31.5" customHeight="1" x14ac:dyDescent="0.2">
      <c r="B14" s="582" t="s">
        <v>891</v>
      </c>
      <c r="C14" s="583"/>
      <c r="D14" s="583"/>
      <c r="E14" s="583"/>
      <c r="F14" s="584"/>
    </row>
    <row r="15" spans="2:6" ht="30" customHeight="1" x14ac:dyDescent="0.2">
      <c r="B15" s="582" t="s">
        <v>892</v>
      </c>
      <c r="C15" s="583"/>
      <c r="D15" s="583"/>
      <c r="E15" s="583"/>
      <c r="F15" s="584"/>
    </row>
    <row r="16" spans="2:6" ht="30" customHeight="1" x14ac:dyDescent="0.2">
      <c r="B16" s="585" t="s">
        <v>893</v>
      </c>
      <c r="C16" s="586"/>
      <c r="D16" s="586"/>
      <c r="E16" s="586"/>
      <c r="F16" s="584"/>
    </row>
    <row r="17" spans="2:6" ht="42" customHeight="1" thickBot="1" x14ac:dyDescent="0.25">
      <c r="B17" s="587" t="s">
        <v>894</v>
      </c>
      <c r="C17" s="588"/>
      <c r="D17" s="588"/>
      <c r="E17" s="588"/>
      <c r="F17" s="589"/>
    </row>
    <row r="18" spans="2:6" ht="16" thickBot="1" x14ac:dyDescent="0.25">
      <c r="B18" s="574"/>
      <c r="C18" s="574"/>
      <c r="D18" s="574"/>
      <c r="E18" s="574"/>
      <c r="F18" s="574"/>
    </row>
    <row r="19" spans="2:6" ht="22" thickBot="1" x14ac:dyDescent="0.25">
      <c r="B19" s="590" t="s">
        <v>874</v>
      </c>
      <c r="C19" s="591"/>
      <c r="D19" s="591"/>
      <c r="E19" s="591"/>
      <c r="F19" s="592"/>
    </row>
    <row r="20" spans="2:6" ht="16" x14ac:dyDescent="0.2">
      <c r="B20" s="593" t="s">
        <v>875</v>
      </c>
      <c r="C20" s="594"/>
      <c r="D20" s="595" t="s">
        <v>876</v>
      </c>
      <c r="E20" s="595" t="s">
        <v>877</v>
      </c>
      <c r="F20" s="596" t="s">
        <v>878</v>
      </c>
    </row>
    <row r="21" spans="2:6" ht="20" thickBot="1" x14ac:dyDescent="0.3">
      <c r="B21" s="597"/>
      <c r="C21" s="598"/>
      <c r="D21" s="599" t="e">
        <f>'2 - Položky'!M149</f>
        <v>#DIV/0!</v>
      </c>
      <c r="E21" s="599" t="e">
        <f>F21-D21</f>
        <v>#DIV/0!</v>
      </c>
      <c r="F21" s="600" t="e">
        <f>D21*1.23</f>
        <v>#DIV/0!</v>
      </c>
    </row>
    <row r="22" spans="2:6" ht="16" thickBot="1" x14ac:dyDescent="0.25">
      <c r="B22" s="601"/>
      <c r="C22" s="602"/>
      <c r="D22" s="602"/>
      <c r="E22" s="602"/>
      <c r="F22" s="603"/>
    </row>
    <row r="23" spans="2:6" ht="22" thickBot="1" x14ac:dyDescent="0.25">
      <c r="B23" s="590" t="s">
        <v>879</v>
      </c>
      <c r="C23" s="591" t="e">
        <f>#REF!</f>
        <v>#REF!</v>
      </c>
      <c r="D23" s="591"/>
      <c r="E23" s="591"/>
      <c r="F23" s="592"/>
    </row>
    <row r="24" spans="2:6" ht="64" customHeight="1" x14ac:dyDescent="0.2">
      <c r="B24" s="604" t="s">
        <v>880</v>
      </c>
      <c r="C24" s="605"/>
      <c r="D24" s="605"/>
      <c r="E24" s="605"/>
      <c r="F24" s="606"/>
    </row>
    <row r="25" spans="2:6" ht="100" customHeight="1" x14ac:dyDescent="0.2">
      <c r="B25" s="607" t="s">
        <v>881</v>
      </c>
      <c r="C25" s="608"/>
      <c r="D25" s="608"/>
      <c r="E25" s="635">
        <v>0</v>
      </c>
      <c r="F25" s="609">
        <f>IF(E25=0,0,IF(E25=1,10000,IF(E25=2,20000,IF(E25=3,30000,IF(E25=4,40000,IF(E25=5,50000))))))</f>
        <v>0</v>
      </c>
    </row>
    <row r="26" spans="2:6" ht="25" customHeight="1" x14ac:dyDescent="0.2">
      <c r="B26" s="610" t="s">
        <v>882</v>
      </c>
      <c r="C26" s="611"/>
      <c r="D26" s="611"/>
      <c r="E26" s="636"/>
      <c r="F26" s="612">
        <f>COUNTA(E26:E30)*5000</f>
        <v>0</v>
      </c>
    </row>
    <row r="27" spans="2:6" ht="25" customHeight="1" x14ac:dyDescent="0.2">
      <c r="B27" s="613"/>
      <c r="C27" s="611"/>
      <c r="D27" s="611"/>
      <c r="E27" s="636"/>
      <c r="F27" s="612"/>
    </row>
    <row r="28" spans="2:6" ht="25" customHeight="1" x14ac:dyDescent="0.2">
      <c r="B28" s="613"/>
      <c r="C28" s="611"/>
      <c r="D28" s="611"/>
      <c r="E28" s="636"/>
      <c r="F28" s="612"/>
    </row>
    <row r="29" spans="2:6" ht="25" customHeight="1" x14ac:dyDescent="0.2">
      <c r="B29" s="613"/>
      <c r="C29" s="611"/>
      <c r="D29" s="611"/>
      <c r="E29" s="636"/>
      <c r="F29" s="612"/>
    </row>
    <row r="30" spans="2:6" ht="25" customHeight="1" x14ac:dyDescent="0.2">
      <c r="B30" s="613"/>
      <c r="C30" s="611"/>
      <c r="D30" s="611"/>
      <c r="E30" s="636"/>
      <c r="F30" s="612"/>
    </row>
    <row r="31" spans="2:6" ht="20" thickBot="1" x14ac:dyDescent="0.3">
      <c r="B31" s="614" t="s">
        <v>883</v>
      </c>
      <c r="C31" s="615"/>
      <c r="D31" s="615"/>
      <c r="E31" s="615"/>
      <c r="F31" s="616">
        <f>SUM(F25:F30)</f>
        <v>0</v>
      </c>
    </row>
    <row r="32" spans="2:6" ht="16" thickBot="1" x14ac:dyDescent="0.25">
      <c r="B32" s="617"/>
      <c r="C32" s="618"/>
      <c r="D32" s="618"/>
      <c r="E32" s="618"/>
      <c r="F32" s="619"/>
    </row>
    <row r="33" spans="2:6" ht="16" thickBot="1" x14ac:dyDescent="0.25"/>
    <row r="34" spans="2:6" ht="22" thickBot="1" x14ac:dyDescent="0.3">
      <c r="B34" s="620" t="s">
        <v>884</v>
      </c>
      <c r="C34" s="621"/>
      <c r="D34" s="621"/>
      <c r="E34" s="622"/>
      <c r="F34" s="623" t="e">
        <f>F21-F31</f>
        <v>#DIV/0!</v>
      </c>
    </row>
    <row r="35" spans="2:6" ht="16" thickBot="1" x14ac:dyDescent="0.25">
      <c r="B35" s="624"/>
      <c r="C35" s="625"/>
      <c r="D35" s="625"/>
      <c r="E35" s="625"/>
      <c r="F35" s="626"/>
    </row>
    <row r="36" spans="2:6" x14ac:dyDescent="0.2">
      <c r="B36" s="637" t="s">
        <v>885</v>
      </c>
      <c r="C36" s="638" t="s">
        <v>886</v>
      </c>
      <c r="D36" s="638"/>
      <c r="E36" s="639" t="s">
        <v>887</v>
      </c>
      <c r="F36" s="640"/>
    </row>
    <row r="37" spans="2:6" ht="16" thickBot="1" x14ac:dyDescent="0.25">
      <c r="B37" s="641"/>
      <c r="C37" s="642"/>
      <c r="D37" s="642"/>
      <c r="E37" s="643"/>
      <c r="F37" s="644"/>
    </row>
  </sheetData>
  <sheetProtection algorithmName="SHA-512" hashValue="7Giv3y/Z3WMIR7p8yvZ5tIUo3Qja+D+8vbFZZv1OHxT+YitubsBDUpy1SyDeG+R2EHSTK3aUXunx1AWzp1gKvQ==" saltValue="35mBkk+3cFSRrFM8EFmZKw==" spinCount="100000" sheet="1" objects="1" scenarios="1"/>
  <mergeCells count="33">
    <mergeCell ref="B36:B37"/>
    <mergeCell ref="C36:D37"/>
    <mergeCell ref="E36:F37"/>
    <mergeCell ref="B26:D30"/>
    <mergeCell ref="F26:F30"/>
    <mergeCell ref="B31:E31"/>
    <mergeCell ref="B32:F32"/>
    <mergeCell ref="B34:E34"/>
    <mergeCell ref="B35:F35"/>
    <mergeCell ref="B25:D25"/>
    <mergeCell ref="B13:E13"/>
    <mergeCell ref="B14:E14"/>
    <mergeCell ref="B15:E15"/>
    <mergeCell ref="B16:E16"/>
    <mergeCell ref="B17:E17"/>
    <mergeCell ref="B18:F18"/>
    <mergeCell ref="B19:F19"/>
    <mergeCell ref="B20:C21"/>
    <mergeCell ref="B22:F22"/>
    <mergeCell ref="B23:F23"/>
    <mergeCell ref="B24:F24"/>
    <mergeCell ref="B12:F12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</mergeCells>
  <dataValidations count="2">
    <dataValidation type="list" allowBlank="1" showInputMessage="1" showErrorMessage="1" sqref="E25" xr:uid="{429E5B41-606C-504C-A981-775080307E8E}">
      <formula1>"0,1,2,3,4,5"</formula1>
    </dataValidation>
    <dataValidation type="list" allowBlank="1" showInputMessage="1" showErrorMessage="1" sqref="C10" xr:uid="{8B91CCA7-490F-654C-9A59-868153D9045C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50800</xdr:rowOff>
                  </from>
                  <to>
                    <xdr:col>5</xdr:col>
                    <xdr:colOff>990600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25400</xdr:rowOff>
                  </from>
                  <to>
                    <xdr:col>5</xdr:col>
                    <xdr:colOff>1917700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25400</xdr:rowOff>
                  </from>
                  <to>
                    <xdr:col>5</xdr:col>
                    <xdr:colOff>1917700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63500</xdr:rowOff>
                  </from>
                  <to>
                    <xdr:col>5</xdr:col>
                    <xdr:colOff>1930400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76200</xdr:rowOff>
                  </from>
                  <to>
                    <xdr:col>5</xdr:col>
                    <xdr:colOff>1917700</xdr:colOff>
                    <xdr:row>16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5"/>
  <sheetViews>
    <sheetView topLeftCell="E1" zoomScale="110" zoomScaleNormal="110" workbookViewId="0">
      <pane ySplit="1" topLeftCell="A126" activePane="bottomLeft" state="frozen"/>
      <selection pane="bottomLeft" activeCell="Q147" sqref="Q147"/>
    </sheetView>
  </sheetViews>
  <sheetFormatPr baseColWidth="10" defaultColWidth="8.83203125" defaultRowHeight="16" x14ac:dyDescent="0.2"/>
  <cols>
    <col min="1" max="1" width="9.5" customWidth="1"/>
    <col min="2" max="2" width="16.1640625" style="2" customWidth="1"/>
    <col min="3" max="3" width="7.33203125" style="5" customWidth="1"/>
    <col min="4" max="4" width="36.1640625" style="3" customWidth="1"/>
    <col min="5" max="5" width="69.33203125" style="4" customWidth="1"/>
    <col min="6" max="7" width="10.5" customWidth="1"/>
    <col min="8" max="8" width="14" customWidth="1"/>
    <col min="9" max="14" width="18.1640625" customWidth="1"/>
  </cols>
  <sheetData>
    <row r="1" spans="1:15" s="1" customFormat="1" ht="35.5" customHeight="1" thickBot="1" x14ac:dyDescent="0.25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184" t="s">
        <v>6</v>
      </c>
      <c r="H1" s="51" t="s">
        <v>7</v>
      </c>
      <c r="I1" s="51" t="s">
        <v>8</v>
      </c>
      <c r="J1" s="51" t="s">
        <v>793</v>
      </c>
      <c r="K1" s="51" t="s">
        <v>9</v>
      </c>
      <c r="L1" s="51" t="s">
        <v>10</v>
      </c>
      <c r="M1" s="51" t="s">
        <v>795</v>
      </c>
      <c r="N1" s="52" t="s">
        <v>888</v>
      </c>
    </row>
    <row r="2" spans="1:15" ht="48" x14ac:dyDescent="0.2">
      <c r="A2" s="461" t="s">
        <v>11</v>
      </c>
      <c r="B2" s="455" t="s">
        <v>12</v>
      </c>
      <c r="C2" s="53" t="s">
        <v>13</v>
      </c>
      <c r="D2" s="54" t="s">
        <v>14</v>
      </c>
      <c r="E2" s="55" t="s">
        <v>863</v>
      </c>
      <c r="F2" s="56" t="s">
        <v>15</v>
      </c>
      <c r="G2" s="523"/>
      <c r="H2" s="185">
        <f>G2*1.23</f>
        <v>0</v>
      </c>
      <c r="I2" s="200">
        <f>60000*20</f>
        <v>1200000</v>
      </c>
      <c r="J2" s="199">
        <f>I2*4</f>
        <v>4800000</v>
      </c>
      <c r="K2" s="140">
        <f>G2*I2</f>
        <v>0</v>
      </c>
      <c r="L2" s="140">
        <f>K2*1.23</f>
        <v>0</v>
      </c>
      <c r="M2" s="140">
        <f>G2*J2</f>
        <v>0</v>
      </c>
      <c r="N2" s="141">
        <f>M2*1.23</f>
        <v>0</v>
      </c>
      <c r="O2" s="138" t="s">
        <v>16</v>
      </c>
    </row>
    <row r="3" spans="1:15" ht="48" x14ac:dyDescent="0.2">
      <c r="A3" s="462"/>
      <c r="B3" s="456"/>
      <c r="C3" s="6" t="s">
        <v>17</v>
      </c>
      <c r="D3" s="7" t="s">
        <v>18</v>
      </c>
      <c r="E3" s="9" t="s">
        <v>19</v>
      </c>
      <c r="F3" s="8" t="s">
        <v>15</v>
      </c>
      <c r="G3" s="524"/>
      <c r="H3" s="186">
        <f t="shared" ref="H3:H71" si="0">G3*1.23</f>
        <v>0</v>
      </c>
      <c r="I3" s="200">
        <f>5*1400000</f>
        <v>7000000</v>
      </c>
      <c r="J3" s="200">
        <f t="shared" ref="J3:J66" si="1">I3*4</f>
        <v>28000000</v>
      </c>
      <c r="K3" s="143">
        <f t="shared" ref="K3:K71" si="2">G3*I3</f>
        <v>0</v>
      </c>
      <c r="L3" s="143">
        <f t="shared" ref="L3:L71" si="3">K3*1.23</f>
        <v>0</v>
      </c>
      <c r="M3" s="143">
        <f t="shared" ref="M3:M71" si="4">G3*J3</f>
        <v>0</v>
      </c>
      <c r="N3" s="144">
        <f t="shared" ref="N3:N71" si="5">M3*1.23</f>
        <v>0</v>
      </c>
      <c r="O3" s="138" t="s">
        <v>794</v>
      </c>
    </row>
    <row r="4" spans="1:15" ht="64" x14ac:dyDescent="0.2">
      <c r="A4" s="462"/>
      <c r="B4" s="456"/>
      <c r="C4" s="6" t="s">
        <v>20</v>
      </c>
      <c r="D4" s="7" t="s">
        <v>21</v>
      </c>
      <c r="E4" s="9" t="s">
        <v>22</v>
      </c>
      <c r="F4" s="8" t="s">
        <v>15</v>
      </c>
      <c r="G4" s="524"/>
      <c r="H4" s="186">
        <f t="shared" si="0"/>
        <v>0</v>
      </c>
      <c r="I4" s="200">
        <f>2*580000</f>
        <v>1160000</v>
      </c>
      <c r="J4" s="200">
        <f t="shared" si="1"/>
        <v>4640000</v>
      </c>
      <c r="K4" s="143">
        <f t="shared" si="2"/>
        <v>0</v>
      </c>
      <c r="L4" s="143">
        <f t="shared" si="3"/>
        <v>0</v>
      </c>
      <c r="M4" s="143">
        <f t="shared" si="4"/>
        <v>0</v>
      </c>
      <c r="N4" s="144">
        <f t="shared" si="5"/>
        <v>0</v>
      </c>
      <c r="O4" s="138" t="s">
        <v>23</v>
      </c>
    </row>
    <row r="5" spans="1:15" ht="48" x14ac:dyDescent="0.2">
      <c r="A5" s="462"/>
      <c r="B5" s="456"/>
      <c r="C5" s="6" t="s">
        <v>24</v>
      </c>
      <c r="D5" s="7" t="s">
        <v>25</v>
      </c>
      <c r="E5" s="364" t="s">
        <v>26</v>
      </c>
      <c r="F5" s="8" t="s">
        <v>15</v>
      </c>
      <c r="G5" s="524"/>
      <c r="H5" s="186">
        <f t="shared" si="0"/>
        <v>0</v>
      </c>
      <c r="I5" s="200">
        <v>250000</v>
      </c>
      <c r="J5" s="200">
        <f t="shared" si="1"/>
        <v>1000000</v>
      </c>
      <c r="K5" s="143">
        <f t="shared" si="2"/>
        <v>0</v>
      </c>
      <c r="L5" s="143">
        <f t="shared" si="3"/>
        <v>0</v>
      </c>
      <c r="M5" s="143">
        <f t="shared" si="4"/>
        <v>0</v>
      </c>
      <c r="N5" s="144">
        <f t="shared" si="5"/>
        <v>0</v>
      </c>
      <c r="O5" s="138" t="s">
        <v>796</v>
      </c>
    </row>
    <row r="6" spans="1:15" ht="80" x14ac:dyDescent="0.2">
      <c r="A6" s="462"/>
      <c r="B6" s="456"/>
      <c r="C6" s="6" t="s">
        <v>27</v>
      </c>
      <c r="D6" s="7" t="s">
        <v>28</v>
      </c>
      <c r="E6" s="9" t="s">
        <v>29</v>
      </c>
      <c r="F6" s="8" t="s">
        <v>15</v>
      </c>
      <c r="G6" s="524"/>
      <c r="H6" s="186">
        <f t="shared" si="0"/>
        <v>0</v>
      </c>
      <c r="I6" s="200">
        <f>2*(60000+1400000+580000+250000)</f>
        <v>4580000</v>
      </c>
      <c r="J6" s="200">
        <f t="shared" si="1"/>
        <v>18320000</v>
      </c>
      <c r="K6" s="143">
        <f t="shared" si="2"/>
        <v>0</v>
      </c>
      <c r="L6" s="143">
        <f t="shared" si="3"/>
        <v>0</v>
      </c>
      <c r="M6" s="143">
        <f t="shared" si="4"/>
        <v>0</v>
      </c>
      <c r="N6" s="144">
        <f t="shared" si="5"/>
        <v>0</v>
      </c>
    </row>
    <row r="7" spans="1:15" ht="32" x14ac:dyDescent="0.2">
      <c r="A7" s="462"/>
      <c r="B7" s="456"/>
      <c r="C7" s="6" t="s">
        <v>30</v>
      </c>
      <c r="D7" s="7" t="s">
        <v>31</v>
      </c>
      <c r="E7" s="9" t="s">
        <v>32</v>
      </c>
      <c r="F7" s="8" t="s">
        <v>15</v>
      </c>
      <c r="G7" s="524"/>
      <c r="H7" s="186">
        <f t="shared" si="0"/>
        <v>0</v>
      </c>
      <c r="I7" s="200">
        <v>60000</v>
      </c>
      <c r="J7" s="200">
        <f t="shared" si="1"/>
        <v>240000</v>
      </c>
      <c r="K7" s="143">
        <f t="shared" si="2"/>
        <v>0</v>
      </c>
      <c r="L7" s="143">
        <f t="shared" si="3"/>
        <v>0</v>
      </c>
      <c r="M7" s="143">
        <f t="shared" si="4"/>
        <v>0</v>
      </c>
      <c r="N7" s="144">
        <f t="shared" si="5"/>
        <v>0</v>
      </c>
    </row>
    <row r="8" spans="1:15" ht="48" x14ac:dyDescent="0.2">
      <c r="A8" s="462"/>
      <c r="B8" s="456"/>
      <c r="C8" s="6" t="s">
        <v>33</v>
      </c>
      <c r="D8" s="7" t="s">
        <v>34</v>
      </c>
      <c r="E8" s="9" t="s">
        <v>35</v>
      </c>
      <c r="F8" s="8" t="s">
        <v>15</v>
      </c>
      <c r="G8" s="524"/>
      <c r="H8" s="186">
        <f t="shared" si="0"/>
        <v>0</v>
      </c>
      <c r="I8" s="200">
        <v>20000</v>
      </c>
      <c r="J8" s="200">
        <f t="shared" si="1"/>
        <v>80000</v>
      </c>
      <c r="K8" s="143">
        <f t="shared" si="2"/>
        <v>0</v>
      </c>
      <c r="L8" s="143">
        <f t="shared" si="3"/>
        <v>0</v>
      </c>
      <c r="M8" s="143">
        <f t="shared" si="4"/>
        <v>0</v>
      </c>
      <c r="N8" s="144">
        <f t="shared" si="5"/>
        <v>0</v>
      </c>
    </row>
    <row r="9" spans="1:15" ht="64" x14ac:dyDescent="0.2">
      <c r="A9" s="462"/>
      <c r="B9" s="456"/>
      <c r="C9" s="6" t="s">
        <v>36</v>
      </c>
      <c r="D9" s="7" t="s">
        <v>37</v>
      </c>
      <c r="E9" s="9" t="s">
        <v>799</v>
      </c>
      <c r="F9" s="8" t="s">
        <v>15</v>
      </c>
      <c r="G9" s="524"/>
      <c r="H9" s="186">
        <f t="shared" ref="H9" si="6">G9*1.23</f>
        <v>0</v>
      </c>
      <c r="I9" s="200">
        <v>10000</v>
      </c>
      <c r="J9" s="200">
        <f t="shared" si="1"/>
        <v>40000</v>
      </c>
      <c r="K9" s="143">
        <f t="shared" ref="K9" si="7">G9*I9</f>
        <v>0</v>
      </c>
      <c r="L9" s="143">
        <f t="shared" ref="L9" si="8">K9*1.23</f>
        <v>0</v>
      </c>
      <c r="M9" s="143">
        <f t="shared" ref="M9" si="9">G9*J9</f>
        <v>0</v>
      </c>
      <c r="N9" s="144">
        <f t="shared" ref="N9" si="10">M9*1.23</f>
        <v>0</v>
      </c>
    </row>
    <row r="10" spans="1:15" ht="32" x14ac:dyDescent="0.2">
      <c r="A10" s="462"/>
      <c r="B10" s="456"/>
      <c r="C10" s="6" t="s">
        <v>38</v>
      </c>
      <c r="D10" s="7" t="s">
        <v>39</v>
      </c>
      <c r="E10" s="9" t="s">
        <v>800</v>
      </c>
      <c r="F10" s="8" t="s">
        <v>15</v>
      </c>
      <c r="G10" s="524"/>
      <c r="H10" s="186">
        <f t="shared" si="0"/>
        <v>0</v>
      </c>
      <c r="I10" s="200">
        <v>50000</v>
      </c>
      <c r="J10" s="200">
        <f t="shared" si="1"/>
        <v>200000</v>
      </c>
      <c r="K10" s="143">
        <f t="shared" si="2"/>
        <v>0</v>
      </c>
      <c r="L10" s="143">
        <f t="shared" si="3"/>
        <v>0</v>
      </c>
      <c r="M10" s="143">
        <f t="shared" si="4"/>
        <v>0</v>
      </c>
      <c r="N10" s="144">
        <f t="shared" si="5"/>
        <v>0</v>
      </c>
    </row>
    <row r="11" spans="1:15" ht="17" x14ac:dyDescent="0.2">
      <c r="A11" s="462"/>
      <c r="B11" s="456"/>
      <c r="C11" s="356" t="s">
        <v>40</v>
      </c>
      <c r="D11" s="7" t="s">
        <v>41</v>
      </c>
      <c r="E11" s="9" t="s">
        <v>42</v>
      </c>
      <c r="F11" s="8" t="s">
        <v>15</v>
      </c>
      <c r="G11" s="524"/>
      <c r="H11" s="186">
        <f t="shared" si="0"/>
        <v>0</v>
      </c>
      <c r="I11" s="366">
        <v>2500000</v>
      </c>
      <c r="J11" s="200">
        <f t="shared" si="1"/>
        <v>10000000</v>
      </c>
      <c r="K11" s="143">
        <f t="shared" si="2"/>
        <v>0</v>
      </c>
      <c r="L11" s="143">
        <f t="shared" si="3"/>
        <v>0</v>
      </c>
      <c r="M11" s="143">
        <f t="shared" si="4"/>
        <v>0</v>
      </c>
      <c r="N11" s="144">
        <f t="shared" si="5"/>
        <v>0</v>
      </c>
    </row>
    <row r="12" spans="1:15" ht="18" thickBot="1" x14ac:dyDescent="0.25">
      <c r="A12" s="462"/>
      <c r="B12" s="474"/>
      <c r="C12" s="357" t="s">
        <v>43</v>
      </c>
      <c r="D12" s="340" t="s">
        <v>44</v>
      </c>
      <c r="E12" s="341" t="s">
        <v>45</v>
      </c>
      <c r="F12" s="239" t="s">
        <v>15</v>
      </c>
      <c r="G12" s="525"/>
      <c r="H12" s="240">
        <f t="shared" si="0"/>
        <v>0</v>
      </c>
      <c r="I12" s="342">
        <v>10000</v>
      </c>
      <c r="J12" s="343">
        <f t="shared" si="1"/>
        <v>40000</v>
      </c>
      <c r="K12" s="242">
        <f t="shared" si="2"/>
        <v>0</v>
      </c>
      <c r="L12" s="242">
        <f t="shared" si="3"/>
        <v>0</v>
      </c>
      <c r="M12" s="242">
        <f t="shared" si="4"/>
        <v>0</v>
      </c>
      <c r="N12" s="243">
        <f t="shared" si="5"/>
        <v>0</v>
      </c>
    </row>
    <row r="13" spans="1:15" ht="17" x14ac:dyDescent="0.2">
      <c r="A13" s="462"/>
      <c r="B13" s="414" t="s">
        <v>46</v>
      </c>
      <c r="C13" s="94" t="s">
        <v>47</v>
      </c>
      <c r="D13" s="95" t="s">
        <v>48</v>
      </c>
      <c r="E13" s="96" t="s">
        <v>49</v>
      </c>
      <c r="F13" s="56" t="s">
        <v>15</v>
      </c>
      <c r="G13" s="523"/>
      <c r="H13" s="185">
        <f t="shared" si="0"/>
        <v>0</v>
      </c>
      <c r="I13" s="353">
        <v>10000</v>
      </c>
      <c r="J13" s="199">
        <f t="shared" si="1"/>
        <v>40000</v>
      </c>
      <c r="K13" s="140">
        <f t="shared" si="2"/>
        <v>0</v>
      </c>
      <c r="L13" s="140">
        <f t="shared" si="3"/>
        <v>0</v>
      </c>
      <c r="M13" s="140">
        <f t="shared" si="4"/>
        <v>0</v>
      </c>
      <c r="N13" s="141">
        <f t="shared" si="5"/>
        <v>0</v>
      </c>
    </row>
    <row r="14" spans="1:15" ht="32" x14ac:dyDescent="0.2">
      <c r="A14" s="462"/>
      <c r="B14" s="415"/>
      <c r="C14" s="10" t="s">
        <v>50</v>
      </c>
      <c r="D14" s="11" t="s">
        <v>51</v>
      </c>
      <c r="E14" s="12" t="s">
        <v>52</v>
      </c>
      <c r="F14" s="8" t="s">
        <v>15</v>
      </c>
      <c r="G14" s="524"/>
      <c r="H14" s="186">
        <f t="shared" si="0"/>
        <v>0</v>
      </c>
      <c r="I14" s="200">
        <v>10000</v>
      </c>
      <c r="J14" s="200">
        <f t="shared" si="1"/>
        <v>40000</v>
      </c>
      <c r="K14" s="143">
        <f t="shared" si="2"/>
        <v>0</v>
      </c>
      <c r="L14" s="143">
        <f t="shared" si="3"/>
        <v>0</v>
      </c>
      <c r="M14" s="143">
        <f t="shared" si="4"/>
        <v>0</v>
      </c>
      <c r="N14" s="144">
        <f t="shared" si="5"/>
        <v>0</v>
      </c>
    </row>
    <row r="15" spans="1:15" ht="33" thickBot="1" x14ac:dyDescent="0.25">
      <c r="A15" s="463"/>
      <c r="B15" s="416"/>
      <c r="C15" s="57" t="s">
        <v>53</v>
      </c>
      <c r="D15" s="58" t="s">
        <v>54</v>
      </c>
      <c r="E15" s="59" t="s">
        <v>801</v>
      </c>
      <c r="F15" s="60" t="s">
        <v>15</v>
      </c>
      <c r="G15" s="526"/>
      <c r="H15" s="187">
        <f t="shared" si="0"/>
        <v>0</v>
      </c>
      <c r="I15" s="354">
        <v>5000</v>
      </c>
      <c r="J15" s="355">
        <f t="shared" si="1"/>
        <v>20000</v>
      </c>
      <c r="K15" s="146">
        <f t="shared" si="2"/>
        <v>0</v>
      </c>
      <c r="L15" s="146">
        <f t="shared" si="3"/>
        <v>0</v>
      </c>
      <c r="M15" s="146">
        <f t="shared" si="4"/>
        <v>0</v>
      </c>
      <c r="N15" s="147">
        <f t="shared" si="5"/>
        <v>0</v>
      </c>
    </row>
    <row r="16" spans="1:15" ht="32" x14ac:dyDescent="0.2">
      <c r="A16" s="464" t="s">
        <v>55</v>
      </c>
      <c r="B16" s="475" t="s">
        <v>56</v>
      </c>
      <c r="C16" s="344" t="s">
        <v>57</v>
      </c>
      <c r="D16" s="345" t="s">
        <v>58</v>
      </c>
      <c r="E16" s="346" t="s">
        <v>59</v>
      </c>
      <c r="F16" s="347" t="s">
        <v>15</v>
      </c>
      <c r="G16" s="527"/>
      <c r="H16" s="348">
        <f t="shared" si="0"/>
        <v>0</v>
      </c>
      <c r="I16" s="349">
        <v>1600</v>
      </c>
      <c r="J16" s="350">
        <f t="shared" si="1"/>
        <v>6400</v>
      </c>
      <c r="K16" s="351">
        <f t="shared" si="2"/>
        <v>0</v>
      </c>
      <c r="L16" s="351">
        <f t="shared" si="3"/>
        <v>0</v>
      </c>
      <c r="M16" s="351">
        <f t="shared" si="4"/>
        <v>0</v>
      </c>
      <c r="N16" s="352">
        <f t="shared" si="5"/>
        <v>0</v>
      </c>
    </row>
    <row r="17" spans="1:14" ht="32" x14ac:dyDescent="0.2">
      <c r="A17" s="465"/>
      <c r="B17" s="452"/>
      <c r="C17" s="13" t="s">
        <v>60</v>
      </c>
      <c r="D17" s="14" t="s">
        <v>61</v>
      </c>
      <c r="E17" s="15" t="s">
        <v>62</v>
      </c>
      <c r="F17" s="16" t="s">
        <v>15</v>
      </c>
      <c r="G17" s="524"/>
      <c r="H17" s="189">
        <f t="shared" si="0"/>
        <v>0</v>
      </c>
      <c r="I17" s="151">
        <v>800</v>
      </c>
      <c r="J17" s="203">
        <f t="shared" si="1"/>
        <v>3200</v>
      </c>
      <c r="K17" s="152">
        <f t="shared" si="2"/>
        <v>0</v>
      </c>
      <c r="L17" s="152">
        <f t="shared" si="3"/>
        <v>0</v>
      </c>
      <c r="M17" s="152">
        <f t="shared" si="4"/>
        <v>0</v>
      </c>
      <c r="N17" s="153">
        <f t="shared" si="5"/>
        <v>0</v>
      </c>
    </row>
    <row r="18" spans="1:14" ht="32" x14ac:dyDescent="0.2">
      <c r="A18" s="465"/>
      <c r="B18" s="452"/>
      <c r="C18" s="13" t="s">
        <v>63</v>
      </c>
      <c r="D18" s="14" t="s">
        <v>64</v>
      </c>
      <c r="E18" s="15" t="s">
        <v>802</v>
      </c>
      <c r="F18" s="16" t="s">
        <v>65</v>
      </c>
      <c r="G18" s="524"/>
      <c r="H18" s="189">
        <f t="shared" si="0"/>
        <v>0</v>
      </c>
      <c r="I18" s="151">
        <f>2*8000</f>
        <v>16000</v>
      </c>
      <c r="J18" s="203">
        <f t="shared" si="1"/>
        <v>64000</v>
      </c>
      <c r="K18" s="152">
        <f t="shared" si="2"/>
        <v>0</v>
      </c>
      <c r="L18" s="152">
        <f t="shared" si="3"/>
        <v>0</v>
      </c>
      <c r="M18" s="152">
        <f t="shared" si="4"/>
        <v>0</v>
      </c>
      <c r="N18" s="153">
        <f t="shared" si="5"/>
        <v>0</v>
      </c>
    </row>
    <row r="19" spans="1:14" ht="32" x14ac:dyDescent="0.2">
      <c r="A19" s="465"/>
      <c r="B19" s="452"/>
      <c r="C19" s="13" t="s">
        <v>66</v>
      </c>
      <c r="D19" s="14" t="s">
        <v>67</v>
      </c>
      <c r="E19" s="15" t="s">
        <v>803</v>
      </c>
      <c r="F19" s="16" t="s">
        <v>65</v>
      </c>
      <c r="G19" s="524"/>
      <c r="H19" s="189">
        <f t="shared" si="0"/>
        <v>0</v>
      </c>
      <c r="I19" s="151">
        <f>2*200</f>
        <v>400</v>
      </c>
      <c r="J19" s="203">
        <f t="shared" si="1"/>
        <v>1600</v>
      </c>
      <c r="K19" s="152">
        <f t="shared" si="2"/>
        <v>0</v>
      </c>
      <c r="L19" s="152">
        <f t="shared" si="3"/>
        <v>0</v>
      </c>
      <c r="M19" s="152">
        <f t="shared" si="4"/>
        <v>0</v>
      </c>
      <c r="N19" s="153">
        <f t="shared" si="5"/>
        <v>0</v>
      </c>
    </row>
    <row r="20" spans="1:14" ht="32" x14ac:dyDescent="0.2">
      <c r="A20" s="465"/>
      <c r="B20" s="452"/>
      <c r="C20" s="13" t="s">
        <v>68</v>
      </c>
      <c r="D20" s="14" t="s">
        <v>69</v>
      </c>
      <c r="E20" s="15" t="s">
        <v>804</v>
      </c>
      <c r="F20" s="16" t="s">
        <v>65</v>
      </c>
      <c r="G20" s="524"/>
      <c r="H20" s="189">
        <f t="shared" si="0"/>
        <v>0</v>
      </c>
      <c r="I20" s="151">
        <f>2*100</f>
        <v>200</v>
      </c>
      <c r="J20" s="203">
        <f t="shared" si="1"/>
        <v>800</v>
      </c>
      <c r="K20" s="152">
        <f t="shared" si="2"/>
        <v>0</v>
      </c>
      <c r="L20" s="152">
        <f t="shared" si="3"/>
        <v>0</v>
      </c>
      <c r="M20" s="152">
        <f t="shared" si="4"/>
        <v>0</v>
      </c>
      <c r="N20" s="153">
        <f t="shared" si="5"/>
        <v>0</v>
      </c>
    </row>
    <row r="21" spans="1:14" ht="18" thickBot="1" x14ac:dyDescent="0.25">
      <c r="A21" s="465"/>
      <c r="B21" s="454"/>
      <c r="C21" s="65" t="s">
        <v>70</v>
      </c>
      <c r="D21" s="66" t="s">
        <v>71</v>
      </c>
      <c r="E21" s="67" t="s">
        <v>72</v>
      </c>
      <c r="F21" s="68" t="s">
        <v>73</v>
      </c>
      <c r="G21" s="526"/>
      <c r="H21" s="190">
        <f t="shared" si="0"/>
        <v>0</v>
      </c>
      <c r="I21" s="154">
        <v>500</v>
      </c>
      <c r="J21" s="204">
        <f t="shared" si="1"/>
        <v>2000</v>
      </c>
      <c r="K21" s="155">
        <f t="shared" si="2"/>
        <v>0</v>
      </c>
      <c r="L21" s="155">
        <f t="shared" si="3"/>
        <v>0</v>
      </c>
      <c r="M21" s="155">
        <f t="shared" si="4"/>
        <v>0</v>
      </c>
      <c r="N21" s="156">
        <f t="shared" si="5"/>
        <v>0</v>
      </c>
    </row>
    <row r="22" spans="1:14" ht="32" x14ac:dyDescent="0.2">
      <c r="A22" s="465"/>
      <c r="B22" s="448" t="s">
        <v>74</v>
      </c>
      <c r="C22" s="97" t="s">
        <v>75</v>
      </c>
      <c r="D22" s="98" t="s">
        <v>76</v>
      </c>
      <c r="E22" s="99" t="s">
        <v>805</v>
      </c>
      <c r="F22" s="64" t="s">
        <v>77</v>
      </c>
      <c r="G22" s="523"/>
      <c r="H22" s="188">
        <f t="shared" si="0"/>
        <v>0</v>
      </c>
      <c r="I22" s="148">
        <v>630</v>
      </c>
      <c r="J22" s="205">
        <f t="shared" si="1"/>
        <v>2520</v>
      </c>
      <c r="K22" s="149">
        <f t="shared" si="2"/>
        <v>0</v>
      </c>
      <c r="L22" s="149">
        <f t="shared" si="3"/>
        <v>0</v>
      </c>
      <c r="M22" s="149">
        <f t="shared" si="4"/>
        <v>0</v>
      </c>
      <c r="N22" s="150">
        <f t="shared" si="5"/>
        <v>0</v>
      </c>
    </row>
    <row r="23" spans="1:14" ht="18" thickBot="1" x14ac:dyDescent="0.25">
      <c r="A23" s="465"/>
      <c r="B23" s="450"/>
      <c r="C23" s="100" t="s">
        <v>78</v>
      </c>
      <c r="D23" s="101" t="s">
        <v>79</v>
      </c>
      <c r="E23" s="102" t="s">
        <v>80</v>
      </c>
      <c r="F23" s="68" t="s">
        <v>77</v>
      </c>
      <c r="G23" s="526"/>
      <c r="H23" s="190">
        <f t="shared" si="0"/>
        <v>0</v>
      </c>
      <c r="I23" s="154">
        <v>1200</v>
      </c>
      <c r="J23" s="204">
        <f t="shared" si="1"/>
        <v>4800</v>
      </c>
      <c r="K23" s="155">
        <f t="shared" si="2"/>
        <v>0</v>
      </c>
      <c r="L23" s="155">
        <f t="shared" si="3"/>
        <v>0</v>
      </c>
      <c r="M23" s="155">
        <f t="shared" si="4"/>
        <v>0</v>
      </c>
      <c r="N23" s="156">
        <f t="shared" si="5"/>
        <v>0</v>
      </c>
    </row>
    <row r="24" spans="1:14" ht="32" x14ac:dyDescent="0.2">
      <c r="A24" s="465"/>
      <c r="B24" s="445" t="s">
        <v>81</v>
      </c>
      <c r="C24" s="103" t="s">
        <v>82</v>
      </c>
      <c r="D24" s="104" t="s">
        <v>83</v>
      </c>
      <c r="E24" s="105" t="s">
        <v>84</v>
      </c>
      <c r="F24" s="64" t="s">
        <v>77</v>
      </c>
      <c r="G24" s="523"/>
      <c r="H24" s="188">
        <f t="shared" si="0"/>
        <v>0</v>
      </c>
      <c r="I24" s="148">
        <v>200</v>
      </c>
      <c r="J24" s="202">
        <f t="shared" si="1"/>
        <v>800</v>
      </c>
      <c r="K24" s="149">
        <f t="shared" si="2"/>
        <v>0</v>
      </c>
      <c r="L24" s="149">
        <f t="shared" si="3"/>
        <v>0</v>
      </c>
      <c r="M24" s="149">
        <f t="shared" si="4"/>
        <v>0</v>
      </c>
      <c r="N24" s="150">
        <f t="shared" si="5"/>
        <v>0</v>
      </c>
    </row>
    <row r="25" spans="1:14" ht="32" x14ac:dyDescent="0.2">
      <c r="A25" s="465"/>
      <c r="B25" s="476"/>
      <c r="C25" s="20" t="s">
        <v>85</v>
      </c>
      <c r="D25" s="21" t="s">
        <v>86</v>
      </c>
      <c r="E25" s="22" t="s">
        <v>806</v>
      </c>
      <c r="F25" s="16" t="s">
        <v>77</v>
      </c>
      <c r="G25" s="524"/>
      <c r="H25" s="189">
        <f t="shared" ref="H25" si="11">G25*1.23</f>
        <v>0</v>
      </c>
      <c r="I25" s="151">
        <v>700</v>
      </c>
      <c r="J25" s="203">
        <f t="shared" si="1"/>
        <v>2800</v>
      </c>
      <c r="K25" s="152">
        <f t="shared" ref="K25" si="12">G25*I25</f>
        <v>0</v>
      </c>
      <c r="L25" s="152">
        <f t="shared" ref="L25" si="13">K25*1.23</f>
        <v>0</v>
      </c>
      <c r="M25" s="152">
        <f t="shared" ref="M25" si="14">G25*J25</f>
        <v>0</v>
      </c>
      <c r="N25" s="153">
        <f t="shared" ref="N25" si="15">M25*1.23</f>
        <v>0</v>
      </c>
    </row>
    <row r="26" spans="1:14" ht="32" x14ac:dyDescent="0.2">
      <c r="A26" s="465"/>
      <c r="B26" s="446"/>
      <c r="C26" s="20" t="s">
        <v>87</v>
      </c>
      <c r="D26" s="21" t="s">
        <v>88</v>
      </c>
      <c r="E26" s="22" t="s">
        <v>806</v>
      </c>
      <c r="F26" s="16" t="s">
        <v>77</v>
      </c>
      <c r="G26" s="524"/>
      <c r="H26" s="189">
        <f t="shared" si="0"/>
        <v>0</v>
      </c>
      <c r="I26" s="151">
        <v>550</v>
      </c>
      <c r="J26" s="203">
        <f t="shared" si="1"/>
        <v>2200</v>
      </c>
      <c r="K26" s="152">
        <f t="shared" si="2"/>
        <v>0</v>
      </c>
      <c r="L26" s="152">
        <f t="shared" si="3"/>
        <v>0</v>
      </c>
      <c r="M26" s="152">
        <f t="shared" si="4"/>
        <v>0</v>
      </c>
      <c r="N26" s="153">
        <f t="shared" si="5"/>
        <v>0</v>
      </c>
    </row>
    <row r="27" spans="1:14" ht="32" x14ac:dyDescent="0.2">
      <c r="A27" s="465"/>
      <c r="B27" s="446"/>
      <c r="C27" s="20" t="s">
        <v>89</v>
      </c>
      <c r="D27" s="21" t="s">
        <v>90</v>
      </c>
      <c r="E27" s="22" t="s">
        <v>807</v>
      </c>
      <c r="F27" s="16" t="s">
        <v>77</v>
      </c>
      <c r="G27" s="524"/>
      <c r="H27" s="189">
        <f t="shared" si="0"/>
        <v>0</v>
      </c>
      <c r="I27" s="151">
        <v>260</v>
      </c>
      <c r="J27" s="203">
        <f t="shared" si="1"/>
        <v>1040</v>
      </c>
      <c r="K27" s="152">
        <f t="shared" si="2"/>
        <v>0</v>
      </c>
      <c r="L27" s="152">
        <f t="shared" si="3"/>
        <v>0</v>
      </c>
      <c r="M27" s="152">
        <f t="shared" si="4"/>
        <v>0</v>
      </c>
      <c r="N27" s="153">
        <f t="shared" si="5"/>
        <v>0</v>
      </c>
    </row>
    <row r="28" spans="1:14" ht="32" x14ac:dyDescent="0.2">
      <c r="A28" s="465"/>
      <c r="B28" s="446"/>
      <c r="C28" s="20" t="s">
        <v>91</v>
      </c>
      <c r="D28" s="21" t="s">
        <v>92</v>
      </c>
      <c r="E28" s="22" t="s">
        <v>808</v>
      </c>
      <c r="F28" s="16" t="s">
        <v>77</v>
      </c>
      <c r="G28" s="524"/>
      <c r="H28" s="189">
        <f t="shared" si="0"/>
        <v>0</v>
      </c>
      <c r="I28" s="151">
        <v>230</v>
      </c>
      <c r="J28" s="203">
        <f t="shared" si="1"/>
        <v>920</v>
      </c>
      <c r="K28" s="152">
        <f t="shared" si="2"/>
        <v>0</v>
      </c>
      <c r="L28" s="152">
        <f t="shared" si="3"/>
        <v>0</v>
      </c>
      <c r="M28" s="152">
        <f t="shared" si="4"/>
        <v>0</v>
      </c>
      <c r="N28" s="153">
        <f t="shared" si="5"/>
        <v>0</v>
      </c>
    </row>
    <row r="29" spans="1:14" ht="32" x14ac:dyDescent="0.2">
      <c r="A29" s="465"/>
      <c r="B29" s="446"/>
      <c r="C29" s="20" t="s">
        <v>93</v>
      </c>
      <c r="D29" s="21" t="s">
        <v>813</v>
      </c>
      <c r="E29" s="22" t="s">
        <v>94</v>
      </c>
      <c r="F29" s="16" t="s">
        <v>77</v>
      </c>
      <c r="G29" s="524"/>
      <c r="H29" s="189">
        <f t="shared" si="0"/>
        <v>0</v>
      </c>
      <c r="I29" s="151">
        <v>10</v>
      </c>
      <c r="J29" s="203">
        <f t="shared" si="1"/>
        <v>40</v>
      </c>
      <c r="K29" s="152">
        <f t="shared" si="2"/>
        <v>0</v>
      </c>
      <c r="L29" s="152">
        <f t="shared" si="3"/>
        <v>0</v>
      </c>
      <c r="M29" s="152">
        <f t="shared" si="4"/>
        <v>0</v>
      </c>
      <c r="N29" s="153">
        <f t="shared" si="5"/>
        <v>0</v>
      </c>
    </row>
    <row r="30" spans="1:14" ht="32" x14ac:dyDescent="0.2">
      <c r="A30" s="465"/>
      <c r="B30" s="446"/>
      <c r="C30" s="20" t="s">
        <v>95</v>
      </c>
      <c r="D30" s="21" t="s">
        <v>814</v>
      </c>
      <c r="E30" s="22" t="s">
        <v>96</v>
      </c>
      <c r="F30" s="16" t="s">
        <v>77</v>
      </c>
      <c r="G30" s="524"/>
      <c r="H30" s="189">
        <f t="shared" si="0"/>
        <v>0</v>
      </c>
      <c r="I30" s="151">
        <v>30</v>
      </c>
      <c r="J30" s="203">
        <f t="shared" si="1"/>
        <v>120</v>
      </c>
      <c r="K30" s="152">
        <f t="shared" si="2"/>
        <v>0</v>
      </c>
      <c r="L30" s="152">
        <f t="shared" si="3"/>
        <v>0</v>
      </c>
      <c r="M30" s="152">
        <f t="shared" si="4"/>
        <v>0</v>
      </c>
      <c r="N30" s="153">
        <f t="shared" si="5"/>
        <v>0</v>
      </c>
    </row>
    <row r="31" spans="1:14" ht="32" x14ac:dyDescent="0.2">
      <c r="A31" s="465"/>
      <c r="B31" s="446"/>
      <c r="C31" s="20" t="s">
        <v>97</v>
      </c>
      <c r="D31" s="21" t="s">
        <v>815</v>
      </c>
      <c r="E31" s="22" t="s">
        <v>98</v>
      </c>
      <c r="F31" s="16" t="s">
        <v>77</v>
      </c>
      <c r="G31" s="524"/>
      <c r="H31" s="189">
        <f t="shared" si="0"/>
        <v>0</v>
      </c>
      <c r="I31" s="151">
        <v>10</v>
      </c>
      <c r="J31" s="203">
        <f t="shared" si="1"/>
        <v>40</v>
      </c>
      <c r="K31" s="152">
        <f t="shared" si="2"/>
        <v>0</v>
      </c>
      <c r="L31" s="152">
        <f t="shared" si="3"/>
        <v>0</v>
      </c>
      <c r="M31" s="152">
        <f t="shared" si="4"/>
        <v>0</v>
      </c>
      <c r="N31" s="153">
        <f t="shared" si="5"/>
        <v>0</v>
      </c>
    </row>
    <row r="32" spans="1:14" ht="33" thickBot="1" x14ac:dyDescent="0.25">
      <c r="A32" s="465"/>
      <c r="B32" s="447"/>
      <c r="C32" s="106" t="s">
        <v>99</v>
      </c>
      <c r="D32" s="107" t="s">
        <v>816</v>
      </c>
      <c r="E32" s="108" t="s">
        <v>100</v>
      </c>
      <c r="F32" s="68" t="s">
        <v>77</v>
      </c>
      <c r="G32" s="526"/>
      <c r="H32" s="190">
        <f t="shared" si="0"/>
        <v>0</v>
      </c>
      <c r="I32" s="154">
        <v>5</v>
      </c>
      <c r="J32" s="204">
        <f t="shared" si="1"/>
        <v>20</v>
      </c>
      <c r="K32" s="155">
        <f t="shared" si="2"/>
        <v>0</v>
      </c>
      <c r="L32" s="155">
        <f t="shared" si="3"/>
        <v>0</v>
      </c>
      <c r="M32" s="155">
        <f t="shared" si="4"/>
        <v>0</v>
      </c>
      <c r="N32" s="156">
        <f t="shared" si="5"/>
        <v>0</v>
      </c>
    </row>
    <row r="33" spans="1:14" ht="32" x14ac:dyDescent="0.2">
      <c r="A33" s="465"/>
      <c r="B33" s="442" t="s">
        <v>101</v>
      </c>
      <c r="C33" s="109" t="s">
        <v>102</v>
      </c>
      <c r="D33" s="110" t="s">
        <v>103</v>
      </c>
      <c r="E33" s="111" t="s">
        <v>798</v>
      </c>
      <c r="F33" s="64" t="s">
        <v>15</v>
      </c>
      <c r="G33" s="523"/>
      <c r="H33" s="188">
        <f t="shared" si="0"/>
        <v>0</v>
      </c>
      <c r="I33" s="148">
        <v>300</v>
      </c>
      <c r="J33" s="202">
        <f t="shared" si="1"/>
        <v>1200</v>
      </c>
      <c r="K33" s="149">
        <f t="shared" si="2"/>
        <v>0</v>
      </c>
      <c r="L33" s="149">
        <f t="shared" si="3"/>
        <v>0</v>
      </c>
      <c r="M33" s="149">
        <f t="shared" si="4"/>
        <v>0</v>
      </c>
      <c r="N33" s="150">
        <f t="shared" si="5"/>
        <v>0</v>
      </c>
    </row>
    <row r="34" spans="1:14" ht="32" x14ac:dyDescent="0.2">
      <c r="A34" s="465"/>
      <c r="B34" s="443"/>
      <c r="C34" s="23" t="s">
        <v>104</v>
      </c>
      <c r="D34" s="24" t="s">
        <v>105</v>
      </c>
      <c r="E34" s="25" t="s">
        <v>809</v>
      </c>
      <c r="F34" s="16" t="s">
        <v>77</v>
      </c>
      <c r="G34" s="524"/>
      <c r="H34" s="189">
        <f t="shared" si="0"/>
        <v>0</v>
      </c>
      <c r="I34" s="151">
        <v>50</v>
      </c>
      <c r="J34" s="203">
        <f t="shared" si="1"/>
        <v>200</v>
      </c>
      <c r="K34" s="152">
        <f t="shared" si="2"/>
        <v>0</v>
      </c>
      <c r="L34" s="152">
        <f t="shared" si="3"/>
        <v>0</v>
      </c>
      <c r="M34" s="152">
        <f t="shared" si="4"/>
        <v>0</v>
      </c>
      <c r="N34" s="153">
        <f t="shared" si="5"/>
        <v>0</v>
      </c>
    </row>
    <row r="35" spans="1:14" ht="48" x14ac:dyDescent="0.2">
      <c r="A35" s="465"/>
      <c r="B35" s="443"/>
      <c r="C35" s="23" t="s">
        <v>106</v>
      </c>
      <c r="D35" s="24" t="s">
        <v>107</v>
      </c>
      <c r="E35" s="25" t="s">
        <v>810</v>
      </c>
      <c r="F35" s="16" t="s">
        <v>77</v>
      </c>
      <c r="G35" s="524"/>
      <c r="H35" s="189">
        <f t="shared" si="0"/>
        <v>0</v>
      </c>
      <c r="I35" s="151">
        <v>50</v>
      </c>
      <c r="J35" s="203">
        <f t="shared" si="1"/>
        <v>200</v>
      </c>
      <c r="K35" s="152">
        <f t="shared" si="2"/>
        <v>0</v>
      </c>
      <c r="L35" s="152">
        <f t="shared" si="3"/>
        <v>0</v>
      </c>
      <c r="M35" s="152">
        <f t="shared" si="4"/>
        <v>0</v>
      </c>
      <c r="N35" s="153">
        <f t="shared" si="5"/>
        <v>0</v>
      </c>
    </row>
    <row r="36" spans="1:14" ht="48" x14ac:dyDescent="0.2">
      <c r="A36" s="465"/>
      <c r="B36" s="443"/>
      <c r="C36" s="23" t="s">
        <v>108</v>
      </c>
      <c r="D36" s="24" t="s">
        <v>109</v>
      </c>
      <c r="E36" s="25" t="s">
        <v>811</v>
      </c>
      <c r="F36" s="16" t="s">
        <v>77</v>
      </c>
      <c r="G36" s="524"/>
      <c r="H36" s="189">
        <f t="shared" si="0"/>
        <v>0</v>
      </c>
      <c r="I36" s="151">
        <v>100</v>
      </c>
      <c r="J36" s="203">
        <f t="shared" si="1"/>
        <v>400</v>
      </c>
      <c r="K36" s="152">
        <f t="shared" si="2"/>
        <v>0</v>
      </c>
      <c r="L36" s="152">
        <f t="shared" si="3"/>
        <v>0</v>
      </c>
      <c r="M36" s="152">
        <f t="shared" si="4"/>
        <v>0</v>
      </c>
      <c r="N36" s="153">
        <f t="shared" si="5"/>
        <v>0</v>
      </c>
    </row>
    <row r="37" spans="1:14" ht="48" x14ac:dyDescent="0.2">
      <c r="A37" s="465"/>
      <c r="B37" s="443"/>
      <c r="C37" s="23" t="s">
        <v>110</v>
      </c>
      <c r="D37" s="24" t="s">
        <v>111</v>
      </c>
      <c r="E37" s="25" t="s">
        <v>812</v>
      </c>
      <c r="F37" s="16" t="s">
        <v>77</v>
      </c>
      <c r="G37" s="524"/>
      <c r="H37" s="189">
        <f t="shared" si="0"/>
        <v>0</v>
      </c>
      <c r="I37" s="151">
        <v>200</v>
      </c>
      <c r="J37" s="203">
        <f t="shared" si="1"/>
        <v>800</v>
      </c>
      <c r="K37" s="152">
        <f t="shared" si="2"/>
        <v>0</v>
      </c>
      <c r="L37" s="152">
        <f t="shared" si="3"/>
        <v>0</v>
      </c>
      <c r="M37" s="152">
        <f t="shared" si="4"/>
        <v>0</v>
      </c>
      <c r="N37" s="153">
        <f t="shared" si="5"/>
        <v>0</v>
      </c>
    </row>
    <row r="38" spans="1:14" ht="48" x14ac:dyDescent="0.2">
      <c r="A38" s="465"/>
      <c r="B38" s="443"/>
      <c r="C38" s="23" t="s">
        <v>112</v>
      </c>
      <c r="D38" s="24" t="s">
        <v>113</v>
      </c>
      <c r="E38" s="25" t="s">
        <v>823</v>
      </c>
      <c r="F38" s="16" t="s">
        <v>77</v>
      </c>
      <c r="G38" s="524"/>
      <c r="H38" s="189">
        <f t="shared" si="0"/>
        <v>0</v>
      </c>
      <c r="I38" s="151">
        <v>200</v>
      </c>
      <c r="J38" s="203">
        <f t="shared" si="1"/>
        <v>800</v>
      </c>
      <c r="K38" s="152">
        <f t="shared" si="2"/>
        <v>0</v>
      </c>
      <c r="L38" s="152">
        <f t="shared" si="3"/>
        <v>0</v>
      </c>
      <c r="M38" s="152">
        <f t="shared" si="4"/>
        <v>0</v>
      </c>
      <c r="N38" s="153">
        <f t="shared" si="5"/>
        <v>0</v>
      </c>
    </row>
    <row r="39" spans="1:14" ht="48" x14ac:dyDescent="0.2">
      <c r="A39" s="465"/>
      <c r="B39" s="443"/>
      <c r="C39" s="23" t="s">
        <v>114</v>
      </c>
      <c r="D39" s="24" t="s">
        <v>115</v>
      </c>
      <c r="E39" s="25" t="s">
        <v>822</v>
      </c>
      <c r="F39" s="16" t="s">
        <v>77</v>
      </c>
      <c r="G39" s="524"/>
      <c r="H39" s="189">
        <f t="shared" si="0"/>
        <v>0</v>
      </c>
      <c r="I39" s="151">
        <v>50</v>
      </c>
      <c r="J39" s="203">
        <f t="shared" si="1"/>
        <v>200</v>
      </c>
      <c r="K39" s="152">
        <f t="shared" si="2"/>
        <v>0</v>
      </c>
      <c r="L39" s="152">
        <f t="shared" si="3"/>
        <v>0</v>
      </c>
      <c r="M39" s="152">
        <f t="shared" si="4"/>
        <v>0</v>
      </c>
      <c r="N39" s="153">
        <f t="shared" si="5"/>
        <v>0</v>
      </c>
    </row>
    <row r="40" spans="1:14" ht="48" x14ac:dyDescent="0.2">
      <c r="A40" s="465"/>
      <c r="B40" s="443"/>
      <c r="C40" s="23" t="s">
        <v>116</v>
      </c>
      <c r="D40" s="24" t="s">
        <v>117</v>
      </c>
      <c r="E40" s="25" t="s">
        <v>821</v>
      </c>
      <c r="F40" s="16" t="s">
        <v>77</v>
      </c>
      <c r="G40" s="524"/>
      <c r="H40" s="189">
        <f t="shared" si="0"/>
        <v>0</v>
      </c>
      <c r="I40" s="151">
        <v>50</v>
      </c>
      <c r="J40" s="203">
        <f t="shared" si="1"/>
        <v>200</v>
      </c>
      <c r="K40" s="152">
        <f t="shared" si="2"/>
        <v>0</v>
      </c>
      <c r="L40" s="152">
        <f t="shared" si="3"/>
        <v>0</v>
      </c>
      <c r="M40" s="152">
        <f t="shared" si="4"/>
        <v>0</v>
      </c>
      <c r="N40" s="153">
        <f t="shared" si="5"/>
        <v>0</v>
      </c>
    </row>
    <row r="41" spans="1:14" ht="48" x14ac:dyDescent="0.2">
      <c r="A41" s="465"/>
      <c r="B41" s="443"/>
      <c r="C41" s="23" t="s">
        <v>118</v>
      </c>
      <c r="D41" s="24" t="s">
        <v>119</v>
      </c>
      <c r="E41" s="25" t="s">
        <v>820</v>
      </c>
      <c r="F41" s="16" t="s">
        <v>77</v>
      </c>
      <c r="G41" s="524"/>
      <c r="H41" s="189">
        <f t="shared" si="0"/>
        <v>0</v>
      </c>
      <c r="I41" s="151">
        <v>50</v>
      </c>
      <c r="J41" s="203">
        <f t="shared" si="1"/>
        <v>200</v>
      </c>
      <c r="K41" s="152">
        <f t="shared" si="2"/>
        <v>0</v>
      </c>
      <c r="L41" s="152">
        <f t="shared" si="3"/>
        <v>0</v>
      </c>
      <c r="M41" s="152">
        <f t="shared" si="4"/>
        <v>0</v>
      </c>
      <c r="N41" s="153">
        <f t="shared" si="5"/>
        <v>0</v>
      </c>
    </row>
    <row r="42" spans="1:14" ht="32" x14ac:dyDescent="0.2">
      <c r="A42" s="465"/>
      <c r="B42" s="443"/>
      <c r="C42" s="358" t="s">
        <v>120</v>
      </c>
      <c r="D42" s="24" t="s">
        <v>121</v>
      </c>
      <c r="E42" s="25" t="s">
        <v>122</v>
      </c>
      <c r="F42" s="16" t="s">
        <v>77</v>
      </c>
      <c r="G42" s="524"/>
      <c r="H42" s="189">
        <f t="shared" si="0"/>
        <v>0</v>
      </c>
      <c r="I42" s="151">
        <v>20</v>
      </c>
      <c r="J42" s="203">
        <f t="shared" si="1"/>
        <v>80</v>
      </c>
      <c r="K42" s="152">
        <f t="shared" si="2"/>
        <v>0</v>
      </c>
      <c r="L42" s="152">
        <f t="shared" si="3"/>
        <v>0</v>
      </c>
      <c r="M42" s="152">
        <f t="shared" si="4"/>
        <v>0</v>
      </c>
      <c r="N42" s="153">
        <f t="shared" si="5"/>
        <v>0</v>
      </c>
    </row>
    <row r="43" spans="1:14" ht="32" x14ac:dyDescent="0.2">
      <c r="A43" s="465"/>
      <c r="B43" s="443"/>
      <c r="C43" s="358" t="s">
        <v>123</v>
      </c>
      <c r="D43" s="24" t="s">
        <v>818</v>
      </c>
      <c r="E43" s="25" t="s">
        <v>124</v>
      </c>
      <c r="F43" s="16" t="s">
        <v>77</v>
      </c>
      <c r="G43" s="524"/>
      <c r="H43" s="189">
        <f t="shared" si="0"/>
        <v>0</v>
      </c>
      <c r="I43" s="151">
        <v>50</v>
      </c>
      <c r="J43" s="203">
        <f t="shared" si="1"/>
        <v>200</v>
      </c>
      <c r="K43" s="152">
        <f t="shared" si="2"/>
        <v>0</v>
      </c>
      <c r="L43" s="152">
        <f t="shared" si="3"/>
        <v>0</v>
      </c>
      <c r="M43" s="152">
        <f t="shared" si="4"/>
        <v>0</v>
      </c>
      <c r="N43" s="153">
        <f t="shared" si="5"/>
        <v>0</v>
      </c>
    </row>
    <row r="44" spans="1:14" ht="49" thickBot="1" x14ac:dyDescent="0.25">
      <c r="A44" s="465"/>
      <c r="B44" s="444"/>
      <c r="C44" s="359" t="s">
        <v>125</v>
      </c>
      <c r="D44" s="112" t="s">
        <v>817</v>
      </c>
      <c r="E44" s="113" t="s">
        <v>819</v>
      </c>
      <c r="F44" s="68" t="s">
        <v>77</v>
      </c>
      <c r="G44" s="526"/>
      <c r="H44" s="190">
        <f t="shared" si="0"/>
        <v>0</v>
      </c>
      <c r="I44" s="154">
        <v>50</v>
      </c>
      <c r="J44" s="204">
        <f t="shared" si="1"/>
        <v>200</v>
      </c>
      <c r="K44" s="155">
        <f t="shared" si="2"/>
        <v>0</v>
      </c>
      <c r="L44" s="155">
        <f t="shared" si="3"/>
        <v>0</v>
      </c>
      <c r="M44" s="155">
        <f t="shared" si="4"/>
        <v>0</v>
      </c>
      <c r="N44" s="156">
        <f t="shared" si="5"/>
        <v>0</v>
      </c>
    </row>
    <row r="45" spans="1:14" ht="64" x14ac:dyDescent="0.2">
      <c r="A45" s="465"/>
      <c r="B45" s="445" t="s">
        <v>126</v>
      </c>
      <c r="C45" s="103" t="s">
        <v>127</v>
      </c>
      <c r="D45" s="104" t="s">
        <v>128</v>
      </c>
      <c r="E45" s="105" t="s">
        <v>824</v>
      </c>
      <c r="F45" s="64" t="s">
        <v>77</v>
      </c>
      <c r="G45" s="523"/>
      <c r="H45" s="188">
        <f t="shared" si="0"/>
        <v>0</v>
      </c>
      <c r="I45" s="148">
        <v>20</v>
      </c>
      <c r="J45" s="202">
        <f t="shared" si="1"/>
        <v>80</v>
      </c>
      <c r="K45" s="149">
        <f t="shared" si="2"/>
        <v>0</v>
      </c>
      <c r="L45" s="149">
        <f t="shared" si="3"/>
        <v>0</v>
      </c>
      <c r="M45" s="149">
        <f t="shared" si="4"/>
        <v>0</v>
      </c>
      <c r="N45" s="150">
        <f t="shared" si="5"/>
        <v>0</v>
      </c>
    </row>
    <row r="46" spans="1:14" ht="64" x14ac:dyDescent="0.2">
      <c r="A46" s="465"/>
      <c r="B46" s="446"/>
      <c r="C46" s="20" t="s">
        <v>129</v>
      </c>
      <c r="D46" s="21" t="s">
        <v>130</v>
      </c>
      <c r="E46" s="22" t="s">
        <v>825</v>
      </c>
      <c r="F46" s="16" t="s">
        <v>77</v>
      </c>
      <c r="G46" s="524"/>
      <c r="H46" s="189">
        <f t="shared" si="0"/>
        <v>0</v>
      </c>
      <c r="I46" s="151">
        <v>30</v>
      </c>
      <c r="J46" s="203">
        <f t="shared" si="1"/>
        <v>120</v>
      </c>
      <c r="K46" s="152">
        <f t="shared" si="2"/>
        <v>0</v>
      </c>
      <c r="L46" s="152">
        <f t="shared" si="3"/>
        <v>0</v>
      </c>
      <c r="M46" s="152">
        <f t="shared" si="4"/>
        <v>0</v>
      </c>
      <c r="N46" s="153">
        <f t="shared" si="5"/>
        <v>0</v>
      </c>
    </row>
    <row r="47" spans="1:14" ht="64" x14ac:dyDescent="0.2">
      <c r="A47" s="465"/>
      <c r="B47" s="446"/>
      <c r="C47" s="20" t="s">
        <v>131</v>
      </c>
      <c r="D47" s="21" t="s">
        <v>132</v>
      </c>
      <c r="E47" s="22" t="s">
        <v>826</v>
      </c>
      <c r="F47" s="16" t="s">
        <v>77</v>
      </c>
      <c r="G47" s="524"/>
      <c r="H47" s="189">
        <f t="shared" si="0"/>
        <v>0</v>
      </c>
      <c r="I47" s="151">
        <v>30</v>
      </c>
      <c r="J47" s="203">
        <f t="shared" si="1"/>
        <v>120</v>
      </c>
      <c r="K47" s="152">
        <f t="shared" si="2"/>
        <v>0</v>
      </c>
      <c r="L47" s="152">
        <f t="shared" si="3"/>
        <v>0</v>
      </c>
      <c r="M47" s="152">
        <f t="shared" si="4"/>
        <v>0</v>
      </c>
      <c r="N47" s="153">
        <f t="shared" si="5"/>
        <v>0</v>
      </c>
    </row>
    <row r="48" spans="1:14" ht="64" x14ac:dyDescent="0.2">
      <c r="A48" s="465"/>
      <c r="B48" s="446"/>
      <c r="C48" s="20" t="s">
        <v>133</v>
      </c>
      <c r="D48" s="21" t="s">
        <v>134</v>
      </c>
      <c r="E48" s="22" t="s">
        <v>827</v>
      </c>
      <c r="F48" s="16" t="s">
        <v>77</v>
      </c>
      <c r="G48" s="524"/>
      <c r="H48" s="189">
        <f t="shared" si="0"/>
        <v>0</v>
      </c>
      <c r="I48" s="151">
        <v>50</v>
      </c>
      <c r="J48" s="203">
        <f t="shared" si="1"/>
        <v>200</v>
      </c>
      <c r="K48" s="152">
        <f t="shared" si="2"/>
        <v>0</v>
      </c>
      <c r="L48" s="152">
        <f t="shared" si="3"/>
        <v>0</v>
      </c>
      <c r="M48" s="152">
        <f t="shared" si="4"/>
        <v>0</v>
      </c>
      <c r="N48" s="153">
        <f t="shared" si="5"/>
        <v>0</v>
      </c>
    </row>
    <row r="49" spans="1:14" ht="65" thickBot="1" x14ac:dyDescent="0.25">
      <c r="A49" s="465"/>
      <c r="B49" s="447"/>
      <c r="C49" s="106" t="s">
        <v>135</v>
      </c>
      <c r="D49" s="107" t="s">
        <v>136</v>
      </c>
      <c r="E49" s="108" t="s">
        <v>828</v>
      </c>
      <c r="F49" s="68" t="s">
        <v>77</v>
      </c>
      <c r="G49" s="526"/>
      <c r="H49" s="190">
        <f t="shared" si="0"/>
        <v>0</v>
      </c>
      <c r="I49" s="154">
        <v>50</v>
      </c>
      <c r="J49" s="204">
        <f t="shared" si="1"/>
        <v>200</v>
      </c>
      <c r="K49" s="155">
        <f t="shared" si="2"/>
        <v>0</v>
      </c>
      <c r="L49" s="155">
        <f t="shared" si="3"/>
        <v>0</v>
      </c>
      <c r="M49" s="155">
        <f t="shared" si="4"/>
        <v>0</v>
      </c>
      <c r="N49" s="156">
        <f t="shared" si="5"/>
        <v>0</v>
      </c>
    </row>
    <row r="50" spans="1:14" ht="32" x14ac:dyDescent="0.2">
      <c r="A50" s="465"/>
      <c r="B50" s="448" t="s">
        <v>862</v>
      </c>
      <c r="C50" s="97" t="s">
        <v>137</v>
      </c>
      <c r="D50" s="98" t="s">
        <v>138</v>
      </c>
      <c r="E50" s="99" t="s">
        <v>139</v>
      </c>
      <c r="F50" s="64" t="s">
        <v>15</v>
      </c>
      <c r="G50" s="523"/>
      <c r="H50" s="188">
        <f t="shared" si="0"/>
        <v>0</v>
      </c>
      <c r="I50" s="148">
        <v>350</v>
      </c>
      <c r="J50" s="202">
        <f t="shared" si="1"/>
        <v>1400</v>
      </c>
      <c r="K50" s="149">
        <f t="shared" si="2"/>
        <v>0</v>
      </c>
      <c r="L50" s="149">
        <f t="shared" si="3"/>
        <v>0</v>
      </c>
      <c r="M50" s="149">
        <f t="shared" si="4"/>
        <v>0</v>
      </c>
      <c r="N50" s="150">
        <f t="shared" si="5"/>
        <v>0</v>
      </c>
    </row>
    <row r="51" spans="1:14" ht="32" x14ac:dyDescent="0.2">
      <c r="A51" s="465"/>
      <c r="B51" s="449"/>
      <c r="C51" s="17" t="s">
        <v>140</v>
      </c>
      <c r="D51" s="18" t="s">
        <v>141</v>
      </c>
      <c r="E51" s="19" t="s">
        <v>829</v>
      </c>
      <c r="F51" s="16" t="s">
        <v>77</v>
      </c>
      <c r="G51" s="524"/>
      <c r="H51" s="189">
        <f t="shared" si="0"/>
        <v>0</v>
      </c>
      <c r="I51" s="151">
        <v>400</v>
      </c>
      <c r="J51" s="203">
        <f t="shared" si="1"/>
        <v>1600</v>
      </c>
      <c r="K51" s="152">
        <f t="shared" si="2"/>
        <v>0</v>
      </c>
      <c r="L51" s="152">
        <f t="shared" si="3"/>
        <v>0</v>
      </c>
      <c r="M51" s="152">
        <f t="shared" si="4"/>
        <v>0</v>
      </c>
      <c r="N51" s="153">
        <f t="shared" si="5"/>
        <v>0</v>
      </c>
    </row>
    <row r="52" spans="1:14" ht="32" x14ac:dyDescent="0.2">
      <c r="A52" s="465"/>
      <c r="B52" s="449"/>
      <c r="C52" s="17" t="s">
        <v>142</v>
      </c>
      <c r="D52" s="18" t="s">
        <v>143</v>
      </c>
      <c r="E52" s="19" t="s">
        <v>830</v>
      </c>
      <c r="F52" s="16" t="s">
        <v>77</v>
      </c>
      <c r="G52" s="524"/>
      <c r="H52" s="189">
        <f t="shared" si="0"/>
        <v>0</v>
      </c>
      <c r="I52" s="151">
        <v>450</v>
      </c>
      <c r="J52" s="203">
        <f t="shared" si="1"/>
        <v>1800</v>
      </c>
      <c r="K52" s="152">
        <f t="shared" si="2"/>
        <v>0</v>
      </c>
      <c r="L52" s="152">
        <f t="shared" si="3"/>
        <v>0</v>
      </c>
      <c r="M52" s="152">
        <f t="shared" si="4"/>
        <v>0</v>
      </c>
      <c r="N52" s="153">
        <f t="shared" si="5"/>
        <v>0</v>
      </c>
    </row>
    <row r="53" spans="1:14" ht="18" thickBot="1" x14ac:dyDescent="0.25">
      <c r="A53" s="465"/>
      <c r="B53" s="450"/>
      <c r="C53" s="100" t="s">
        <v>144</v>
      </c>
      <c r="D53" s="101" t="s">
        <v>145</v>
      </c>
      <c r="E53" s="102" t="s">
        <v>146</v>
      </c>
      <c r="F53" s="68" t="s">
        <v>147</v>
      </c>
      <c r="G53" s="526"/>
      <c r="H53" s="190">
        <f t="shared" si="0"/>
        <v>0</v>
      </c>
      <c r="I53" s="154">
        <v>150</v>
      </c>
      <c r="J53" s="204">
        <f t="shared" si="1"/>
        <v>600</v>
      </c>
      <c r="K53" s="155">
        <f t="shared" si="2"/>
        <v>0</v>
      </c>
      <c r="L53" s="155">
        <f t="shared" si="3"/>
        <v>0</v>
      </c>
      <c r="M53" s="155">
        <f t="shared" si="4"/>
        <v>0</v>
      </c>
      <c r="N53" s="156">
        <f t="shared" si="5"/>
        <v>0</v>
      </c>
    </row>
    <row r="54" spans="1:14" ht="48" x14ac:dyDescent="0.2">
      <c r="A54" s="465"/>
      <c r="B54" s="451" t="s">
        <v>148</v>
      </c>
      <c r="C54" s="61" t="s">
        <v>149</v>
      </c>
      <c r="D54" s="62" t="s">
        <v>861</v>
      </c>
      <c r="E54" s="63" t="s">
        <v>150</v>
      </c>
      <c r="F54" s="64" t="s">
        <v>77</v>
      </c>
      <c r="G54" s="523"/>
      <c r="H54" s="188">
        <f t="shared" si="0"/>
        <v>0</v>
      </c>
      <c r="I54" s="148">
        <v>250</v>
      </c>
      <c r="J54" s="202">
        <f t="shared" si="1"/>
        <v>1000</v>
      </c>
      <c r="K54" s="149">
        <f t="shared" si="2"/>
        <v>0</v>
      </c>
      <c r="L54" s="149">
        <f t="shared" si="3"/>
        <v>0</v>
      </c>
      <c r="M54" s="149">
        <f t="shared" si="4"/>
        <v>0</v>
      </c>
      <c r="N54" s="150">
        <f t="shared" si="5"/>
        <v>0</v>
      </c>
    </row>
    <row r="55" spans="1:14" ht="32" x14ac:dyDescent="0.2">
      <c r="A55" s="465"/>
      <c r="B55" s="452"/>
      <c r="C55" s="13" t="s">
        <v>151</v>
      </c>
      <c r="D55" s="14" t="s">
        <v>860</v>
      </c>
      <c r="E55" s="15" t="s">
        <v>152</v>
      </c>
      <c r="F55" s="16" t="s">
        <v>77</v>
      </c>
      <c r="G55" s="524"/>
      <c r="H55" s="189">
        <f t="shared" si="0"/>
        <v>0</v>
      </c>
      <c r="I55" s="151">
        <v>30</v>
      </c>
      <c r="J55" s="203">
        <f t="shared" si="1"/>
        <v>120</v>
      </c>
      <c r="K55" s="152">
        <f t="shared" si="2"/>
        <v>0</v>
      </c>
      <c r="L55" s="152">
        <f t="shared" si="3"/>
        <v>0</v>
      </c>
      <c r="M55" s="152">
        <f t="shared" si="4"/>
        <v>0</v>
      </c>
      <c r="N55" s="153">
        <f t="shared" si="5"/>
        <v>0</v>
      </c>
    </row>
    <row r="56" spans="1:14" ht="32" x14ac:dyDescent="0.2">
      <c r="A56" s="465"/>
      <c r="B56" s="452"/>
      <c r="C56" s="13" t="s">
        <v>153</v>
      </c>
      <c r="D56" s="14" t="s">
        <v>154</v>
      </c>
      <c r="E56" s="15" t="s">
        <v>155</v>
      </c>
      <c r="F56" s="16" t="s">
        <v>77</v>
      </c>
      <c r="G56" s="524"/>
      <c r="H56" s="189">
        <f t="shared" si="0"/>
        <v>0</v>
      </c>
      <c r="I56" s="151">
        <v>30</v>
      </c>
      <c r="J56" s="203">
        <f t="shared" si="1"/>
        <v>120</v>
      </c>
      <c r="K56" s="152">
        <f t="shared" si="2"/>
        <v>0</v>
      </c>
      <c r="L56" s="152">
        <f t="shared" si="3"/>
        <v>0</v>
      </c>
      <c r="M56" s="152">
        <f t="shared" si="4"/>
        <v>0</v>
      </c>
      <c r="N56" s="153">
        <f t="shared" si="5"/>
        <v>0</v>
      </c>
    </row>
    <row r="57" spans="1:14" ht="32" x14ac:dyDescent="0.2">
      <c r="A57" s="465"/>
      <c r="B57" s="452"/>
      <c r="C57" s="13" t="s">
        <v>156</v>
      </c>
      <c r="D57" s="14" t="s">
        <v>157</v>
      </c>
      <c r="E57" s="15" t="s">
        <v>158</v>
      </c>
      <c r="F57" s="16" t="s">
        <v>77</v>
      </c>
      <c r="G57" s="524"/>
      <c r="H57" s="189">
        <f t="shared" si="0"/>
        <v>0</v>
      </c>
      <c r="I57" s="151">
        <v>20</v>
      </c>
      <c r="J57" s="203">
        <f t="shared" si="1"/>
        <v>80</v>
      </c>
      <c r="K57" s="152">
        <f t="shared" si="2"/>
        <v>0</v>
      </c>
      <c r="L57" s="152">
        <f t="shared" si="3"/>
        <v>0</v>
      </c>
      <c r="M57" s="152">
        <f t="shared" si="4"/>
        <v>0</v>
      </c>
      <c r="N57" s="153">
        <f t="shared" si="5"/>
        <v>0</v>
      </c>
    </row>
    <row r="58" spans="1:14" ht="17" x14ac:dyDescent="0.2">
      <c r="A58" s="466"/>
      <c r="B58" s="453"/>
      <c r="C58" s="254" t="s">
        <v>159</v>
      </c>
      <c r="D58" s="255" t="s">
        <v>160</v>
      </c>
      <c r="E58" s="256" t="s">
        <v>161</v>
      </c>
      <c r="F58" s="257" t="s">
        <v>73</v>
      </c>
      <c r="G58" s="525"/>
      <c r="H58" s="258">
        <f t="shared" ref="H58:H59" si="16">G58*1.23</f>
        <v>0</v>
      </c>
      <c r="I58" s="259">
        <v>400</v>
      </c>
      <c r="J58" s="204">
        <f t="shared" si="1"/>
        <v>1600</v>
      </c>
      <c r="K58" s="260">
        <f t="shared" ref="K58:K59" si="17">G58*I58</f>
        <v>0</v>
      </c>
      <c r="L58" s="260">
        <f t="shared" ref="L58:L59" si="18">K58*1.23</f>
        <v>0</v>
      </c>
      <c r="M58" s="260">
        <f t="shared" ref="M58:M59" si="19">G58*J58</f>
        <v>0</v>
      </c>
      <c r="N58" s="261">
        <f t="shared" ref="N58:N59" si="20">M58*1.23</f>
        <v>0</v>
      </c>
    </row>
    <row r="59" spans="1:14" ht="32" x14ac:dyDescent="0.2">
      <c r="A59" s="466"/>
      <c r="B59" s="453"/>
      <c r="C59" s="13" t="s">
        <v>162</v>
      </c>
      <c r="D59" s="14" t="s">
        <v>163</v>
      </c>
      <c r="E59" s="15" t="s">
        <v>164</v>
      </c>
      <c r="F59" s="339" t="s">
        <v>77</v>
      </c>
      <c r="G59" s="524"/>
      <c r="H59" s="338">
        <f t="shared" si="16"/>
        <v>0</v>
      </c>
      <c r="I59" s="151">
        <v>50</v>
      </c>
      <c r="J59" s="203">
        <f t="shared" si="1"/>
        <v>200</v>
      </c>
      <c r="K59" s="152">
        <f t="shared" si="17"/>
        <v>0</v>
      </c>
      <c r="L59" s="152">
        <f t="shared" si="18"/>
        <v>0</v>
      </c>
      <c r="M59" s="152">
        <f t="shared" si="19"/>
        <v>0</v>
      </c>
      <c r="N59" s="153">
        <f t="shared" si="20"/>
        <v>0</v>
      </c>
    </row>
    <row r="60" spans="1:14" ht="33" thickBot="1" x14ac:dyDescent="0.25">
      <c r="A60" s="467"/>
      <c r="B60" s="454"/>
      <c r="C60" s="282" t="s">
        <v>165</v>
      </c>
      <c r="D60" s="283" t="s">
        <v>166</v>
      </c>
      <c r="E60" s="284" t="s">
        <v>167</v>
      </c>
      <c r="F60" s="285" t="s">
        <v>168</v>
      </c>
      <c r="G60" s="528"/>
      <c r="H60" s="286">
        <f t="shared" si="0"/>
        <v>0</v>
      </c>
      <c r="I60" s="287">
        <v>1000</v>
      </c>
      <c r="J60" s="290">
        <f t="shared" si="1"/>
        <v>4000</v>
      </c>
      <c r="K60" s="288">
        <f t="shared" si="2"/>
        <v>0</v>
      </c>
      <c r="L60" s="288">
        <f t="shared" si="3"/>
        <v>0</v>
      </c>
      <c r="M60" s="288">
        <f t="shared" si="4"/>
        <v>0</v>
      </c>
      <c r="N60" s="289">
        <f t="shared" si="5"/>
        <v>0</v>
      </c>
    </row>
    <row r="61" spans="1:14" ht="23.25" customHeight="1" x14ac:dyDescent="0.2">
      <c r="A61" s="468" t="s">
        <v>169</v>
      </c>
      <c r="B61" s="458"/>
      <c r="C61" s="69" t="s">
        <v>170</v>
      </c>
      <c r="D61" s="70" t="s">
        <v>171</v>
      </c>
      <c r="E61" s="71" t="s">
        <v>172</v>
      </c>
      <c r="F61" s="72" t="s">
        <v>15</v>
      </c>
      <c r="G61" s="523"/>
      <c r="H61" s="191">
        <f t="shared" si="0"/>
        <v>0</v>
      </c>
      <c r="I61" s="157">
        <v>5000</v>
      </c>
      <c r="J61" s="206">
        <f t="shared" si="1"/>
        <v>20000</v>
      </c>
      <c r="K61" s="158">
        <f t="shared" si="2"/>
        <v>0</v>
      </c>
      <c r="L61" s="158">
        <f t="shared" si="3"/>
        <v>0</v>
      </c>
      <c r="M61" s="158">
        <f t="shared" si="4"/>
        <v>0</v>
      </c>
      <c r="N61" s="159">
        <f t="shared" si="5"/>
        <v>0</v>
      </c>
    </row>
    <row r="62" spans="1:14" ht="23.25" customHeight="1" x14ac:dyDescent="0.2">
      <c r="A62" s="469"/>
      <c r="B62" s="459"/>
      <c r="C62" s="26" t="s">
        <v>173</v>
      </c>
      <c r="D62" s="27" t="s">
        <v>174</v>
      </c>
      <c r="E62" s="28" t="s">
        <v>175</v>
      </c>
      <c r="F62" s="29" t="s">
        <v>15</v>
      </c>
      <c r="G62" s="524"/>
      <c r="H62" s="192">
        <f t="shared" si="0"/>
        <v>0</v>
      </c>
      <c r="I62" s="160">
        <v>5000</v>
      </c>
      <c r="J62" s="207">
        <f t="shared" si="1"/>
        <v>20000</v>
      </c>
      <c r="K62" s="161">
        <f t="shared" si="2"/>
        <v>0</v>
      </c>
      <c r="L62" s="161">
        <f t="shared" si="3"/>
        <v>0</v>
      </c>
      <c r="M62" s="161">
        <f t="shared" si="4"/>
        <v>0</v>
      </c>
      <c r="N62" s="162">
        <f t="shared" si="5"/>
        <v>0</v>
      </c>
    </row>
    <row r="63" spans="1:14" ht="23.25" customHeight="1" thickBot="1" x14ac:dyDescent="0.25">
      <c r="A63" s="470"/>
      <c r="B63" s="460"/>
      <c r="C63" s="73" t="s">
        <v>176</v>
      </c>
      <c r="D63" s="74" t="s">
        <v>177</v>
      </c>
      <c r="E63" s="75" t="s">
        <v>178</v>
      </c>
      <c r="F63" s="76" t="s">
        <v>77</v>
      </c>
      <c r="G63" s="526"/>
      <c r="H63" s="193">
        <f t="shared" si="0"/>
        <v>0</v>
      </c>
      <c r="I63" s="163">
        <v>800</v>
      </c>
      <c r="J63" s="208">
        <f t="shared" si="1"/>
        <v>3200</v>
      </c>
      <c r="K63" s="164">
        <f t="shared" si="2"/>
        <v>0</v>
      </c>
      <c r="L63" s="164">
        <f t="shared" si="3"/>
        <v>0</v>
      </c>
      <c r="M63" s="164">
        <f t="shared" si="4"/>
        <v>0</v>
      </c>
      <c r="N63" s="165">
        <f t="shared" si="5"/>
        <v>0</v>
      </c>
    </row>
    <row r="64" spans="1:14" ht="17" x14ac:dyDescent="0.2">
      <c r="A64" s="461" t="s">
        <v>179</v>
      </c>
      <c r="B64" s="455" t="s">
        <v>180</v>
      </c>
      <c r="C64" s="53" t="s">
        <v>181</v>
      </c>
      <c r="D64" s="54" t="s">
        <v>182</v>
      </c>
      <c r="E64" s="77" t="s">
        <v>183</v>
      </c>
      <c r="F64" s="56" t="s">
        <v>15</v>
      </c>
      <c r="G64" s="523"/>
      <c r="H64" s="185">
        <f t="shared" si="0"/>
        <v>0</v>
      </c>
      <c r="I64" s="139">
        <v>25000</v>
      </c>
      <c r="J64" s="199">
        <f t="shared" si="1"/>
        <v>100000</v>
      </c>
      <c r="K64" s="140">
        <f t="shared" si="2"/>
        <v>0</v>
      </c>
      <c r="L64" s="140">
        <f t="shared" si="3"/>
        <v>0</v>
      </c>
      <c r="M64" s="140">
        <f t="shared" si="4"/>
        <v>0</v>
      </c>
      <c r="N64" s="141">
        <f t="shared" si="5"/>
        <v>0</v>
      </c>
    </row>
    <row r="65" spans="1:14" ht="17" x14ac:dyDescent="0.2">
      <c r="A65" s="462"/>
      <c r="B65" s="456"/>
      <c r="C65" s="6" t="s">
        <v>184</v>
      </c>
      <c r="D65" s="7" t="s">
        <v>185</v>
      </c>
      <c r="E65" s="9" t="s">
        <v>186</v>
      </c>
      <c r="F65" s="8" t="s">
        <v>147</v>
      </c>
      <c r="G65" s="524"/>
      <c r="H65" s="186">
        <f t="shared" si="0"/>
        <v>0</v>
      </c>
      <c r="I65" s="142">
        <v>250</v>
      </c>
      <c r="J65" s="200">
        <f t="shared" si="1"/>
        <v>1000</v>
      </c>
      <c r="K65" s="143">
        <f t="shared" si="2"/>
        <v>0</v>
      </c>
      <c r="L65" s="143">
        <f t="shared" si="3"/>
        <v>0</v>
      </c>
      <c r="M65" s="143">
        <f t="shared" si="4"/>
        <v>0</v>
      </c>
      <c r="N65" s="144">
        <f t="shared" si="5"/>
        <v>0</v>
      </c>
    </row>
    <row r="66" spans="1:14" ht="32" x14ac:dyDescent="0.2">
      <c r="A66" s="462"/>
      <c r="B66" s="456"/>
      <c r="C66" s="6" t="s">
        <v>187</v>
      </c>
      <c r="D66" s="7" t="s">
        <v>188</v>
      </c>
      <c r="E66" s="9" t="s">
        <v>189</v>
      </c>
      <c r="F66" s="8" t="s">
        <v>15</v>
      </c>
      <c r="G66" s="524"/>
      <c r="H66" s="186">
        <f t="shared" si="0"/>
        <v>0</v>
      </c>
      <c r="I66" s="142">
        <v>25000</v>
      </c>
      <c r="J66" s="200">
        <f t="shared" si="1"/>
        <v>100000</v>
      </c>
      <c r="K66" s="143">
        <f t="shared" si="2"/>
        <v>0</v>
      </c>
      <c r="L66" s="143">
        <f t="shared" si="3"/>
        <v>0</v>
      </c>
      <c r="M66" s="143">
        <f t="shared" si="4"/>
        <v>0</v>
      </c>
      <c r="N66" s="144">
        <f t="shared" si="5"/>
        <v>0</v>
      </c>
    </row>
    <row r="67" spans="1:14" ht="32" x14ac:dyDescent="0.2">
      <c r="A67" s="462"/>
      <c r="B67" s="456"/>
      <c r="C67" s="6" t="s">
        <v>190</v>
      </c>
      <c r="D67" s="7" t="s">
        <v>191</v>
      </c>
      <c r="E67" s="9" t="s">
        <v>831</v>
      </c>
      <c r="F67" s="8" t="s">
        <v>15</v>
      </c>
      <c r="G67" s="524"/>
      <c r="H67" s="186">
        <f t="shared" si="0"/>
        <v>0</v>
      </c>
      <c r="I67" s="142">
        <v>25000</v>
      </c>
      <c r="J67" s="200">
        <f t="shared" ref="J67:J130" si="21">I67*4</f>
        <v>100000</v>
      </c>
      <c r="K67" s="143">
        <f t="shared" si="2"/>
        <v>0</v>
      </c>
      <c r="L67" s="143">
        <f t="shared" si="3"/>
        <v>0</v>
      </c>
      <c r="M67" s="143">
        <f t="shared" si="4"/>
        <v>0</v>
      </c>
      <c r="N67" s="144">
        <f t="shared" si="5"/>
        <v>0</v>
      </c>
    </row>
    <row r="68" spans="1:14" ht="17" x14ac:dyDescent="0.2">
      <c r="A68" s="462"/>
      <c r="B68" s="456"/>
      <c r="C68" s="6" t="s">
        <v>192</v>
      </c>
      <c r="D68" s="7" t="s">
        <v>193</v>
      </c>
      <c r="E68" s="9" t="s">
        <v>194</v>
      </c>
      <c r="F68" s="8" t="s">
        <v>15</v>
      </c>
      <c r="G68" s="524"/>
      <c r="H68" s="186">
        <f t="shared" si="0"/>
        <v>0</v>
      </c>
      <c r="I68" s="142">
        <v>25000</v>
      </c>
      <c r="J68" s="200">
        <f t="shared" si="21"/>
        <v>100000</v>
      </c>
      <c r="K68" s="143">
        <f t="shared" si="2"/>
        <v>0</v>
      </c>
      <c r="L68" s="143">
        <f t="shared" si="3"/>
        <v>0</v>
      </c>
      <c r="M68" s="143">
        <f t="shared" si="4"/>
        <v>0</v>
      </c>
      <c r="N68" s="144">
        <f t="shared" si="5"/>
        <v>0</v>
      </c>
    </row>
    <row r="69" spans="1:14" ht="17" x14ac:dyDescent="0.2">
      <c r="A69" s="462"/>
      <c r="B69" s="456"/>
      <c r="C69" s="6" t="s">
        <v>195</v>
      </c>
      <c r="D69" s="7" t="s">
        <v>196</v>
      </c>
      <c r="E69" s="9" t="s">
        <v>197</v>
      </c>
      <c r="F69" s="8" t="s">
        <v>15</v>
      </c>
      <c r="G69" s="524"/>
      <c r="H69" s="186">
        <f t="shared" si="0"/>
        <v>0</v>
      </c>
      <c r="I69" s="142">
        <v>25000</v>
      </c>
      <c r="J69" s="200">
        <f t="shared" si="21"/>
        <v>100000</v>
      </c>
      <c r="K69" s="143">
        <f t="shared" si="2"/>
        <v>0</v>
      </c>
      <c r="L69" s="143">
        <f t="shared" si="3"/>
        <v>0</v>
      </c>
      <c r="M69" s="143">
        <f t="shared" si="4"/>
        <v>0</v>
      </c>
      <c r="N69" s="144">
        <f t="shared" si="5"/>
        <v>0</v>
      </c>
    </row>
    <row r="70" spans="1:14" ht="49" thickBot="1" x14ac:dyDescent="0.25">
      <c r="A70" s="462"/>
      <c r="B70" s="457"/>
      <c r="C70" s="91" t="s">
        <v>198</v>
      </c>
      <c r="D70" s="92" t="s">
        <v>199</v>
      </c>
      <c r="E70" s="93" t="s">
        <v>832</v>
      </c>
      <c r="F70" s="60" t="s">
        <v>15</v>
      </c>
      <c r="G70" s="526"/>
      <c r="H70" s="187">
        <f t="shared" si="0"/>
        <v>0</v>
      </c>
      <c r="I70" s="145">
        <v>25000</v>
      </c>
      <c r="J70" s="201">
        <f t="shared" si="21"/>
        <v>100000</v>
      </c>
      <c r="K70" s="146">
        <f t="shared" si="2"/>
        <v>0</v>
      </c>
      <c r="L70" s="146">
        <f t="shared" si="3"/>
        <v>0</v>
      </c>
      <c r="M70" s="146">
        <f t="shared" si="4"/>
        <v>0</v>
      </c>
      <c r="N70" s="147">
        <f t="shared" si="5"/>
        <v>0</v>
      </c>
    </row>
    <row r="71" spans="1:14" ht="17" x14ac:dyDescent="0.2">
      <c r="A71" s="462"/>
      <c r="B71" s="414" t="s">
        <v>200</v>
      </c>
      <c r="C71" s="94" t="s">
        <v>201</v>
      </c>
      <c r="D71" s="95" t="s">
        <v>202</v>
      </c>
      <c r="E71" s="96" t="s">
        <v>203</v>
      </c>
      <c r="F71" s="56" t="s">
        <v>65</v>
      </c>
      <c r="G71" s="523"/>
      <c r="H71" s="185">
        <f t="shared" si="0"/>
        <v>0</v>
      </c>
      <c r="I71" s="139">
        <v>10</v>
      </c>
      <c r="J71" s="199">
        <f t="shared" si="21"/>
        <v>40</v>
      </c>
      <c r="K71" s="140">
        <f t="shared" si="2"/>
        <v>0</v>
      </c>
      <c r="L71" s="140">
        <f t="shared" si="3"/>
        <v>0</v>
      </c>
      <c r="M71" s="140">
        <f t="shared" si="4"/>
        <v>0</v>
      </c>
      <c r="N71" s="141">
        <f t="shared" si="5"/>
        <v>0</v>
      </c>
    </row>
    <row r="72" spans="1:14" ht="18" x14ac:dyDescent="0.2">
      <c r="A72" s="462"/>
      <c r="B72" s="415"/>
      <c r="C72" s="10" t="s">
        <v>204</v>
      </c>
      <c r="D72" s="11" t="s">
        <v>205</v>
      </c>
      <c r="E72" s="12" t="s">
        <v>206</v>
      </c>
      <c r="F72" s="8" t="s">
        <v>77</v>
      </c>
      <c r="G72" s="524"/>
      <c r="H72" s="186">
        <f t="shared" ref="H72:H136" si="22">G72*1.23</f>
        <v>0</v>
      </c>
      <c r="I72" s="142">
        <v>120</v>
      </c>
      <c r="J72" s="200">
        <f t="shared" si="21"/>
        <v>480</v>
      </c>
      <c r="K72" s="143">
        <f t="shared" ref="K72:K136" si="23">G72*I72</f>
        <v>0</v>
      </c>
      <c r="L72" s="143">
        <f t="shared" ref="L72:L136" si="24">K72*1.23</f>
        <v>0</v>
      </c>
      <c r="M72" s="143">
        <f t="shared" ref="M72:M136" si="25">G72*J72</f>
        <v>0</v>
      </c>
      <c r="N72" s="144">
        <f t="shared" ref="N72:N136" si="26">M72*1.23</f>
        <v>0</v>
      </c>
    </row>
    <row r="73" spans="1:14" ht="34" x14ac:dyDescent="0.2">
      <c r="A73" s="462"/>
      <c r="B73" s="415"/>
      <c r="C73" s="10" t="s">
        <v>207</v>
      </c>
      <c r="D73" s="11" t="s">
        <v>208</v>
      </c>
      <c r="E73" s="12" t="s">
        <v>209</v>
      </c>
      <c r="F73" s="8" t="s">
        <v>77</v>
      </c>
      <c r="G73" s="524"/>
      <c r="H73" s="186">
        <f t="shared" si="22"/>
        <v>0</v>
      </c>
      <c r="I73" s="142">
        <v>35</v>
      </c>
      <c r="J73" s="200">
        <f t="shared" si="21"/>
        <v>140</v>
      </c>
      <c r="K73" s="143">
        <f t="shared" si="23"/>
        <v>0</v>
      </c>
      <c r="L73" s="143">
        <f t="shared" si="24"/>
        <v>0</v>
      </c>
      <c r="M73" s="143">
        <f t="shared" si="25"/>
        <v>0</v>
      </c>
      <c r="N73" s="144">
        <f t="shared" si="26"/>
        <v>0</v>
      </c>
    </row>
    <row r="74" spans="1:14" ht="34" x14ac:dyDescent="0.2">
      <c r="A74" s="462"/>
      <c r="B74" s="415"/>
      <c r="C74" s="10" t="s">
        <v>210</v>
      </c>
      <c r="D74" s="11" t="s">
        <v>211</v>
      </c>
      <c r="E74" s="12" t="s">
        <v>212</v>
      </c>
      <c r="F74" s="8" t="s">
        <v>77</v>
      </c>
      <c r="G74" s="524"/>
      <c r="H74" s="186">
        <f t="shared" si="22"/>
        <v>0</v>
      </c>
      <c r="I74" s="142">
        <v>35</v>
      </c>
      <c r="J74" s="200">
        <f t="shared" si="21"/>
        <v>140</v>
      </c>
      <c r="K74" s="143">
        <f t="shared" si="23"/>
        <v>0</v>
      </c>
      <c r="L74" s="143">
        <f t="shared" si="24"/>
        <v>0</v>
      </c>
      <c r="M74" s="143">
        <f t="shared" si="25"/>
        <v>0</v>
      </c>
      <c r="N74" s="144">
        <f t="shared" si="26"/>
        <v>0</v>
      </c>
    </row>
    <row r="75" spans="1:14" ht="34" x14ac:dyDescent="0.2">
      <c r="A75" s="462"/>
      <c r="B75" s="415"/>
      <c r="C75" s="281" t="s">
        <v>213</v>
      </c>
      <c r="D75" s="11" t="s">
        <v>214</v>
      </c>
      <c r="E75" s="12" t="s">
        <v>215</v>
      </c>
      <c r="F75" s="8" t="s">
        <v>77</v>
      </c>
      <c r="G75" s="524"/>
      <c r="H75" s="186">
        <f t="shared" si="22"/>
        <v>0</v>
      </c>
      <c r="I75" s="142">
        <v>57</v>
      </c>
      <c r="J75" s="200">
        <f t="shared" si="21"/>
        <v>228</v>
      </c>
      <c r="K75" s="143">
        <f t="shared" si="23"/>
        <v>0</v>
      </c>
      <c r="L75" s="143">
        <f t="shared" si="24"/>
        <v>0</v>
      </c>
      <c r="M75" s="143">
        <f t="shared" si="25"/>
        <v>0</v>
      </c>
      <c r="N75" s="144">
        <f t="shared" si="26"/>
        <v>0</v>
      </c>
    </row>
    <row r="76" spans="1:14" ht="35" thickBot="1" x14ac:dyDescent="0.25">
      <c r="A76" s="462"/>
      <c r="B76" s="416"/>
      <c r="C76" s="57" t="s">
        <v>216</v>
      </c>
      <c r="D76" s="58" t="s">
        <v>217</v>
      </c>
      <c r="E76" s="59" t="s">
        <v>218</v>
      </c>
      <c r="F76" s="60" t="s">
        <v>147</v>
      </c>
      <c r="G76" s="526"/>
      <c r="H76" s="187">
        <f t="shared" si="22"/>
        <v>0</v>
      </c>
      <c r="I76" s="145">
        <v>6</v>
      </c>
      <c r="J76" s="201">
        <f t="shared" si="21"/>
        <v>24</v>
      </c>
      <c r="K76" s="146">
        <f t="shared" si="23"/>
        <v>0</v>
      </c>
      <c r="L76" s="146">
        <f t="shared" si="24"/>
        <v>0</v>
      </c>
      <c r="M76" s="146">
        <f t="shared" si="25"/>
        <v>0</v>
      </c>
      <c r="N76" s="147">
        <f t="shared" si="26"/>
        <v>0</v>
      </c>
    </row>
    <row r="77" spans="1:14" ht="32" x14ac:dyDescent="0.2">
      <c r="A77" s="462"/>
      <c r="B77" s="426" t="s">
        <v>219</v>
      </c>
      <c r="C77" s="114" t="s">
        <v>220</v>
      </c>
      <c r="D77" s="115" t="s">
        <v>221</v>
      </c>
      <c r="E77" s="116" t="s">
        <v>833</v>
      </c>
      <c r="F77" s="56" t="s">
        <v>77</v>
      </c>
      <c r="G77" s="523"/>
      <c r="H77" s="185">
        <f t="shared" si="22"/>
        <v>0</v>
      </c>
      <c r="I77" s="139">
        <v>1800</v>
      </c>
      <c r="J77" s="199">
        <f t="shared" si="21"/>
        <v>7200</v>
      </c>
      <c r="K77" s="140">
        <f t="shared" si="23"/>
        <v>0</v>
      </c>
      <c r="L77" s="140">
        <f t="shared" si="24"/>
        <v>0</v>
      </c>
      <c r="M77" s="140">
        <f t="shared" si="25"/>
        <v>0</v>
      </c>
      <c r="N77" s="141">
        <f t="shared" si="26"/>
        <v>0</v>
      </c>
    </row>
    <row r="78" spans="1:14" ht="48" x14ac:dyDescent="0.2">
      <c r="A78" s="462"/>
      <c r="B78" s="427"/>
      <c r="C78" s="30" t="s">
        <v>222</v>
      </c>
      <c r="D78" s="31" t="s">
        <v>223</v>
      </c>
      <c r="E78" s="32" t="s">
        <v>834</v>
      </c>
      <c r="F78" s="8" t="s">
        <v>77</v>
      </c>
      <c r="G78" s="524"/>
      <c r="H78" s="186">
        <f t="shared" si="22"/>
        <v>0</v>
      </c>
      <c r="I78" s="142">
        <v>100</v>
      </c>
      <c r="J78" s="200">
        <f t="shared" si="21"/>
        <v>400</v>
      </c>
      <c r="K78" s="143">
        <f t="shared" si="23"/>
        <v>0</v>
      </c>
      <c r="L78" s="143">
        <f t="shared" si="24"/>
        <v>0</v>
      </c>
      <c r="M78" s="143">
        <f t="shared" si="25"/>
        <v>0</v>
      </c>
      <c r="N78" s="144">
        <f t="shared" si="26"/>
        <v>0</v>
      </c>
    </row>
    <row r="79" spans="1:14" ht="33" thickBot="1" x14ac:dyDescent="0.25">
      <c r="A79" s="462"/>
      <c r="B79" s="428"/>
      <c r="C79" s="117" t="s">
        <v>224</v>
      </c>
      <c r="D79" s="118" t="s">
        <v>225</v>
      </c>
      <c r="E79" s="119" t="s">
        <v>835</v>
      </c>
      <c r="F79" s="60" t="s">
        <v>65</v>
      </c>
      <c r="G79" s="526"/>
      <c r="H79" s="187">
        <f t="shared" si="22"/>
        <v>0</v>
      </c>
      <c r="I79" s="145">
        <v>100</v>
      </c>
      <c r="J79" s="201">
        <f t="shared" si="21"/>
        <v>400</v>
      </c>
      <c r="K79" s="146">
        <f t="shared" si="23"/>
        <v>0</v>
      </c>
      <c r="L79" s="146">
        <f t="shared" si="24"/>
        <v>0</v>
      </c>
      <c r="M79" s="146">
        <f t="shared" si="25"/>
        <v>0</v>
      </c>
      <c r="N79" s="147">
        <f t="shared" si="26"/>
        <v>0</v>
      </c>
    </row>
    <row r="80" spans="1:14" ht="32" x14ac:dyDescent="0.2">
      <c r="A80" s="462"/>
      <c r="B80" s="431" t="s">
        <v>226</v>
      </c>
      <c r="C80" s="120" t="s">
        <v>227</v>
      </c>
      <c r="D80" s="121" t="s">
        <v>228</v>
      </c>
      <c r="E80" s="122" t="s">
        <v>229</v>
      </c>
      <c r="F80" s="56" t="s">
        <v>77</v>
      </c>
      <c r="G80" s="523"/>
      <c r="H80" s="185">
        <f t="shared" si="22"/>
        <v>0</v>
      </c>
      <c r="I80" s="139">
        <v>250</v>
      </c>
      <c r="J80" s="199">
        <f t="shared" si="21"/>
        <v>1000</v>
      </c>
      <c r="K80" s="140">
        <f t="shared" si="23"/>
        <v>0</v>
      </c>
      <c r="L80" s="140">
        <f t="shared" si="24"/>
        <v>0</v>
      </c>
      <c r="M80" s="140">
        <f t="shared" si="25"/>
        <v>0</v>
      </c>
      <c r="N80" s="141">
        <f t="shared" si="26"/>
        <v>0</v>
      </c>
    </row>
    <row r="81" spans="1:14" ht="32" x14ac:dyDescent="0.2">
      <c r="A81" s="462"/>
      <c r="B81" s="432"/>
      <c r="C81" s="33" t="s">
        <v>230</v>
      </c>
      <c r="D81" s="34" t="s">
        <v>231</v>
      </c>
      <c r="E81" s="35" t="s">
        <v>232</v>
      </c>
      <c r="F81" s="8" t="s">
        <v>77</v>
      </c>
      <c r="G81" s="524"/>
      <c r="H81" s="186">
        <f t="shared" si="22"/>
        <v>0</v>
      </c>
      <c r="I81" s="142">
        <v>200</v>
      </c>
      <c r="J81" s="200">
        <f t="shared" si="21"/>
        <v>800</v>
      </c>
      <c r="K81" s="143">
        <f t="shared" si="23"/>
        <v>0</v>
      </c>
      <c r="L81" s="143">
        <f t="shared" si="24"/>
        <v>0</v>
      </c>
      <c r="M81" s="143">
        <f t="shared" si="25"/>
        <v>0</v>
      </c>
      <c r="N81" s="144">
        <f t="shared" si="26"/>
        <v>0</v>
      </c>
    </row>
    <row r="82" spans="1:14" ht="32" x14ac:dyDescent="0.2">
      <c r="A82" s="462"/>
      <c r="B82" s="432"/>
      <c r="C82" s="33" t="s">
        <v>233</v>
      </c>
      <c r="D82" s="34" t="s">
        <v>234</v>
      </c>
      <c r="E82" s="35" t="s">
        <v>235</v>
      </c>
      <c r="F82" s="8" t="s">
        <v>77</v>
      </c>
      <c r="G82" s="524"/>
      <c r="H82" s="186">
        <f t="shared" si="22"/>
        <v>0</v>
      </c>
      <c r="I82" s="142">
        <v>120</v>
      </c>
      <c r="J82" s="200">
        <f t="shared" si="21"/>
        <v>480</v>
      </c>
      <c r="K82" s="143">
        <f t="shared" si="23"/>
        <v>0</v>
      </c>
      <c r="L82" s="143">
        <f t="shared" si="24"/>
        <v>0</v>
      </c>
      <c r="M82" s="143">
        <f t="shared" si="25"/>
        <v>0</v>
      </c>
      <c r="N82" s="144">
        <f t="shared" si="26"/>
        <v>0</v>
      </c>
    </row>
    <row r="83" spans="1:14" ht="32" x14ac:dyDescent="0.2">
      <c r="A83" s="462"/>
      <c r="B83" s="432"/>
      <c r="C83" s="33" t="s">
        <v>236</v>
      </c>
      <c r="D83" s="34" t="s">
        <v>237</v>
      </c>
      <c r="E83" s="35" t="s">
        <v>238</v>
      </c>
      <c r="F83" s="8" t="s">
        <v>77</v>
      </c>
      <c r="G83" s="524"/>
      <c r="H83" s="186">
        <f t="shared" si="22"/>
        <v>0</v>
      </c>
      <c r="I83" s="142">
        <v>45</v>
      </c>
      <c r="J83" s="200">
        <f t="shared" si="21"/>
        <v>180</v>
      </c>
      <c r="K83" s="143">
        <f t="shared" si="23"/>
        <v>0</v>
      </c>
      <c r="L83" s="143">
        <f t="shared" si="24"/>
        <v>0</v>
      </c>
      <c r="M83" s="143">
        <f t="shared" si="25"/>
        <v>0</v>
      </c>
      <c r="N83" s="144">
        <f t="shared" si="26"/>
        <v>0</v>
      </c>
    </row>
    <row r="84" spans="1:14" ht="33" thickBot="1" x14ac:dyDescent="0.25">
      <c r="A84" s="462"/>
      <c r="B84" s="433"/>
      <c r="C84" s="123" t="s">
        <v>239</v>
      </c>
      <c r="D84" s="124" t="s">
        <v>240</v>
      </c>
      <c r="E84" s="125" t="s">
        <v>836</v>
      </c>
      <c r="F84" s="60" t="s">
        <v>77</v>
      </c>
      <c r="G84" s="526"/>
      <c r="H84" s="187">
        <f t="shared" si="22"/>
        <v>0</v>
      </c>
      <c r="I84" s="145">
        <v>15</v>
      </c>
      <c r="J84" s="201">
        <f t="shared" si="21"/>
        <v>60</v>
      </c>
      <c r="K84" s="146">
        <f t="shared" si="23"/>
        <v>0</v>
      </c>
      <c r="L84" s="146">
        <f t="shared" si="24"/>
        <v>0</v>
      </c>
      <c r="M84" s="146">
        <f t="shared" si="25"/>
        <v>0</v>
      </c>
      <c r="N84" s="147">
        <f t="shared" si="26"/>
        <v>0</v>
      </c>
    </row>
    <row r="85" spans="1:14" ht="80" x14ac:dyDescent="0.2">
      <c r="A85" s="462"/>
      <c r="B85" s="426" t="s">
        <v>241</v>
      </c>
      <c r="C85" s="114" t="s">
        <v>242</v>
      </c>
      <c r="D85" s="115" t="s">
        <v>243</v>
      </c>
      <c r="E85" s="116" t="s">
        <v>837</v>
      </c>
      <c r="F85" s="56" t="s">
        <v>77</v>
      </c>
      <c r="G85" s="523"/>
      <c r="H85" s="185">
        <f t="shared" si="22"/>
        <v>0</v>
      </c>
      <c r="I85" s="139">
        <v>450</v>
      </c>
      <c r="J85" s="199">
        <f t="shared" si="21"/>
        <v>1800</v>
      </c>
      <c r="K85" s="140">
        <f t="shared" si="23"/>
        <v>0</v>
      </c>
      <c r="L85" s="140">
        <f t="shared" si="24"/>
        <v>0</v>
      </c>
      <c r="M85" s="140">
        <f t="shared" si="25"/>
        <v>0</v>
      </c>
      <c r="N85" s="141">
        <f t="shared" si="26"/>
        <v>0</v>
      </c>
    </row>
    <row r="86" spans="1:14" ht="48" x14ac:dyDescent="0.2">
      <c r="A86" s="462"/>
      <c r="B86" s="427"/>
      <c r="C86" s="30" t="s">
        <v>244</v>
      </c>
      <c r="D86" s="31" t="s">
        <v>245</v>
      </c>
      <c r="E86" s="32" t="s">
        <v>838</v>
      </c>
      <c r="F86" s="8" t="s">
        <v>77</v>
      </c>
      <c r="G86" s="524"/>
      <c r="H86" s="186">
        <f t="shared" si="22"/>
        <v>0</v>
      </c>
      <c r="I86" s="142">
        <v>80</v>
      </c>
      <c r="J86" s="200">
        <f t="shared" si="21"/>
        <v>320</v>
      </c>
      <c r="K86" s="143">
        <f t="shared" si="23"/>
        <v>0</v>
      </c>
      <c r="L86" s="143">
        <f t="shared" si="24"/>
        <v>0</v>
      </c>
      <c r="M86" s="143">
        <f t="shared" si="25"/>
        <v>0</v>
      </c>
      <c r="N86" s="144">
        <f t="shared" si="26"/>
        <v>0</v>
      </c>
    </row>
    <row r="87" spans="1:14" ht="32" x14ac:dyDescent="0.2">
      <c r="A87" s="462"/>
      <c r="B87" s="427"/>
      <c r="C87" s="30" t="s">
        <v>246</v>
      </c>
      <c r="D87" s="31" t="s">
        <v>247</v>
      </c>
      <c r="E87" s="32" t="s">
        <v>839</v>
      </c>
      <c r="F87" s="8" t="s">
        <v>77</v>
      </c>
      <c r="G87" s="524"/>
      <c r="H87" s="186">
        <f t="shared" si="22"/>
        <v>0</v>
      </c>
      <c r="I87" s="142">
        <v>60</v>
      </c>
      <c r="J87" s="200">
        <f t="shared" si="21"/>
        <v>240</v>
      </c>
      <c r="K87" s="143">
        <f t="shared" si="23"/>
        <v>0</v>
      </c>
      <c r="L87" s="143">
        <f t="shared" si="24"/>
        <v>0</v>
      </c>
      <c r="M87" s="143">
        <f t="shared" si="25"/>
        <v>0</v>
      </c>
      <c r="N87" s="144">
        <f t="shared" si="26"/>
        <v>0</v>
      </c>
    </row>
    <row r="88" spans="1:14" ht="32" x14ac:dyDescent="0.2">
      <c r="A88" s="462"/>
      <c r="B88" s="427"/>
      <c r="C88" s="30" t="s">
        <v>248</v>
      </c>
      <c r="D88" s="31" t="s">
        <v>859</v>
      </c>
      <c r="E88" s="32" t="s">
        <v>840</v>
      </c>
      <c r="F88" s="8" t="s">
        <v>77</v>
      </c>
      <c r="G88" s="524"/>
      <c r="H88" s="186">
        <f t="shared" si="22"/>
        <v>0</v>
      </c>
      <c r="I88" s="142">
        <v>450</v>
      </c>
      <c r="J88" s="200">
        <f t="shared" si="21"/>
        <v>1800</v>
      </c>
      <c r="K88" s="143">
        <f t="shared" si="23"/>
        <v>0</v>
      </c>
      <c r="L88" s="143">
        <f t="shared" si="24"/>
        <v>0</v>
      </c>
      <c r="M88" s="143">
        <f t="shared" si="25"/>
        <v>0</v>
      </c>
      <c r="N88" s="144">
        <f t="shared" si="26"/>
        <v>0</v>
      </c>
    </row>
    <row r="89" spans="1:14" ht="17" x14ac:dyDescent="0.2">
      <c r="A89" s="462"/>
      <c r="B89" s="427"/>
      <c r="C89" s="30" t="s">
        <v>249</v>
      </c>
      <c r="D89" s="31" t="s">
        <v>250</v>
      </c>
      <c r="E89" s="32" t="s">
        <v>251</v>
      </c>
      <c r="F89" s="8" t="s">
        <v>15</v>
      </c>
      <c r="G89" s="524"/>
      <c r="H89" s="186">
        <f t="shared" si="22"/>
        <v>0</v>
      </c>
      <c r="I89" s="142">
        <v>1200</v>
      </c>
      <c r="J89" s="200">
        <f t="shared" si="21"/>
        <v>4800</v>
      </c>
      <c r="K89" s="143">
        <f t="shared" si="23"/>
        <v>0</v>
      </c>
      <c r="L89" s="143">
        <f t="shared" si="24"/>
        <v>0</v>
      </c>
      <c r="M89" s="143">
        <f t="shared" si="25"/>
        <v>0</v>
      </c>
      <c r="N89" s="144">
        <f t="shared" si="26"/>
        <v>0</v>
      </c>
    </row>
    <row r="90" spans="1:14" ht="17" x14ac:dyDescent="0.2">
      <c r="A90" s="462"/>
      <c r="B90" s="427"/>
      <c r="C90" s="30" t="s">
        <v>252</v>
      </c>
      <c r="D90" s="31" t="s">
        <v>253</v>
      </c>
      <c r="E90" s="32" t="s">
        <v>254</v>
      </c>
      <c r="F90" s="8" t="s">
        <v>77</v>
      </c>
      <c r="G90" s="524"/>
      <c r="H90" s="186">
        <f t="shared" si="22"/>
        <v>0</v>
      </c>
      <c r="I90" s="142">
        <v>250</v>
      </c>
      <c r="J90" s="200">
        <f t="shared" si="21"/>
        <v>1000</v>
      </c>
      <c r="K90" s="143">
        <f t="shared" si="23"/>
        <v>0</v>
      </c>
      <c r="L90" s="143">
        <f t="shared" si="24"/>
        <v>0</v>
      </c>
      <c r="M90" s="143">
        <f t="shared" si="25"/>
        <v>0</v>
      </c>
      <c r="N90" s="144">
        <f t="shared" si="26"/>
        <v>0</v>
      </c>
    </row>
    <row r="91" spans="1:14" ht="48" x14ac:dyDescent="0.2">
      <c r="A91" s="462"/>
      <c r="B91" s="427"/>
      <c r="C91" s="30" t="s">
        <v>255</v>
      </c>
      <c r="D91" s="31" t="s">
        <v>256</v>
      </c>
      <c r="E91" s="32" t="s">
        <v>257</v>
      </c>
      <c r="F91" s="8" t="s">
        <v>77</v>
      </c>
      <c r="G91" s="524"/>
      <c r="H91" s="186">
        <f t="shared" si="22"/>
        <v>0</v>
      </c>
      <c r="I91" s="142">
        <v>630</v>
      </c>
      <c r="J91" s="200">
        <f t="shared" si="21"/>
        <v>2520</v>
      </c>
      <c r="K91" s="143">
        <f t="shared" si="23"/>
        <v>0</v>
      </c>
      <c r="L91" s="143">
        <f t="shared" si="24"/>
        <v>0</v>
      </c>
      <c r="M91" s="143">
        <f t="shared" si="25"/>
        <v>0</v>
      </c>
      <c r="N91" s="144">
        <f t="shared" si="26"/>
        <v>0</v>
      </c>
    </row>
    <row r="92" spans="1:14" ht="18" thickBot="1" x14ac:dyDescent="0.25">
      <c r="A92" s="462"/>
      <c r="B92" s="430"/>
      <c r="C92" s="236" t="s">
        <v>258</v>
      </c>
      <c r="D92" s="237" t="s">
        <v>259</v>
      </c>
      <c r="E92" s="238" t="s">
        <v>260</v>
      </c>
      <c r="F92" s="239" t="s">
        <v>77</v>
      </c>
      <c r="G92" s="525"/>
      <c r="H92" s="240">
        <v>0</v>
      </c>
      <c r="I92" s="241">
        <v>70</v>
      </c>
      <c r="J92" s="201">
        <f t="shared" si="21"/>
        <v>280</v>
      </c>
      <c r="K92" s="242">
        <v>0</v>
      </c>
      <c r="L92" s="242">
        <v>0</v>
      </c>
      <c r="M92" s="242">
        <v>0</v>
      </c>
      <c r="N92" s="243">
        <v>0</v>
      </c>
    </row>
    <row r="93" spans="1:14" ht="48" x14ac:dyDescent="0.2">
      <c r="A93" s="462"/>
      <c r="B93" s="414" t="s">
        <v>261</v>
      </c>
      <c r="C93" s="94" t="s">
        <v>262</v>
      </c>
      <c r="D93" s="95" t="s">
        <v>263</v>
      </c>
      <c r="E93" s="96" t="s">
        <v>841</v>
      </c>
      <c r="F93" s="56" t="s">
        <v>15</v>
      </c>
      <c r="G93" s="523"/>
      <c r="H93" s="185">
        <f t="shared" ref="H93" si="27">G93*1.23</f>
        <v>0</v>
      </c>
      <c r="I93" s="139">
        <v>600</v>
      </c>
      <c r="J93" s="199">
        <f t="shared" si="21"/>
        <v>2400</v>
      </c>
      <c r="K93" s="140">
        <f t="shared" ref="K93" si="28">G93*I93</f>
        <v>0</v>
      </c>
      <c r="L93" s="140">
        <f t="shared" ref="L93" si="29">K93*1.23</f>
        <v>0</v>
      </c>
      <c r="M93" s="140">
        <f t="shared" ref="M93" si="30">G93*J93</f>
        <v>0</v>
      </c>
      <c r="N93" s="141">
        <f t="shared" ref="N93" si="31">M93*1.23</f>
        <v>0</v>
      </c>
    </row>
    <row r="94" spans="1:14" ht="48" x14ac:dyDescent="0.2">
      <c r="A94" s="462"/>
      <c r="B94" s="429"/>
      <c r="C94" s="246" t="s">
        <v>264</v>
      </c>
      <c r="D94" s="247" t="s">
        <v>265</v>
      </c>
      <c r="E94" s="248" t="s">
        <v>842</v>
      </c>
      <c r="F94" s="249" t="s">
        <v>77</v>
      </c>
      <c r="G94" s="527"/>
      <c r="H94" s="250">
        <f t="shared" ref="H94:H96" si="32">G94*1.23</f>
        <v>0</v>
      </c>
      <c r="I94" s="251">
        <v>600</v>
      </c>
      <c r="J94" s="200">
        <f t="shared" si="21"/>
        <v>2400</v>
      </c>
      <c r="K94" s="252">
        <f t="shared" ref="K94:K96" si="33">G94*I94</f>
        <v>0</v>
      </c>
      <c r="L94" s="252">
        <f t="shared" ref="L94:L96" si="34">K94*1.23</f>
        <v>0</v>
      </c>
      <c r="M94" s="252">
        <f t="shared" ref="M94:M96" si="35">G94*J94</f>
        <v>0</v>
      </c>
      <c r="N94" s="253">
        <f t="shared" ref="N94:N96" si="36">M94*1.23</f>
        <v>0</v>
      </c>
    </row>
    <row r="95" spans="1:14" ht="17" x14ac:dyDescent="0.2">
      <c r="A95" s="462"/>
      <c r="B95" s="415"/>
      <c r="C95" s="10" t="s">
        <v>266</v>
      </c>
      <c r="D95" s="11" t="s">
        <v>267</v>
      </c>
      <c r="E95" s="12" t="s">
        <v>268</v>
      </c>
      <c r="F95" s="8" t="s">
        <v>147</v>
      </c>
      <c r="G95" s="524"/>
      <c r="H95" s="186">
        <f t="shared" si="32"/>
        <v>0</v>
      </c>
      <c r="I95" s="365">
        <v>9600</v>
      </c>
      <c r="J95" s="200">
        <f t="shared" si="21"/>
        <v>38400</v>
      </c>
      <c r="K95" s="143">
        <f t="shared" si="33"/>
        <v>0</v>
      </c>
      <c r="L95" s="143">
        <f t="shared" si="34"/>
        <v>0</v>
      </c>
      <c r="M95" s="143">
        <f t="shared" si="35"/>
        <v>0</v>
      </c>
      <c r="N95" s="144">
        <f t="shared" si="36"/>
        <v>0</v>
      </c>
    </row>
    <row r="96" spans="1:14" ht="32" x14ac:dyDescent="0.2">
      <c r="A96" s="462"/>
      <c r="B96" s="415"/>
      <c r="C96" s="10" t="s">
        <v>269</v>
      </c>
      <c r="D96" s="11" t="s">
        <v>270</v>
      </c>
      <c r="E96" s="12" t="s">
        <v>271</v>
      </c>
      <c r="F96" s="8" t="s">
        <v>15</v>
      </c>
      <c r="G96" s="524"/>
      <c r="H96" s="186">
        <f t="shared" si="32"/>
        <v>0</v>
      </c>
      <c r="I96" s="142">
        <v>1200</v>
      </c>
      <c r="J96" s="200">
        <f t="shared" si="21"/>
        <v>4800</v>
      </c>
      <c r="K96" s="143">
        <f t="shared" si="33"/>
        <v>0</v>
      </c>
      <c r="L96" s="143">
        <f t="shared" si="34"/>
        <v>0</v>
      </c>
      <c r="M96" s="143">
        <f t="shared" si="35"/>
        <v>0</v>
      </c>
      <c r="N96" s="144">
        <f t="shared" si="36"/>
        <v>0</v>
      </c>
    </row>
    <row r="97" spans="1:14" ht="32" x14ac:dyDescent="0.2">
      <c r="A97" s="462"/>
      <c r="B97" s="415"/>
      <c r="C97" s="10" t="s">
        <v>272</v>
      </c>
      <c r="D97" s="11" t="s">
        <v>273</v>
      </c>
      <c r="E97" s="12" t="s">
        <v>274</v>
      </c>
      <c r="F97" s="8" t="s">
        <v>77</v>
      </c>
      <c r="G97" s="524"/>
      <c r="H97" s="186">
        <f t="shared" si="22"/>
        <v>0</v>
      </c>
      <c r="I97" s="142">
        <v>630</v>
      </c>
      <c r="J97" s="200">
        <f t="shared" si="21"/>
        <v>2520</v>
      </c>
      <c r="K97" s="143">
        <f t="shared" si="23"/>
        <v>0</v>
      </c>
      <c r="L97" s="143">
        <f t="shared" si="24"/>
        <v>0</v>
      </c>
      <c r="M97" s="143">
        <f t="shared" si="25"/>
        <v>0</v>
      </c>
      <c r="N97" s="144">
        <f t="shared" si="26"/>
        <v>0</v>
      </c>
    </row>
    <row r="98" spans="1:14" ht="50" x14ac:dyDescent="0.2">
      <c r="A98" s="462"/>
      <c r="B98" s="415"/>
      <c r="C98" s="10" t="s">
        <v>275</v>
      </c>
      <c r="D98" s="11" t="s">
        <v>276</v>
      </c>
      <c r="E98" s="12" t="s">
        <v>843</v>
      </c>
      <c r="F98" s="8" t="s">
        <v>277</v>
      </c>
      <c r="G98" s="524"/>
      <c r="H98" s="186">
        <f t="shared" si="22"/>
        <v>0</v>
      </c>
      <c r="I98" s="142">
        <v>600</v>
      </c>
      <c r="J98" s="200">
        <f t="shared" si="21"/>
        <v>2400</v>
      </c>
      <c r="K98" s="143">
        <f t="shared" si="23"/>
        <v>0</v>
      </c>
      <c r="L98" s="143">
        <f t="shared" si="24"/>
        <v>0</v>
      </c>
      <c r="M98" s="143">
        <f t="shared" si="25"/>
        <v>0</v>
      </c>
      <c r="N98" s="144">
        <f t="shared" si="26"/>
        <v>0</v>
      </c>
    </row>
    <row r="99" spans="1:14" ht="51" thickBot="1" x14ac:dyDescent="0.25">
      <c r="A99" s="463"/>
      <c r="B99" s="416"/>
      <c r="C99" s="57" t="s">
        <v>278</v>
      </c>
      <c r="D99" s="58" t="s">
        <v>279</v>
      </c>
      <c r="E99" s="59" t="s">
        <v>280</v>
      </c>
      <c r="F99" s="60" t="s">
        <v>281</v>
      </c>
      <c r="G99" s="526"/>
      <c r="H99" s="187">
        <f t="shared" si="22"/>
        <v>0</v>
      </c>
      <c r="I99" s="145">
        <f>50+300</f>
        <v>350</v>
      </c>
      <c r="J99" s="201">
        <f t="shared" si="21"/>
        <v>1400</v>
      </c>
      <c r="K99" s="146">
        <f t="shared" si="23"/>
        <v>0</v>
      </c>
      <c r="L99" s="146">
        <f t="shared" si="24"/>
        <v>0</v>
      </c>
      <c r="M99" s="146">
        <f t="shared" si="25"/>
        <v>0</v>
      </c>
      <c r="N99" s="147">
        <f t="shared" si="26"/>
        <v>0</v>
      </c>
    </row>
    <row r="100" spans="1:14" ht="32" x14ac:dyDescent="0.2">
      <c r="A100" s="471" t="s">
        <v>282</v>
      </c>
      <c r="B100" s="434" t="s">
        <v>283</v>
      </c>
      <c r="C100" s="78" t="s">
        <v>284</v>
      </c>
      <c r="D100" s="79" t="s">
        <v>285</v>
      </c>
      <c r="E100" s="80" t="s">
        <v>286</v>
      </c>
      <c r="F100" s="81" t="s">
        <v>287</v>
      </c>
      <c r="G100" s="523"/>
      <c r="H100" s="194">
        <f t="shared" si="22"/>
        <v>0</v>
      </c>
      <c r="I100" s="166">
        <v>650</v>
      </c>
      <c r="J100" s="209">
        <f t="shared" si="21"/>
        <v>2600</v>
      </c>
      <c r="K100" s="167">
        <f t="shared" si="23"/>
        <v>0</v>
      </c>
      <c r="L100" s="167">
        <f t="shared" si="24"/>
        <v>0</v>
      </c>
      <c r="M100" s="167">
        <f t="shared" si="25"/>
        <v>0</v>
      </c>
      <c r="N100" s="168">
        <f t="shared" si="26"/>
        <v>0</v>
      </c>
    </row>
    <row r="101" spans="1:14" ht="32" x14ac:dyDescent="0.2">
      <c r="A101" s="472"/>
      <c r="B101" s="435"/>
      <c r="C101" s="36" t="s">
        <v>288</v>
      </c>
      <c r="D101" s="37" t="s">
        <v>289</v>
      </c>
      <c r="E101" s="38" t="s">
        <v>290</v>
      </c>
      <c r="F101" s="39" t="s">
        <v>287</v>
      </c>
      <c r="G101" s="524"/>
      <c r="H101" s="195">
        <f t="shared" si="22"/>
        <v>0</v>
      </c>
      <c r="I101" s="169">
        <v>2000</v>
      </c>
      <c r="J101" s="210">
        <f t="shared" si="21"/>
        <v>8000</v>
      </c>
      <c r="K101" s="170">
        <f t="shared" si="23"/>
        <v>0</v>
      </c>
      <c r="L101" s="170">
        <f t="shared" si="24"/>
        <v>0</v>
      </c>
      <c r="M101" s="170">
        <f t="shared" si="25"/>
        <v>0</v>
      </c>
      <c r="N101" s="171">
        <f t="shared" si="26"/>
        <v>0</v>
      </c>
    </row>
    <row r="102" spans="1:14" ht="32" x14ac:dyDescent="0.2">
      <c r="A102" s="472"/>
      <c r="B102" s="435"/>
      <c r="C102" s="36" t="s">
        <v>291</v>
      </c>
      <c r="D102" s="37" t="s">
        <v>292</v>
      </c>
      <c r="E102" s="38" t="s">
        <v>844</v>
      </c>
      <c r="F102" s="39" t="s">
        <v>147</v>
      </c>
      <c r="G102" s="524"/>
      <c r="H102" s="195">
        <f t="shared" si="22"/>
        <v>0</v>
      </c>
      <c r="I102" s="169">
        <v>350</v>
      </c>
      <c r="J102" s="210">
        <f t="shared" si="21"/>
        <v>1400</v>
      </c>
      <c r="K102" s="170">
        <f t="shared" si="23"/>
        <v>0</v>
      </c>
      <c r="L102" s="170">
        <f t="shared" si="24"/>
        <v>0</v>
      </c>
      <c r="M102" s="170">
        <f t="shared" si="25"/>
        <v>0</v>
      </c>
      <c r="N102" s="171">
        <f t="shared" si="26"/>
        <v>0</v>
      </c>
    </row>
    <row r="103" spans="1:14" ht="32" x14ac:dyDescent="0.2">
      <c r="A103" s="472"/>
      <c r="B103" s="435"/>
      <c r="C103" s="36" t="s">
        <v>293</v>
      </c>
      <c r="D103" s="37" t="s">
        <v>294</v>
      </c>
      <c r="E103" s="38" t="s">
        <v>845</v>
      </c>
      <c r="F103" s="39" t="s">
        <v>287</v>
      </c>
      <c r="G103" s="524"/>
      <c r="H103" s="195">
        <f t="shared" si="22"/>
        <v>0</v>
      </c>
      <c r="I103" s="169">
        <v>350</v>
      </c>
      <c r="J103" s="210">
        <f t="shared" si="21"/>
        <v>1400</v>
      </c>
      <c r="K103" s="170">
        <f t="shared" si="23"/>
        <v>0</v>
      </c>
      <c r="L103" s="170">
        <f t="shared" si="24"/>
        <v>0</v>
      </c>
      <c r="M103" s="170">
        <f t="shared" si="25"/>
        <v>0</v>
      </c>
      <c r="N103" s="171">
        <f t="shared" si="26"/>
        <v>0</v>
      </c>
    </row>
    <row r="104" spans="1:14" ht="32" x14ac:dyDescent="0.2">
      <c r="A104" s="472"/>
      <c r="B104" s="435"/>
      <c r="C104" s="36" t="s">
        <v>295</v>
      </c>
      <c r="D104" s="37" t="s">
        <v>296</v>
      </c>
      <c r="E104" s="38" t="s">
        <v>297</v>
      </c>
      <c r="F104" s="39" t="s">
        <v>147</v>
      </c>
      <c r="G104" s="524"/>
      <c r="H104" s="195">
        <f t="shared" si="22"/>
        <v>0</v>
      </c>
      <c r="I104" s="169">
        <v>2000</v>
      </c>
      <c r="J104" s="210">
        <f t="shared" si="21"/>
        <v>8000</v>
      </c>
      <c r="K104" s="170">
        <f t="shared" si="23"/>
        <v>0</v>
      </c>
      <c r="L104" s="170">
        <f t="shared" si="24"/>
        <v>0</v>
      </c>
      <c r="M104" s="170">
        <f t="shared" si="25"/>
        <v>0</v>
      </c>
      <c r="N104" s="171">
        <f t="shared" si="26"/>
        <v>0</v>
      </c>
    </row>
    <row r="105" spans="1:14" ht="48" x14ac:dyDescent="0.2">
      <c r="A105" s="472"/>
      <c r="B105" s="435"/>
      <c r="C105" s="36" t="s">
        <v>298</v>
      </c>
      <c r="D105" s="37" t="s">
        <v>299</v>
      </c>
      <c r="E105" s="38" t="s">
        <v>846</v>
      </c>
      <c r="F105" s="39" t="s">
        <v>147</v>
      </c>
      <c r="G105" s="524"/>
      <c r="H105" s="195">
        <f t="shared" si="22"/>
        <v>0</v>
      </c>
      <c r="I105" s="169">
        <v>2000</v>
      </c>
      <c r="J105" s="210">
        <f t="shared" si="21"/>
        <v>8000</v>
      </c>
      <c r="K105" s="170">
        <f t="shared" si="23"/>
        <v>0</v>
      </c>
      <c r="L105" s="170">
        <f t="shared" si="24"/>
        <v>0</v>
      </c>
      <c r="M105" s="170">
        <f t="shared" si="25"/>
        <v>0</v>
      </c>
      <c r="N105" s="171">
        <f t="shared" si="26"/>
        <v>0</v>
      </c>
    </row>
    <row r="106" spans="1:14" ht="112" x14ac:dyDescent="0.2">
      <c r="A106" s="472"/>
      <c r="B106" s="435"/>
      <c r="C106" s="36" t="s">
        <v>300</v>
      </c>
      <c r="D106" s="37" t="s">
        <v>301</v>
      </c>
      <c r="E106" s="38" t="s">
        <v>847</v>
      </c>
      <c r="F106" s="39" t="s">
        <v>77</v>
      </c>
      <c r="G106" s="524"/>
      <c r="H106" s="195">
        <f t="shared" si="22"/>
        <v>0</v>
      </c>
      <c r="I106" s="169">
        <v>650</v>
      </c>
      <c r="J106" s="210">
        <f t="shared" si="21"/>
        <v>2600</v>
      </c>
      <c r="K106" s="170">
        <f t="shared" si="23"/>
        <v>0</v>
      </c>
      <c r="L106" s="170">
        <f t="shared" si="24"/>
        <v>0</v>
      </c>
      <c r="M106" s="170">
        <f t="shared" si="25"/>
        <v>0</v>
      </c>
      <c r="N106" s="171">
        <f t="shared" si="26"/>
        <v>0</v>
      </c>
    </row>
    <row r="107" spans="1:14" ht="80" x14ac:dyDescent="0.2">
      <c r="A107" s="472"/>
      <c r="B107" s="435"/>
      <c r="C107" s="36" t="s">
        <v>302</v>
      </c>
      <c r="D107" s="37" t="s">
        <v>303</v>
      </c>
      <c r="E107" s="38" t="s">
        <v>304</v>
      </c>
      <c r="F107" s="39" t="s">
        <v>77</v>
      </c>
      <c r="G107" s="524"/>
      <c r="H107" s="195">
        <f t="shared" si="22"/>
        <v>0</v>
      </c>
      <c r="I107" s="169">
        <v>150</v>
      </c>
      <c r="J107" s="210">
        <f t="shared" si="21"/>
        <v>600</v>
      </c>
      <c r="K107" s="170">
        <f t="shared" si="23"/>
        <v>0</v>
      </c>
      <c r="L107" s="170">
        <f t="shared" si="24"/>
        <v>0</v>
      </c>
      <c r="M107" s="170">
        <f t="shared" si="25"/>
        <v>0</v>
      </c>
      <c r="N107" s="171">
        <f t="shared" si="26"/>
        <v>0</v>
      </c>
    </row>
    <row r="108" spans="1:14" ht="48" x14ac:dyDescent="0.2">
      <c r="A108" s="472"/>
      <c r="B108" s="435"/>
      <c r="C108" s="36" t="s">
        <v>305</v>
      </c>
      <c r="D108" s="37" t="s">
        <v>306</v>
      </c>
      <c r="E108" s="38" t="s">
        <v>848</v>
      </c>
      <c r="F108" s="39" t="s">
        <v>287</v>
      </c>
      <c r="G108" s="524"/>
      <c r="H108" s="195">
        <f t="shared" si="22"/>
        <v>0</v>
      </c>
      <c r="I108" s="169">
        <v>2200</v>
      </c>
      <c r="J108" s="210">
        <f t="shared" si="21"/>
        <v>8800</v>
      </c>
      <c r="K108" s="170">
        <f t="shared" si="23"/>
        <v>0</v>
      </c>
      <c r="L108" s="170">
        <f t="shared" si="24"/>
        <v>0</v>
      </c>
      <c r="M108" s="170">
        <f t="shared" si="25"/>
        <v>0</v>
      </c>
      <c r="N108" s="171">
        <f t="shared" si="26"/>
        <v>0</v>
      </c>
    </row>
    <row r="109" spans="1:14" ht="48" x14ac:dyDescent="0.2">
      <c r="A109" s="472"/>
      <c r="B109" s="435"/>
      <c r="C109" s="360" t="s">
        <v>307</v>
      </c>
      <c r="D109" s="37" t="s">
        <v>308</v>
      </c>
      <c r="E109" s="38" t="s">
        <v>849</v>
      </c>
      <c r="F109" s="39" t="s">
        <v>147</v>
      </c>
      <c r="G109" s="524"/>
      <c r="H109" s="195">
        <f t="shared" si="22"/>
        <v>0</v>
      </c>
      <c r="I109" s="169">
        <v>1200</v>
      </c>
      <c r="J109" s="210">
        <f t="shared" si="21"/>
        <v>4800</v>
      </c>
      <c r="K109" s="170">
        <f t="shared" si="23"/>
        <v>0</v>
      </c>
      <c r="L109" s="170">
        <f t="shared" si="24"/>
        <v>0</v>
      </c>
      <c r="M109" s="170">
        <f t="shared" si="25"/>
        <v>0</v>
      </c>
      <c r="N109" s="171">
        <f t="shared" si="26"/>
        <v>0</v>
      </c>
    </row>
    <row r="110" spans="1:14" ht="64" x14ac:dyDescent="0.2">
      <c r="A110" s="472"/>
      <c r="B110" s="435"/>
      <c r="C110" s="360" t="s">
        <v>309</v>
      </c>
      <c r="D110" s="37" t="s">
        <v>310</v>
      </c>
      <c r="E110" s="38" t="s">
        <v>311</v>
      </c>
      <c r="F110" s="39" t="s">
        <v>147</v>
      </c>
      <c r="G110" s="524"/>
      <c r="H110" s="195">
        <f t="shared" si="22"/>
        <v>0</v>
      </c>
      <c r="I110" s="169">
        <v>450</v>
      </c>
      <c r="J110" s="210">
        <f t="shared" si="21"/>
        <v>1800</v>
      </c>
      <c r="K110" s="170">
        <f t="shared" si="23"/>
        <v>0</v>
      </c>
      <c r="L110" s="170">
        <f t="shared" si="24"/>
        <v>0</v>
      </c>
      <c r="M110" s="170">
        <f t="shared" si="25"/>
        <v>0</v>
      </c>
      <c r="N110" s="171">
        <f t="shared" si="26"/>
        <v>0</v>
      </c>
    </row>
    <row r="111" spans="1:14" x14ac:dyDescent="0.2">
      <c r="A111" s="472"/>
      <c r="B111" s="435"/>
      <c r="C111" s="360" t="s">
        <v>312</v>
      </c>
      <c r="D111" s="37" t="s">
        <v>313</v>
      </c>
      <c r="E111" s="38" t="s">
        <v>314</v>
      </c>
      <c r="F111" s="39" t="s">
        <v>315</v>
      </c>
      <c r="G111" s="524"/>
      <c r="H111" s="195">
        <f t="shared" si="22"/>
        <v>0</v>
      </c>
      <c r="I111" s="169">
        <v>40</v>
      </c>
      <c r="J111" s="210">
        <f t="shared" si="21"/>
        <v>160</v>
      </c>
      <c r="K111" s="170">
        <f t="shared" si="23"/>
        <v>0</v>
      </c>
      <c r="L111" s="170">
        <f t="shared" si="24"/>
        <v>0</v>
      </c>
      <c r="M111" s="170">
        <f t="shared" si="25"/>
        <v>0</v>
      </c>
      <c r="N111" s="171">
        <f t="shared" si="26"/>
        <v>0</v>
      </c>
    </row>
    <row r="112" spans="1:14" ht="48" x14ac:dyDescent="0.2">
      <c r="A112" s="472"/>
      <c r="B112" s="435"/>
      <c r="C112" s="360" t="s">
        <v>316</v>
      </c>
      <c r="D112" s="37" t="s">
        <v>317</v>
      </c>
      <c r="E112" s="38" t="s">
        <v>318</v>
      </c>
      <c r="F112" s="39" t="s">
        <v>65</v>
      </c>
      <c r="G112" s="524"/>
      <c r="H112" s="195">
        <f t="shared" si="22"/>
        <v>0</v>
      </c>
      <c r="I112" s="169">
        <v>250</v>
      </c>
      <c r="J112" s="210">
        <f t="shared" si="21"/>
        <v>1000</v>
      </c>
      <c r="K112" s="170">
        <f t="shared" si="23"/>
        <v>0</v>
      </c>
      <c r="L112" s="170">
        <f t="shared" si="24"/>
        <v>0</v>
      </c>
      <c r="M112" s="170">
        <f t="shared" si="25"/>
        <v>0</v>
      </c>
      <c r="N112" s="171">
        <f t="shared" si="26"/>
        <v>0</v>
      </c>
    </row>
    <row r="113" spans="1:15" ht="32" x14ac:dyDescent="0.2">
      <c r="A113" s="472"/>
      <c r="B113" s="435"/>
      <c r="C113" s="360" t="s">
        <v>319</v>
      </c>
      <c r="D113" s="37" t="s">
        <v>320</v>
      </c>
      <c r="E113" s="38" t="s">
        <v>321</v>
      </c>
      <c r="F113" s="39" t="s">
        <v>65</v>
      </c>
      <c r="G113" s="524"/>
      <c r="H113" s="195">
        <f t="shared" si="22"/>
        <v>0</v>
      </c>
      <c r="I113" s="169">
        <v>120</v>
      </c>
      <c r="J113" s="210">
        <f t="shared" si="21"/>
        <v>480</v>
      </c>
      <c r="K113" s="170">
        <f t="shared" si="23"/>
        <v>0</v>
      </c>
      <c r="L113" s="170">
        <f t="shared" si="24"/>
        <v>0</v>
      </c>
      <c r="M113" s="170">
        <f t="shared" si="25"/>
        <v>0</v>
      </c>
      <c r="N113" s="171">
        <f t="shared" si="26"/>
        <v>0</v>
      </c>
    </row>
    <row r="114" spans="1:15" ht="50" x14ac:dyDescent="0.2">
      <c r="A114" s="472"/>
      <c r="B114" s="435"/>
      <c r="C114" s="360" t="s">
        <v>322</v>
      </c>
      <c r="D114" s="37" t="s">
        <v>323</v>
      </c>
      <c r="E114" s="38" t="s">
        <v>324</v>
      </c>
      <c r="F114" s="39" t="s">
        <v>65</v>
      </c>
      <c r="G114" s="524"/>
      <c r="H114" s="195">
        <f t="shared" si="22"/>
        <v>0</v>
      </c>
      <c r="I114" s="169">
        <v>350</v>
      </c>
      <c r="J114" s="210">
        <f t="shared" si="21"/>
        <v>1400</v>
      </c>
      <c r="K114" s="170">
        <f t="shared" si="23"/>
        <v>0</v>
      </c>
      <c r="L114" s="170">
        <f t="shared" si="24"/>
        <v>0</v>
      </c>
      <c r="M114" s="170">
        <f t="shared" si="25"/>
        <v>0</v>
      </c>
      <c r="N114" s="171">
        <f t="shared" si="26"/>
        <v>0</v>
      </c>
    </row>
    <row r="115" spans="1:15" ht="32" x14ac:dyDescent="0.2">
      <c r="A115" s="472"/>
      <c r="B115" s="435"/>
      <c r="C115" s="360" t="s">
        <v>325</v>
      </c>
      <c r="D115" s="37" t="s">
        <v>326</v>
      </c>
      <c r="E115" s="38" t="s">
        <v>327</v>
      </c>
      <c r="F115" s="39" t="s">
        <v>77</v>
      </c>
      <c r="G115" s="524"/>
      <c r="H115" s="195">
        <f t="shared" si="22"/>
        <v>0</v>
      </c>
      <c r="I115" s="169">
        <v>350</v>
      </c>
      <c r="J115" s="210">
        <f t="shared" si="21"/>
        <v>1400</v>
      </c>
      <c r="K115" s="170">
        <f t="shared" si="23"/>
        <v>0</v>
      </c>
      <c r="L115" s="170">
        <f t="shared" si="24"/>
        <v>0</v>
      </c>
      <c r="M115" s="170">
        <f t="shared" si="25"/>
        <v>0</v>
      </c>
      <c r="N115" s="171">
        <f t="shared" si="26"/>
        <v>0</v>
      </c>
    </row>
    <row r="116" spans="1:15" ht="33" thickBot="1" x14ac:dyDescent="0.25">
      <c r="A116" s="472"/>
      <c r="B116" s="436"/>
      <c r="C116" s="361" t="s">
        <v>328</v>
      </c>
      <c r="D116" s="82" t="s">
        <v>329</v>
      </c>
      <c r="E116" s="83" t="s">
        <v>330</v>
      </c>
      <c r="F116" s="84" t="s">
        <v>77</v>
      </c>
      <c r="G116" s="526"/>
      <c r="H116" s="196">
        <f t="shared" si="22"/>
        <v>0</v>
      </c>
      <c r="I116" s="172">
        <v>350</v>
      </c>
      <c r="J116" s="211">
        <f t="shared" si="21"/>
        <v>1400</v>
      </c>
      <c r="K116" s="173">
        <f t="shared" si="23"/>
        <v>0</v>
      </c>
      <c r="L116" s="173">
        <f t="shared" si="24"/>
        <v>0</v>
      </c>
      <c r="M116" s="173">
        <f t="shared" si="25"/>
        <v>0</v>
      </c>
      <c r="N116" s="174">
        <f t="shared" si="26"/>
        <v>0</v>
      </c>
    </row>
    <row r="117" spans="1:15" ht="64" x14ac:dyDescent="0.2">
      <c r="A117" s="472"/>
      <c r="B117" s="420" t="s">
        <v>331</v>
      </c>
      <c r="C117" s="126" t="s">
        <v>332</v>
      </c>
      <c r="D117" s="127" t="s">
        <v>333</v>
      </c>
      <c r="E117" s="128" t="s">
        <v>334</v>
      </c>
      <c r="F117" s="81" t="s">
        <v>15</v>
      </c>
      <c r="G117" s="523"/>
      <c r="H117" s="194">
        <f t="shared" si="22"/>
        <v>0</v>
      </c>
      <c r="I117" s="166">
        <v>10000</v>
      </c>
      <c r="J117" s="209">
        <f t="shared" si="21"/>
        <v>40000</v>
      </c>
      <c r="K117" s="167">
        <f t="shared" si="23"/>
        <v>0</v>
      </c>
      <c r="L117" s="167">
        <f t="shared" si="24"/>
        <v>0</v>
      </c>
      <c r="M117" s="167">
        <f t="shared" si="25"/>
        <v>0</v>
      </c>
      <c r="N117" s="168">
        <f t="shared" si="26"/>
        <v>0</v>
      </c>
    </row>
    <row r="118" spans="1:15" ht="17" x14ac:dyDescent="0.2">
      <c r="A118" s="472"/>
      <c r="B118" s="421"/>
      <c r="C118" s="40" t="s">
        <v>335</v>
      </c>
      <c r="D118" s="41" t="s">
        <v>336</v>
      </c>
      <c r="E118" s="42" t="s">
        <v>337</v>
      </c>
      <c r="F118" s="39" t="s">
        <v>281</v>
      </c>
      <c r="G118" s="524"/>
      <c r="H118" s="195">
        <f t="shared" si="22"/>
        <v>0</v>
      </c>
      <c r="I118" s="169">
        <v>500</v>
      </c>
      <c r="J118" s="210">
        <f t="shared" si="21"/>
        <v>2000</v>
      </c>
      <c r="K118" s="170">
        <f t="shared" si="23"/>
        <v>0</v>
      </c>
      <c r="L118" s="170">
        <f t="shared" si="24"/>
        <v>0</v>
      </c>
      <c r="M118" s="170">
        <f t="shared" si="25"/>
        <v>0</v>
      </c>
      <c r="N118" s="171">
        <f t="shared" si="26"/>
        <v>0</v>
      </c>
    </row>
    <row r="119" spans="1:15" ht="33" thickBot="1" x14ac:dyDescent="0.25">
      <c r="A119" s="472"/>
      <c r="B119" s="422"/>
      <c r="C119" s="129" t="s">
        <v>338</v>
      </c>
      <c r="D119" s="130" t="s">
        <v>339</v>
      </c>
      <c r="E119" s="131" t="s">
        <v>340</v>
      </c>
      <c r="F119" s="84" t="s">
        <v>281</v>
      </c>
      <c r="G119" s="526"/>
      <c r="H119" s="196">
        <f t="shared" si="22"/>
        <v>0</v>
      </c>
      <c r="I119" s="172">
        <v>5</v>
      </c>
      <c r="J119" s="211">
        <f t="shared" si="21"/>
        <v>20</v>
      </c>
      <c r="K119" s="173">
        <f t="shared" si="23"/>
        <v>0</v>
      </c>
      <c r="L119" s="173">
        <f t="shared" si="24"/>
        <v>0</v>
      </c>
      <c r="M119" s="173">
        <f t="shared" si="25"/>
        <v>0</v>
      </c>
      <c r="N119" s="174">
        <f t="shared" si="26"/>
        <v>0</v>
      </c>
    </row>
    <row r="120" spans="1:15" ht="17" x14ac:dyDescent="0.2">
      <c r="A120" s="472"/>
      <c r="B120" s="417" t="s">
        <v>341</v>
      </c>
      <c r="C120" s="132" t="s">
        <v>342</v>
      </c>
      <c r="D120" s="133" t="s">
        <v>343</v>
      </c>
      <c r="E120" s="134" t="s">
        <v>344</v>
      </c>
      <c r="F120" s="81" t="s">
        <v>77</v>
      </c>
      <c r="G120" s="529" t="e">
        <f>'3 - Rast.materiál_KRY'!C96</f>
        <v>#DIV/0!</v>
      </c>
      <c r="H120" s="269" t="e">
        <f t="shared" si="22"/>
        <v>#DIV/0!</v>
      </c>
      <c r="I120" s="270">
        <v>100</v>
      </c>
      <c r="J120" s="271">
        <f t="shared" si="21"/>
        <v>400</v>
      </c>
      <c r="K120" s="272" t="e">
        <f t="shared" si="23"/>
        <v>#DIV/0!</v>
      </c>
      <c r="L120" s="272" t="e">
        <f t="shared" si="24"/>
        <v>#DIV/0!</v>
      </c>
      <c r="M120" s="272" t="e">
        <f t="shared" si="25"/>
        <v>#DIV/0!</v>
      </c>
      <c r="N120" s="181" t="e">
        <f t="shared" si="26"/>
        <v>#DIV/0!</v>
      </c>
    </row>
    <row r="121" spans="1:15" ht="17" x14ac:dyDescent="0.2">
      <c r="A121" s="472"/>
      <c r="B121" s="418"/>
      <c r="C121" s="43" t="s">
        <v>345</v>
      </c>
      <c r="D121" s="44" t="s">
        <v>346</v>
      </c>
      <c r="E121" s="45" t="s">
        <v>347</v>
      </c>
      <c r="F121" s="39" t="s">
        <v>77</v>
      </c>
      <c r="G121" s="530" t="e">
        <f>'3 - Rast.materiál_KRY'!D96</f>
        <v>#DIV/0!</v>
      </c>
      <c r="H121" s="273" t="e">
        <f t="shared" si="22"/>
        <v>#DIV/0!</v>
      </c>
      <c r="I121" s="274">
        <v>1100</v>
      </c>
      <c r="J121" s="275">
        <f t="shared" si="21"/>
        <v>4400</v>
      </c>
      <c r="K121" s="276" t="e">
        <f t="shared" si="23"/>
        <v>#DIV/0!</v>
      </c>
      <c r="L121" s="276" t="e">
        <f t="shared" si="24"/>
        <v>#DIV/0!</v>
      </c>
      <c r="M121" s="276" t="e">
        <f t="shared" si="25"/>
        <v>#DIV/0!</v>
      </c>
      <c r="N121" s="182" t="e">
        <f t="shared" si="26"/>
        <v>#DIV/0!</v>
      </c>
      <c r="O121" s="138" t="s">
        <v>348</v>
      </c>
    </row>
    <row r="122" spans="1:15" ht="17" x14ac:dyDescent="0.2">
      <c r="A122" s="472"/>
      <c r="B122" s="418"/>
      <c r="C122" s="43" t="s">
        <v>349</v>
      </c>
      <c r="D122" s="44" t="s">
        <v>350</v>
      </c>
      <c r="E122" s="45" t="s">
        <v>351</v>
      </c>
      <c r="F122" s="39" t="s">
        <v>77</v>
      </c>
      <c r="G122" s="530" t="e">
        <f>'3 - Rast.materiál_KRY'!E96</f>
        <v>#DIV/0!</v>
      </c>
      <c r="H122" s="273" t="e">
        <f t="shared" si="22"/>
        <v>#DIV/0!</v>
      </c>
      <c r="I122" s="274">
        <v>350</v>
      </c>
      <c r="J122" s="275">
        <f t="shared" si="21"/>
        <v>1400</v>
      </c>
      <c r="K122" s="276" t="e">
        <f t="shared" si="23"/>
        <v>#DIV/0!</v>
      </c>
      <c r="L122" s="276" t="e">
        <f t="shared" si="24"/>
        <v>#DIV/0!</v>
      </c>
      <c r="M122" s="276" t="e">
        <f t="shared" si="25"/>
        <v>#DIV/0!</v>
      </c>
      <c r="N122" s="182" t="e">
        <f t="shared" si="26"/>
        <v>#DIV/0!</v>
      </c>
    </row>
    <row r="123" spans="1:15" ht="32" x14ac:dyDescent="0.2">
      <c r="A123" s="472"/>
      <c r="B123" s="418"/>
      <c r="C123" s="43" t="s">
        <v>352</v>
      </c>
      <c r="D123" s="44" t="s">
        <v>353</v>
      </c>
      <c r="E123" s="45" t="s">
        <v>354</v>
      </c>
      <c r="F123" s="39" t="s">
        <v>65</v>
      </c>
      <c r="G123" s="530" t="e">
        <f>'3 - Rast.materiál_KRY'!F96</f>
        <v>#DIV/0!</v>
      </c>
      <c r="H123" s="273" t="e">
        <f t="shared" si="22"/>
        <v>#DIV/0!</v>
      </c>
      <c r="I123" s="274">
        <v>70</v>
      </c>
      <c r="J123" s="275">
        <f t="shared" si="21"/>
        <v>280</v>
      </c>
      <c r="K123" s="276" t="e">
        <f t="shared" si="23"/>
        <v>#DIV/0!</v>
      </c>
      <c r="L123" s="276" t="e">
        <f t="shared" si="24"/>
        <v>#DIV/0!</v>
      </c>
      <c r="M123" s="276" t="e">
        <f t="shared" si="25"/>
        <v>#DIV/0!</v>
      </c>
      <c r="N123" s="182" t="e">
        <f t="shared" si="26"/>
        <v>#DIV/0!</v>
      </c>
    </row>
    <row r="124" spans="1:15" ht="33" thickBot="1" x14ac:dyDescent="0.25">
      <c r="A124" s="472"/>
      <c r="B124" s="419"/>
      <c r="C124" s="135" t="s">
        <v>355</v>
      </c>
      <c r="D124" s="136" t="s">
        <v>356</v>
      </c>
      <c r="E124" s="137" t="s">
        <v>357</v>
      </c>
      <c r="F124" s="84" t="s">
        <v>65</v>
      </c>
      <c r="G124" s="531" t="e">
        <f>'3 - Rast.materiál_KRY'!G96</f>
        <v>#DIV/0!</v>
      </c>
      <c r="H124" s="277" t="e">
        <f t="shared" si="22"/>
        <v>#DIV/0!</v>
      </c>
      <c r="I124" s="278">
        <v>30</v>
      </c>
      <c r="J124" s="279">
        <f t="shared" si="21"/>
        <v>120</v>
      </c>
      <c r="K124" s="280" t="e">
        <f t="shared" si="23"/>
        <v>#DIV/0!</v>
      </c>
      <c r="L124" s="280" t="e">
        <f t="shared" si="24"/>
        <v>#DIV/0!</v>
      </c>
      <c r="M124" s="280" t="e">
        <f t="shared" si="25"/>
        <v>#DIV/0!</v>
      </c>
      <c r="N124" s="183" t="e">
        <f t="shared" si="26"/>
        <v>#DIV/0!</v>
      </c>
    </row>
    <row r="125" spans="1:15" ht="17" x14ac:dyDescent="0.2">
      <c r="A125" s="472"/>
      <c r="B125" s="420" t="s">
        <v>358</v>
      </c>
      <c r="C125" s="126" t="s">
        <v>359</v>
      </c>
      <c r="D125" s="127" t="s">
        <v>360</v>
      </c>
      <c r="E125" s="128" t="s">
        <v>361</v>
      </c>
      <c r="F125" s="81" t="s">
        <v>77</v>
      </c>
      <c r="G125" s="529" t="e">
        <f>'4 - Rast.materiál_STROMY'!C251</f>
        <v>#DIV/0!</v>
      </c>
      <c r="H125" s="269" t="e">
        <f t="shared" si="22"/>
        <v>#DIV/0!</v>
      </c>
      <c r="I125" s="270">
        <v>150</v>
      </c>
      <c r="J125" s="271">
        <f t="shared" si="21"/>
        <v>600</v>
      </c>
      <c r="K125" s="272" t="e">
        <f t="shared" si="23"/>
        <v>#DIV/0!</v>
      </c>
      <c r="L125" s="272" t="e">
        <f t="shared" si="24"/>
        <v>#DIV/0!</v>
      </c>
      <c r="M125" s="272" t="e">
        <f t="shared" si="25"/>
        <v>#DIV/0!</v>
      </c>
      <c r="N125" s="181" t="e">
        <f t="shared" si="26"/>
        <v>#DIV/0!</v>
      </c>
    </row>
    <row r="126" spans="1:15" ht="17" x14ac:dyDescent="0.2">
      <c r="A126" s="472"/>
      <c r="B126" s="421"/>
      <c r="C126" s="40" t="s">
        <v>362</v>
      </c>
      <c r="D126" s="41" t="s">
        <v>363</v>
      </c>
      <c r="E126" s="42" t="s">
        <v>364</v>
      </c>
      <c r="F126" s="39" t="s">
        <v>77</v>
      </c>
      <c r="G126" s="530" t="e">
        <f>'4 - Rast.materiál_STROMY'!D251</f>
        <v>#DIV/0!</v>
      </c>
      <c r="H126" s="273" t="e">
        <f t="shared" si="22"/>
        <v>#DIV/0!</v>
      </c>
      <c r="I126" s="274">
        <v>100</v>
      </c>
      <c r="J126" s="275">
        <f t="shared" si="21"/>
        <v>400</v>
      </c>
      <c r="K126" s="276" t="e">
        <f t="shared" si="23"/>
        <v>#DIV/0!</v>
      </c>
      <c r="L126" s="276" t="e">
        <f t="shared" si="24"/>
        <v>#DIV/0!</v>
      </c>
      <c r="M126" s="276" t="e">
        <f t="shared" si="25"/>
        <v>#DIV/0!</v>
      </c>
      <c r="N126" s="182" t="e">
        <f t="shared" si="26"/>
        <v>#DIV/0!</v>
      </c>
    </row>
    <row r="127" spans="1:15" ht="32" x14ac:dyDescent="0.2">
      <c r="A127" s="472"/>
      <c r="B127" s="421"/>
      <c r="C127" s="40" t="s">
        <v>365</v>
      </c>
      <c r="D127" s="41" t="s">
        <v>366</v>
      </c>
      <c r="E127" s="42" t="s">
        <v>367</v>
      </c>
      <c r="F127" s="39" t="s">
        <v>77</v>
      </c>
      <c r="G127" s="530" t="e">
        <f>'4 - Rast.materiál_STROMY'!E251</f>
        <v>#DIV/0!</v>
      </c>
      <c r="H127" s="273" t="e">
        <f t="shared" si="22"/>
        <v>#DIV/0!</v>
      </c>
      <c r="I127" s="274">
        <v>100</v>
      </c>
      <c r="J127" s="275">
        <f t="shared" si="21"/>
        <v>400</v>
      </c>
      <c r="K127" s="276" t="e">
        <f t="shared" si="23"/>
        <v>#DIV/0!</v>
      </c>
      <c r="L127" s="276" t="e">
        <f t="shared" si="24"/>
        <v>#DIV/0!</v>
      </c>
      <c r="M127" s="276" t="e">
        <f t="shared" si="25"/>
        <v>#DIV/0!</v>
      </c>
      <c r="N127" s="182" t="e">
        <f t="shared" si="26"/>
        <v>#DIV/0!</v>
      </c>
    </row>
    <row r="128" spans="1:15" ht="32" x14ac:dyDescent="0.2">
      <c r="A128" s="472"/>
      <c r="B128" s="421"/>
      <c r="C128" s="40" t="s">
        <v>368</v>
      </c>
      <c r="D128" s="41" t="s">
        <v>369</v>
      </c>
      <c r="E128" s="42" t="s">
        <v>370</v>
      </c>
      <c r="F128" s="39" t="s">
        <v>77</v>
      </c>
      <c r="G128" s="530" t="e">
        <f>'4 - Rast.materiál_STROMY'!F251</f>
        <v>#DIV/0!</v>
      </c>
      <c r="H128" s="273" t="e">
        <f t="shared" si="22"/>
        <v>#DIV/0!</v>
      </c>
      <c r="I128" s="274">
        <v>250</v>
      </c>
      <c r="J128" s="275">
        <f t="shared" si="21"/>
        <v>1000</v>
      </c>
      <c r="K128" s="276" t="e">
        <f t="shared" si="23"/>
        <v>#DIV/0!</v>
      </c>
      <c r="L128" s="276" t="e">
        <f t="shared" si="24"/>
        <v>#DIV/0!</v>
      </c>
      <c r="M128" s="276" t="e">
        <f t="shared" si="25"/>
        <v>#DIV/0!</v>
      </c>
      <c r="N128" s="182" t="e">
        <f t="shared" si="26"/>
        <v>#DIV/0!</v>
      </c>
    </row>
    <row r="129" spans="1:14" ht="32" x14ac:dyDescent="0.2">
      <c r="A129" s="472"/>
      <c r="B129" s="421"/>
      <c r="C129" s="40" t="s">
        <v>371</v>
      </c>
      <c r="D129" s="41" t="s">
        <v>372</v>
      </c>
      <c r="E129" s="42" t="s">
        <v>373</v>
      </c>
      <c r="F129" s="39" t="s">
        <v>77</v>
      </c>
      <c r="G129" s="530" t="e">
        <f>'4 - Rast.materiál_STROMY'!G251</f>
        <v>#DIV/0!</v>
      </c>
      <c r="H129" s="273" t="e">
        <f t="shared" si="22"/>
        <v>#DIV/0!</v>
      </c>
      <c r="I129" s="274">
        <v>200</v>
      </c>
      <c r="J129" s="275">
        <f t="shared" si="21"/>
        <v>800</v>
      </c>
      <c r="K129" s="276" t="e">
        <f t="shared" si="23"/>
        <v>#DIV/0!</v>
      </c>
      <c r="L129" s="276" t="e">
        <f t="shared" si="24"/>
        <v>#DIV/0!</v>
      </c>
      <c r="M129" s="276" t="e">
        <f t="shared" si="25"/>
        <v>#DIV/0!</v>
      </c>
      <c r="N129" s="182" t="e">
        <f t="shared" si="26"/>
        <v>#DIV/0!</v>
      </c>
    </row>
    <row r="130" spans="1:14" ht="32" x14ac:dyDescent="0.2">
      <c r="A130" s="472"/>
      <c r="B130" s="421"/>
      <c r="C130" s="40" t="s">
        <v>374</v>
      </c>
      <c r="D130" s="41" t="s">
        <v>375</v>
      </c>
      <c r="E130" s="42" t="s">
        <v>376</v>
      </c>
      <c r="F130" s="39" t="s">
        <v>77</v>
      </c>
      <c r="G130" s="530" t="e">
        <f>'4 - Rast.materiál_STROMY'!H251</f>
        <v>#DIV/0!</v>
      </c>
      <c r="H130" s="273" t="e">
        <f t="shared" si="22"/>
        <v>#DIV/0!</v>
      </c>
      <c r="I130" s="274">
        <v>120</v>
      </c>
      <c r="J130" s="275">
        <f t="shared" si="21"/>
        <v>480</v>
      </c>
      <c r="K130" s="276" t="e">
        <f t="shared" si="23"/>
        <v>#DIV/0!</v>
      </c>
      <c r="L130" s="276" t="e">
        <f t="shared" si="24"/>
        <v>#DIV/0!</v>
      </c>
      <c r="M130" s="276" t="e">
        <f t="shared" si="25"/>
        <v>#DIV/0!</v>
      </c>
      <c r="N130" s="182" t="e">
        <f t="shared" si="26"/>
        <v>#DIV/0!</v>
      </c>
    </row>
    <row r="131" spans="1:14" ht="32" x14ac:dyDescent="0.2">
      <c r="A131" s="472"/>
      <c r="B131" s="421"/>
      <c r="C131" s="40" t="s">
        <v>377</v>
      </c>
      <c r="D131" s="41" t="s">
        <v>378</v>
      </c>
      <c r="E131" s="42" t="s">
        <v>379</v>
      </c>
      <c r="F131" s="39" t="s">
        <v>77</v>
      </c>
      <c r="G131" s="530" t="e">
        <f>'4 - Rast.materiál_STROMY'!J251</f>
        <v>#DIV/0!</v>
      </c>
      <c r="H131" s="273" t="e">
        <f t="shared" si="22"/>
        <v>#DIV/0!</v>
      </c>
      <c r="I131" s="274">
        <v>30</v>
      </c>
      <c r="J131" s="275">
        <f t="shared" ref="J131:J148" si="37">I131*4</f>
        <v>120</v>
      </c>
      <c r="K131" s="276" t="e">
        <f t="shared" si="23"/>
        <v>#DIV/0!</v>
      </c>
      <c r="L131" s="276" t="e">
        <f t="shared" si="24"/>
        <v>#DIV/0!</v>
      </c>
      <c r="M131" s="276" t="e">
        <f t="shared" si="25"/>
        <v>#DIV/0!</v>
      </c>
      <c r="N131" s="182" t="e">
        <f t="shared" si="26"/>
        <v>#DIV/0!</v>
      </c>
    </row>
    <row r="132" spans="1:14" ht="32" x14ac:dyDescent="0.2">
      <c r="A132" s="472"/>
      <c r="B132" s="421"/>
      <c r="C132" s="40" t="s">
        <v>380</v>
      </c>
      <c r="D132" s="41" t="s">
        <v>381</v>
      </c>
      <c r="E132" s="42" t="s">
        <v>382</v>
      </c>
      <c r="F132" s="39" t="s">
        <v>77</v>
      </c>
      <c r="G132" s="530" t="e">
        <f>'4 - Rast.materiál_STROMY'!K251</f>
        <v>#DIV/0!</v>
      </c>
      <c r="H132" s="273" t="e">
        <f t="shared" si="22"/>
        <v>#DIV/0!</v>
      </c>
      <c r="I132" s="274">
        <v>25</v>
      </c>
      <c r="J132" s="275">
        <f t="shared" si="37"/>
        <v>100</v>
      </c>
      <c r="K132" s="276" t="e">
        <f t="shared" si="23"/>
        <v>#DIV/0!</v>
      </c>
      <c r="L132" s="276" t="e">
        <f t="shared" si="24"/>
        <v>#DIV/0!</v>
      </c>
      <c r="M132" s="276" t="e">
        <f t="shared" si="25"/>
        <v>#DIV/0!</v>
      </c>
      <c r="N132" s="182" t="e">
        <f t="shared" si="26"/>
        <v>#DIV/0!</v>
      </c>
    </row>
    <row r="133" spans="1:14" ht="32" x14ac:dyDescent="0.2">
      <c r="A133" s="472"/>
      <c r="B133" s="421"/>
      <c r="C133" s="40" t="s">
        <v>383</v>
      </c>
      <c r="D133" s="41" t="s">
        <v>384</v>
      </c>
      <c r="E133" s="42" t="s">
        <v>385</v>
      </c>
      <c r="F133" s="39" t="s">
        <v>77</v>
      </c>
      <c r="G133" s="530" t="e">
        <f>'4 - Rast.materiál_STROMY'!L251</f>
        <v>#DIV/0!</v>
      </c>
      <c r="H133" s="273" t="e">
        <f t="shared" si="22"/>
        <v>#DIV/0!</v>
      </c>
      <c r="I133" s="274">
        <v>15</v>
      </c>
      <c r="J133" s="275">
        <f t="shared" si="37"/>
        <v>60</v>
      </c>
      <c r="K133" s="276" t="e">
        <f t="shared" si="23"/>
        <v>#DIV/0!</v>
      </c>
      <c r="L133" s="276" t="e">
        <f t="shared" si="24"/>
        <v>#DIV/0!</v>
      </c>
      <c r="M133" s="276" t="e">
        <f t="shared" si="25"/>
        <v>#DIV/0!</v>
      </c>
      <c r="N133" s="182" t="e">
        <f t="shared" si="26"/>
        <v>#DIV/0!</v>
      </c>
    </row>
    <row r="134" spans="1:14" ht="32" x14ac:dyDescent="0.2">
      <c r="A134" s="472"/>
      <c r="B134" s="421"/>
      <c r="C134" s="362" t="s">
        <v>386</v>
      </c>
      <c r="D134" s="41" t="s">
        <v>387</v>
      </c>
      <c r="E134" s="42" t="s">
        <v>388</v>
      </c>
      <c r="F134" s="39" t="s">
        <v>77</v>
      </c>
      <c r="G134" s="530" t="e">
        <f>'4 - Rast.materiál_STROMY'!M251</f>
        <v>#DIV/0!</v>
      </c>
      <c r="H134" s="273" t="e">
        <f t="shared" si="22"/>
        <v>#DIV/0!</v>
      </c>
      <c r="I134" s="274">
        <v>5</v>
      </c>
      <c r="J134" s="275">
        <f t="shared" si="37"/>
        <v>20</v>
      </c>
      <c r="K134" s="276" t="e">
        <f t="shared" si="23"/>
        <v>#DIV/0!</v>
      </c>
      <c r="L134" s="276" t="e">
        <f t="shared" si="24"/>
        <v>#DIV/0!</v>
      </c>
      <c r="M134" s="276" t="e">
        <f t="shared" si="25"/>
        <v>#DIV/0!</v>
      </c>
      <c r="N134" s="182" t="e">
        <f t="shared" si="26"/>
        <v>#DIV/0!</v>
      </c>
    </row>
    <row r="135" spans="1:14" ht="33" thickBot="1" x14ac:dyDescent="0.25">
      <c r="A135" s="472"/>
      <c r="B135" s="422"/>
      <c r="C135" s="363" t="s">
        <v>389</v>
      </c>
      <c r="D135" s="130" t="s">
        <v>390</v>
      </c>
      <c r="E135" s="131" t="s">
        <v>391</v>
      </c>
      <c r="F135" s="84" t="s">
        <v>77</v>
      </c>
      <c r="G135" s="531" t="e">
        <f>'4 - Rast.materiál_STROMY'!N251</f>
        <v>#DIV/0!</v>
      </c>
      <c r="H135" s="277" t="e">
        <f t="shared" si="22"/>
        <v>#DIV/0!</v>
      </c>
      <c r="I135" s="278">
        <v>5</v>
      </c>
      <c r="J135" s="279">
        <f t="shared" si="37"/>
        <v>20</v>
      </c>
      <c r="K135" s="280" t="e">
        <f t="shared" si="23"/>
        <v>#DIV/0!</v>
      </c>
      <c r="L135" s="280" t="e">
        <f t="shared" si="24"/>
        <v>#DIV/0!</v>
      </c>
      <c r="M135" s="280" t="e">
        <f t="shared" si="25"/>
        <v>#DIV/0!</v>
      </c>
      <c r="N135" s="183" t="e">
        <f t="shared" si="26"/>
        <v>#DIV/0!</v>
      </c>
    </row>
    <row r="136" spans="1:14" ht="49" thickBot="1" x14ac:dyDescent="0.25">
      <c r="A136" s="473"/>
      <c r="B136" s="291" t="s">
        <v>392</v>
      </c>
      <c r="C136" s="292" t="s">
        <v>393</v>
      </c>
      <c r="D136" s="293" t="s">
        <v>394</v>
      </c>
      <c r="E136" s="294" t="s">
        <v>395</v>
      </c>
      <c r="F136" s="295" t="s">
        <v>77</v>
      </c>
      <c r="G136" s="532"/>
      <c r="H136" s="296">
        <f t="shared" si="22"/>
        <v>0</v>
      </c>
      <c r="I136" s="297">
        <v>20</v>
      </c>
      <c r="J136" s="209">
        <f t="shared" si="37"/>
        <v>80</v>
      </c>
      <c r="K136" s="298">
        <f t="shared" si="23"/>
        <v>0</v>
      </c>
      <c r="L136" s="298">
        <f t="shared" si="24"/>
        <v>0</v>
      </c>
      <c r="M136" s="298">
        <f t="shared" si="25"/>
        <v>0</v>
      </c>
      <c r="N136" s="299">
        <f t="shared" si="26"/>
        <v>0</v>
      </c>
    </row>
    <row r="137" spans="1:14" ht="45.75" customHeight="1" x14ac:dyDescent="0.2">
      <c r="A137" s="437" t="s">
        <v>396</v>
      </c>
      <c r="B137" s="409" t="s">
        <v>397</v>
      </c>
      <c r="C137" s="300" t="s">
        <v>398</v>
      </c>
      <c r="D137" s="301" t="s">
        <v>399</v>
      </c>
      <c r="E137" s="302" t="s">
        <v>400</v>
      </c>
      <c r="F137" s="303" t="s">
        <v>315</v>
      </c>
      <c r="G137" s="523"/>
      <c r="H137" s="304">
        <f t="shared" ref="H137" si="38">G137*1.23</f>
        <v>0</v>
      </c>
      <c r="I137" s="305">
        <v>1500</v>
      </c>
      <c r="J137" s="212">
        <f t="shared" si="37"/>
        <v>6000</v>
      </c>
      <c r="K137" s="306">
        <f t="shared" ref="K137" si="39">G137*I137</f>
        <v>0</v>
      </c>
      <c r="L137" s="306">
        <f t="shared" ref="L137" si="40">K137*1.23</f>
        <v>0</v>
      </c>
      <c r="M137" s="306">
        <f t="shared" ref="M137" si="41">G137*J137</f>
        <v>0</v>
      </c>
      <c r="N137" s="307">
        <f t="shared" ref="N137" si="42">M137*1.23</f>
        <v>0</v>
      </c>
    </row>
    <row r="138" spans="1:14" ht="45.75" customHeight="1" thickBot="1" x14ac:dyDescent="0.25">
      <c r="A138" s="438"/>
      <c r="B138" s="410"/>
      <c r="C138" s="308" t="s">
        <v>401</v>
      </c>
      <c r="D138" s="309" t="s">
        <v>402</v>
      </c>
      <c r="E138" s="310" t="s">
        <v>403</v>
      </c>
      <c r="F138" s="311" t="s">
        <v>315</v>
      </c>
      <c r="G138" s="526"/>
      <c r="H138" s="312">
        <f t="shared" ref="H138:H141" si="43">G138*1.23</f>
        <v>0</v>
      </c>
      <c r="I138" s="313">
        <v>300</v>
      </c>
      <c r="J138" s="314">
        <f t="shared" si="37"/>
        <v>1200</v>
      </c>
      <c r="K138" s="315">
        <f t="shared" ref="K138:K141" si="44">G138*I138</f>
        <v>0</v>
      </c>
      <c r="L138" s="315">
        <f t="shared" ref="L138:L141" si="45">K138*1.23</f>
        <v>0</v>
      </c>
      <c r="M138" s="315">
        <f t="shared" ref="M138:M141" si="46">G138*J138</f>
        <v>0</v>
      </c>
      <c r="N138" s="316">
        <f t="shared" ref="N138:N141" si="47">M138*1.23</f>
        <v>0</v>
      </c>
    </row>
    <row r="139" spans="1:14" ht="45.75" customHeight="1" x14ac:dyDescent="0.2">
      <c r="A139" s="438"/>
      <c r="B139" s="440" t="s">
        <v>404</v>
      </c>
      <c r="C139" s="317" t="s">
        <v>405</v>
      </c>
      <c r="D139" s="318" t="s">
        <v>406</v>
      </c>
      <c r="E139" s="319" t="s">
        <v>407</v>
      </c>
      <c r="F139" s="320" t="s">
        <v>315</v>
      </c>
      <c r="G139" s="523"/>
      <c r="H139" s="321">
        <f t="shared" si="43"/>
        <v>0</v>
      </c>
      <c r="I139" s="322">
        <v>150</v>
      </c>
      <c r="J139" s="323">
        <f t="shared" si="37"/>
        <v>600</v>
      </c>
      <c r="K139" s="324">
        <f t="shared" si="44"/>
        <v>0</v>
      </c>
      <c r="L139" s="324">
        <f t="shared" si="45"/>
        <v>0</v>
      </c>
      <c r="M139" s="324">
        <f t="shared" si="46"/>
        <v>0</v>
      </c>
      <c r="N139" s="325">
        <f t="shared" si="47"/>
        <v>0</v>
      </c>
    </row>
    <row r="140" spans="1:14" ht="45.75" customHeight="1" thickBot="1" x14ac:dyDescent="0.25">
      <c r="A140" s="438"/>
      <c r="B140" s="441"/>
      <c r="C140" s="326" t="s">
        <v>408</v>
      </c>
      <c r="D140" s="327" t="s">
        <v>409</v>
      </c>
      <c r="E140" s="328" t="s">
        <v>410</v>
      </c>
      <c r="F140" s="329" t="s">
        <v>315</v>
      </c>
      <c r="G140" s="526"/>
      <c r="H140" s="330">
        <f t="shared" si="43"/>
        <v>0</v>
      </c>
      <c r="I140" s="331">
        <v>50</v>
      </c>
      <c r="J140" s="332">
        <f t="shared" si="37"/>
        <v>200</v>
      </c>
      <c r="K140" s="333">
        <f t="shared" si="44"/>
        <v>0</v>
      </c>
      <c r="L140" s="333">
        <f t="shared" si="45"/>
        <v>0</v>
      </c>
      <c r="M140" s="333">
        <f t="shared" si="46"/>
        <v>0</v>
      </c>
      <c r="N140" s="334">
        <f t="shared" si="47"/>
        <v>0</v>
      </c>
    </row>
    <row r="141" spans="1:14" ht="45.75" customHeight="1" x14ac:dyDescent="0.2">
      <c r="A141" s="438"/>
      <c r="B141" s="409" t="s">
        <v>411</v>
      </c>
      <c r="C141" s="300" t="s">
        <v>412</v>
      </c>
      <c r="D141" s="301" t="s">
        <v>857</v>
      </c>
      <c r="E141" s="302" t="s">
        <v>850</v>
      </c>
      <c r="F141" s="303" t="s">
        <v>315</v>
      </c>
      <c r="G141" s="523"/>
      <c r="H141" s="304">
        <f t="shared" si="43"/>
        <v>0</v>
      </c>
      <c r="I141" s="305">
        <v>150</v>
      </c>
      <c r="J141" s="212">
        <f t="shared" si="37"/>
        <v>600</v>
      </c>
      <c r="K141" s="306">
        <f t="shared" si="44"/>
        <v>0</v>
      </c>
      <c r="L141" s="306">
        <f t="shared" si="45"/>
        <v>0</v>
      </c>
      <c r="M141" s="306">
        <f t="shared" si="46"/>
        <v>0</v>
      </c>
      <c r="N141" s="307">
        <f t="shared" si="47"/>
        <v>0</v>
      </c>
    </row>
    <row r="142" spans="1:14" ht="45.75" customHeight="1" thickBot="1" x14ac:dyDescent="0.25">
      <c r="A142" s="439"/>
      <c r="B142" s="410"/>
      <c r="C142" s="308" t="s">
        <v>413</v>
      </c>
      <c r="D142" s="309" t="s">
        <v>858</v>
      </c>
      <c r="E142" s="310" t="s">
        <v>851</v>
      </c>
      <c r="F142" s="311" t="s">
        <v>315</v>
      </c>
      <c r="G142" s="526"/>
      <c r="H142" s="312">
        <f t="shared" ref="H142:H148" si="48">G142*1.23</f>
        <v>0</v>
      </c>
      <c r="I142" s="313">
        <v>50</v>
      </c>
      <c r="J142" s="314">
        <f t="shared" si="37"/>
        <v>200</v>
      </c>
      <c r="K142" s="315">
        <f t="shared" ref="K142:K148" si="49">G142*I142</f>
        <v>0</v>
      </c>
      <c r="L142" s="315">
        <f t="shared" ref="L142:L148" si="50">K142*1.23</f>
        <v>0</v>
      </c>
      <c r="M142" s="315">
        <f t="shared" ref="M142:M148" si="51">G142*J142</f>
        <v>0</v>
      </c>
      <c r="N142" s="316">
        <f t="shared" ref="N142:N148" si="52">M142*1.23</f>
        <v>0</v>
      </c>
    </row>
    <row r="143" spans="1:14" ht="32" x14ac:dyDescent="0.2">
      <c r="A143" s="411" t="s">
        <v>414</v>
      </c>
      <c r="B143" s="423"/>
      <c r="C143" s="85" t="s">
        <v>415</v>
      </c>
      <c r="D143" s="86" t="s">
        <v>853</v>
      </c>
      <c r="E143" s="87" t="s">
        <v>416</v>
      </c>
      <c r="F143" s="88" t="s">
        <v>73</v>
      </c>
      <c r="G143" s="523">
        <v>1</v>
      </c>
      <c r="H143" s="197">
        <f t="shared" si="48"/>
        <v>1.23</v>
      </c>
      <c r="I143" s="175">
        <v>1500</v>
      </c>
      <c r="J143" s="213">
        <f t="shared" si="37"/>
        <v>6000</v>
      </c>
      <c r="K143" s="176">
        <f t="shared" si="49"/>
        <v>1500</v>
      </c>
      <c r="L143" s="176">
        <f t="shared" si="50"/>
        <v>1845</v>
      </c>
      <c r="M143" s="176">
        <f t="shared" si="51"/>
        <v>6000</v>
      </c>
      <c r="N143" s="177">
        <f t="shared" si="52"/>
        <v>7380</v>
      </c>
    </row>
    <row r="144" spans="1:14" ht="32" x14ac:dyDescent="0.2">
      <c r="A144" s="412"/>
      <c r="B144" s="424"/>
      <c r="C144" s="46" t="s">
        <v>417</v>
      </c>
      <c r="D144" s="47" t="s">
        <v>854</v>
      </c>
      <c r="E144" s="48" t="s">
        <v>852</v>
      </c>
      <c r="F144" s="49" t="s">
        <v>73</v>
      </c>
      <c r="G144" s="524">
        <v>3</v>
      </c>
      <c r="H144" s="198">
        <f t="shared" si="48"/>
        <v>3.69</v>
      </c>
      <c r="I144" s="178">
        <v>2000</v>
      </c>
      <c r="J144" s="214">
        <f t="shared" si="37"/>
        <v>8000</v>
      </c>
      <c r="K144" s="179">
        <f t="shared" si="49"/>
        <v>6000</v>
      </c>
      <c r="L144" s="179">
        <f t="shared" si="50"/>
        <v>7380</v>
      </c>
      <c r="M144" s="179">
        <f t="shared" si="51"/>
        <v>24000</v>
      </c>
      <c r="N144" s="180">
        <f t="shared" si="52"/>
        <v>29520</v>
      </c>
    </row>
    <row r="145" spans="1:14" ht="32" x14ac:dyDescent="0.2">
      <c r="A145" s="412"/>
      <c r="B145" s="424"/>
      <c r="C145" s="46" t="s">
        <v>418</v>
      </c>
      <c r="D145" s="47" t="s">
        <v>855</v>
      </c>
      <c r="E145" s="48" t="s">
        <v>419</v>
      </c>
      <c r="F145" s="49" t="s">
        <v>73</v>
      </c>
      <c r="G145" s="524"/>
      <c r="H145" s="198">
        <f t="shared" si="48"/>
        <v>0</v>
      </c>
      <c r="I145" s="178">
        <v>1500</v>
      </c>
      <c r="J145" s="214">
        <f t="shared" si="37"/>
        <v>6000</v>
      </c>
      <c r="K145" s="179">
        <f t="shared" si="49"/>
        <v>0</v>
      </c>
      <c r="L145" s="179">
        <f t="shared" si="50"/>
        <v>0</v>
      </c>
      <c r="M145" s="179">
        <f t="shared" si="51"/>
        <v>0</v>
      </c>
      <c r="N145" s="180">
        <f t="shared" si="52"/>
        <v>0</v>
      </c>
    </row>
    <row r="146" spans="1:14" ht="32" x14ac:dyDescent="0.2">
      <c r="A146" s="412"/>
      <c r="B146" s="424"/>
      <c r="C146" s="46" t="s">
        <v>420</v>
      </c>
      <c r="D146" s="47" t="s">
        <v>856</v>
      </c>
      <c r="E146" s="48" t="s">
        <v>797</v>
      </c>
      <c r="F146" s="49" t="s">
        <v>73</v>
      </c>
      <c r="G146" s="524"/>
      <c r="H146" s="198">
        <f t="shared" si="48"/>
        <v>0</v>
      </c>
      <c r="I146" s="178">
        <v>1000</v>
      </c>
      <c r="J146" s="214">
        <f t="shared" si="37"/>
        <v>4000</v>
      </c>
      <c r="K146" s="179">
        <f t="shared" si="49"/>
        <v>0</v>
      </c>
      <c r="L146" s="179">
        <f t="shared" si="50"/>
        <v>0</v>
      </c>
      <c r="M146" s="179">
        <f t="shared" si="51"/>
        <v>0</v>
      </c>
      <c r="N146" s="180">
        <f t="shared" si="52"/>
        <v>0</v>
      </c>
    </row>
    <row r="147" spans="1:14" ht="32" x14ac:dyDescent="0.2">
      <c r="A147" s="412"/>
      <c r="B147" s="424"/>
      <c r="C147" s="46" t="s">
        <v>421</v>
      </c>
      <c r="D147" s="47" t="s">
        <v>422</v>
      </c>
      <c r="E147" s="48" t="s">
        <v>423</v>
      </c>
      <c r="F147" s="49" t="s">
        <v>73</v>
      </c>
      <c r="G147" s="524"/>
      <c r="H147" s="198">
        <f t="shared" si="48"/>
        <v>0</v>
      </c>
      <c r="I147" s="178">
        <v>50</v>
      </c>
      <c r="J147" s="214">
        <f t="shared" si="37"/>
        <v>200</v>
      </c>
      <c r="K147" s="179">
        <f t="shared" si="49"/>
        <v>0</v>
      </c>
      <c r="L147" s="179">
        <f t="shared" si="50"/>
        <v>0</v>
      </c>
      <c r="M147" s="179">
        <f t="shared" si="51"/>
        <v>0</v>
      </c>
      <c r="N147" s="180">
        <f t="shared" si="52"/>
        <v>0</v>
      </c>
    </row>
    <row r="148" spans="1:14" ht="33" thickBot="1" x14ac:dyDescent="0.25">
      <c r="A148" s="413"/>
      <c r="B148" s="425"/>
      <c r="C148" s="89" t="s">
        <v>424</v>
      </c>
      <c r="D148" s="90" t="s">
        <v>425</v>
      </c>
      <c r="E148" s="369" t="s">
        <v>426</v>
      </c>
      <c r="F148" s="370" t="s">
        <v>73</v>
      </c>
      <c r="G148" s="525"/>
      <c r="H148" s="371">
        <f t="shared" si="48"/>
        <v>0</v>
      </c>
      <c r="I148" s="372">
        <v>50</v>
      </c>
      <c r="J148" s="373">
        <f t="shared" si="37"/>
        <v>200</v>
      </c>
      <c r="K148" s="368">
        <f t="shared" si="49"/>
        <v>0</v>
      </c>
      <c r="L148" s="368">
        <f t="shared" si="50"/>
        <v>0</v>
      </c>
      <c r="M148" s="368">
        <f t="shared" si="51"/>
        <v>0</v>
      </c>
      <c r="N148" s="374">
        <f t="shared" si="52"/>
        <v>0</v>
      </c>
    </row>
    <row r="149" spans="1:14" ht="42" customHeight="1" thickBot="1" x14ac:dyDescent="0.25">
      <c r="E149" s="477" t="s">
        <v>889</v>
      </c>
      <c r="F149" s="478"/>
      <c r="G149" s="478"/>
      <c r="H149" s="478"/>
      <c r="I149" s="478"/>
      <c r="J149" s="478"/>
      <c r="K149" s="478"/>
      <c r="L149" s="478"/>
      <c r="M149" s="376" t="e">
        <f>SUM(M2:M148)</f>
        <v>#DIV/0!</v>
      </c>
      <c r="N149" s="375" t="e">
        <f>SUM(N2:N148)</f>
        <v>#DIV/0!</v>
      </c>
    </row>
    <row r="150" spans="1:14" ht="15.75" customHeight="1" x14ac:dyDescent="0.2">
      <c r="B150" s="480" t="s">
        <v>427</v>
      </c>
      <c r="C150" s="480"/>
      <c r="D150" s="480"/>
      <c r="E150" s="480"/>
    </row>
    <row r="151" spans="1:14" ht="15.75" customHeight="1" x14ac:dyDescent="0.2">
      <c r="B151" s="479" t="s">
        <v>16</v>
      </c>
      <c r="C151" s="479"/>
      <c r="D151" s="479"/>
      <c r="E151" s="479"/>
    </row>
    <row r="152" spans="1:14" ht="15.75" customHeight="1" x14ac:dyDescent="0.2">
      <c r="B152" s="479" t="s">
        <v>794</v>
      </c>
      <c r="C152" s="479"/>
      <c r="D152" s="479"/>
      <c r="E152" s="479"/>
    </row>
    <row r="153" spans="1:14" ht="15.75" customHeight="1" x14ac:dyDescent="0.2">
      <c r="B153" s="479" t="s">
        <v>23</v>
      </c>
      <c r="C153" s="479"/>
      <c r="D153" s="479"/>
      <c r="E153" s="479"/>
    </row>
    <row r="154" spans="1:14" ht="15.75" customHeight="1" x14ac:dyDescent="0.2">
      <c r="B154" s="479" t="s">
        <v>796</v>
      </c>
      <c r="C154" s="479"/>
      <c r="D154" s="479"/>
      <c r="E154" s="479"/>
    </row>
    <row r="155" spans="1:14" ht="15.75" customHeight="1" x14ac:dyDescent="0.2">
      <c r="B155" s="479" t="s">
        <v>348</v>
      </c>
      <c r="C155" s="479"/>
      <c r="D155" s="479"/>
      <c r="E155" s="479"/>
    </row>
  </sheetData>
  <sheetProtection algorithmName="SHA-512" hashValue="3pW+uyRwVKR/HQslo5RwD1EiR91wQ1IzB2mXsuejVdHZ8X8TMofqv0qoAatXNlhulrG47d58zmjkQjP86wYKIA==" saltValue="G8krsV7Fu0xxp5xvE6EJFg==" spinCount="100000" sheet="1" objects="1" scenarios="1"/>
  <mergeCells count="38">
    <mergeCell ref="E149:L149"/>
    <mergeCell ref="B155:E155"/>
    <mergeCell ref="B150:E150"/>
    <mergeCell ref="B151:E151"/>
    <mergeCell ref="B152:E152"/>
    <mergeCell ref="B153:E153"/>
    <mergeCell ref="B154:E154"/>
    <mergeCell ref="B2:B12"/>
    <mergeCell ref="B13:B15"/>
    <mergeCell ref="B16:B21"/>
    <mergeCell ref="B22:B23"/>
    <mergeCell ref="B24:B32"/>
    <mergeCell ref="A2:A15"/>
    <mergeCell ref="A16:A60"/>
    <mergeCell ref="A61:A63"/>
    <mergeCell ref="A64:A99"/>
    <mergeCell ref="A100:A136"/>
    <mergeCell ref="B33:B44"/>
    <mergeCell ref="B45:B49"/>
    <mergeCell ref="B50:B53"/>
    <mergeCell ref="B54:B60"/>
    <mergeCell ref="B64:B70"/>
    <mergeCell ref="B61:B63"/>
    <mergeCell ref="B141:B142"/>
    <mergeCell ref="A143:A148"/>
    <mergeCell ref="B71:B76"/>
    <mergeCell ref="B120:B124"/>
    <mergeCell ref="B125:B135"/>
    <mergeCell ref="B143:B148"/>
    <mergeCell ref="B77:B79"/>
    <mergeCell ref="B93:B99"/>
    <mergeCell ref="B85:B92"/>
    <mergeCell ref="B80:B84"/>
    <mergeCell ref="B100:B116"/>
    <mergeCell ref="B117:B119"/>
    <mergeCell ref="A137:A142"/>
    <mergeCell ref="B137:B138"/>
    <mergeCell ref="B139:B140"/>
  </mergeCells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Header>&amp;L&amp;"-,Tučné"&amp;14&amp;K03+000PRÍLOHA Č. 3: Zoznam položiek pre stanovenie jednotných cien - 1. ČASŤ: POLOŽKY</oddHeader>
  </headerFooter>
  <ignoredErrors>
    <ignoredError sqref="M142:M148 M2:M7 M60:M92 M9:M57 M97:M1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9CCF-7A42-47FB-A5CC-EA66538ABB1B}">
  <dimension ref="A1:K103"/>
  <sheetViews>
    <sheetView zoomScale="150" zoomScaleNormal="150" workbookViewId="0">
      <pane ySplit="3" topLeftCell="A79" activePane="bottomLeft" state="frozen"/>
      <selection activeCell="B1" sqref="A1:XFD1048576"/>
      <selection pane="bottomLeft" activeCell="H97" sqref="H97"/>
    </sheetView>
  </sheetViews>
  <sheetFormatPr baseColWidth="10" defaultColWidth="8.83203125" defaultRowHeight="15" x14ac:dyDescent="0.2"/>
  <cols>
    <col min="1" max="1" width="13.6640625" style="2" customWidth="1"/>
    <col min="2" max="2" width="37.33203125" style="215" customWidth="1"/>
    <col min="3" max="5" width="10.5" style="215" customWidth="1"/>
    <col min="6" max="7" width="14.5" customWidth="1"/>
    <col min="8" max="11" width="18.1640625" customWidth="1"/>
  </cols>
  <sheetData>
    <row r="1" spans="1:11" ht="14.25" customHeight="1" x14ac:dyDescent="0.2">
      <c r="A1" s="487" t="s">
        <v>428</v>
      </c>
      <c r="B1" s="490" t="s">
        <v>429</v>
      </c>
      <c r="C1" s="482" t="s">
        <v>430</v>
      </c>
      <c r="D1" s="483"/>
      <c r="E1" s="484"/>
      <c r="F1" s="482" t="s">
        <v>431</v>
      </c>
      <c r="G1" s="484"/>
    </row>
    <row r="2" spans="1:11" ht="14.25" customHeight="1" x14ac:dyDescent="0.2">
      <c r="A2" s="488"/>
      <c r="B2" s="491"/>
      <c r="C2" s="219" t="s">
        <v>342</v>
      </c>
      <c r="D2" s="219" t="s">
        <v>345</v>
      </c>
      <c r="E2" s="219" t="s">
        <v>349</v>
      </c>
      <c r="F2" s="219" t="s">
        <v>352</v>
      </c>
      <c r="G2" s="219" t="s">
        <v>355</v>
      </c>
    </row>
    <row r="3" spans="1:11" s="1" customFormat="1" ht="74" customHeight="1" thickBot="1" x14ac:dyDescent="0.25">
      <c r="A3" s="489"/>
      <c r="B3" s="492"/>
      <c r="C3" s="216" t="s">
        <v>432</v>
      </c>
      <c r="D3" s="221" t="s">
        <v>433</v>
      </c>
      <c r="E3" s="216" t="s">
        <v>434</v>
      </c>
      <c r="F3" s="217" t="s">
        <v>435</v>
      </c>
      <c r="G3" s="217" t="s">
        <v>436</v>
      </c>
    </row>
    <row r="4" spans="1:11" ht="14.5" customHeight="1" thickBot="1" x14ac:dyDescent="0.25">
      <c r="A4" s="493" t="s">
        <v>437</v>
      </c>
      <c r="B4" s="233" t="s">
        <v>438</v>
      </c>
      <c r="C4" s="533" t="s">
        <v>439</v>
      </c>
      <c r="D4" s="533" t="s">
        <v>439</v>
      </c>
      <c r="E4" s="533" t="s">
        <v>439</v>
      </c>
      <c r="F4" s="533" t="s">
        <v>440</v>
      </c>
      <c r="G4" s="534" t="s">
        <v>440</v>
      </c>
    </row>
    <row r="5" spans="1:11" ht="14.5" customHeight="1" thickBot="1" x14ac:dyDescent="0.25">
      <c r="A5" s="493"/>
      <c r="B5" s="233" t="s">
        <v>441</v>
      </c>
      <c r="C5" s="533" t="s">
        <v>439</v>
      </c>
      <c r="D5" s="533" t="s">
        <v>440</v>
      </c>
      <c r="E5" s="533" t="s">
        <v>440</v>
      </c>
      <c r="F5" s="533" t="s">
        <v>439</v>
      </c>
      <c r="G5" s="534" t="s">
        <v>439</v>
      </c>
      <c r="H5" s="479" t="s">
        <v>427</v>
      </c>
      <c r="I5" s="479"/>
      <c r="J5" s="479"/>
      <c r="K5" s="479"/>
    </row>
    <row r="6" spans="1:11" ht="14.5" customHeight="1" thickBot="1" x14ac:dyDescent="0.25">
      <c r="A6" s="493"/>
      <c r="B6" s="233" t="s">
        <v>442</v>
      </c>
      <c r="C6" s="533" t="s">
        <v>440</v>
      </c>
      <c r="D6" s="533" t="s">
        <v>440</v>
      </c>
      <c r="E6" s="533" t="s">
        <v>439</v>
      </c>
      <c r="F6" s="533" t="s">
        <v>440</v>
      </c>
      <c r="G6" s="534" t="s">
        <v>439</v>
      </c>
      <c r="H6" s="481" t="s">
        <v>443</v>
      </c>
      <c r="I6" s="481"/>
      <c r="J6" s="481"/>
      <c r="K6" s="481"/>
    </row>
    <row r="7" spans="1:11" ht="14.5" customHeight="1" thickBot="1" x14ac:dyDescent="0.25">
      <c r="A7" s="493"/>
      <c r="B7" s="233" t="s">
        <v>444</v>
      </c>
      <c r="C7" s="533" t="s">
        <v>439</v>
      </c>
      <c r="D7" s="533" t="s">
        <v>440</v>
      </c>
      <c r="E7" s="533" t="s">
        <v>440</v>
      </c>
      <c r="F7" s="533" t="s">
        <v>439</v>
      </c>
      <c r="G7" s="534" t="s">
        <v>439</v>
      </c>
      <c r="H7" s="215"/>
      <c r="I7" s="215"/>
      <c r="J7" s="215"/>
      <c r="K7" s="215"/>
    </row>
    <row r="8" spans="1:11" ht="14.5" customHeight="1" thickBot="1" x14ac:dyDescent="0.25">
      <c r="A8" s="493"/>
      <c r="B8" s="233" t="s">
        <v>445</v>
      </c>
      <c r="C8" s="533" t="s">
        <v>439</v>
      </c>
      <c r="D8" s="533" t="s">
        <v>440</v>
      </c>
      <c r="E8" s="533" t="s">
        <v>440</v>
      </c>
      <c r="F8" s="533" t="s">
        <v>439</v>
      </c>
      <c r="G8" s="534" t="s">
        <v>439</v>
      </c>
      <c r="H8" s="215"/>
      <c r="I8" s="215"/>
      <c r="J8" s="215"/>
      <c r="K8" s="215"/>
    </row>
    <row r="9" spans="1:11" ht="14.5" customHeight="1" thickBot="1" x14ac:dyDescent="0.25">
      <c r="A9" s="493"/>
      <c r="B9" s="233" t="s">
        <v>446</v>
      </c>
      <c r="C9" s="533" t="s">
        <v>439</v>
      </c>
      <c r="D9" s="533" t="s">
        <v>439</v>
      </c>
      <c r="E9" s="533" t="s">
        <v>439</v>
      </c>
      <c r="F9" s="533" t="s">
        <v>440</v>
      </c>
      <c r="G9" s="534" t="s">
        <v>440</v>
      </c>
      <c r="H9" s="266" t="s">
        <v>447</v>
      </c>
      <c r="I9" s="215"/>
      <c r="J9" s="215"/>
      <c r="K9" s="215"/>
    </row>
    <row r="10" spans="1:11" ht="14.5" customHeight="1" thickBot="1" x14ac:dyDescent="0.25">
      <c r="A10" s="493"/>
      <c r="B10" s="233" t="s">
        <v>448</v>
      </c>
      <c r="C10" s="533" t="s">
        <v>440</v>
      </c>
      <c r="D10" s="533" t="s">
        <v>440</v>
      </c>
      <c r="E10" s="533" t="s">
        <v>439</v>
      </c>
      <c r="F10" s="533" t="s">
        <v>439</v>
      </c>
      <c r="G10" s="534" t="s">
        <v>439</v>
      </c>
    </row>
    <row r="11" spans="1:11" ht="14.5" customHeight="1" x14ac:dyDescent="0.2">
      <c r="A11" s="493"/>
      <c r="B11" s="230" t="s">
        <v>449</v>
      </c>
      <c r="C11" s="535" t="s">
        <v>439</v>
      </c>
      <c r="D11" s="535" t="s">
        <v>440</v>
      </c>
      <c r="E11" s="535" t="s">
        <v>440</v>
      </c>
      <c r="F11" s="535" t="s">
        <v>439</v>
      </c>
      <c r="G11" s="536" t="s">
        <v>439</v>
      </c>
    </row>
    <row r="12" spans="1:11" ht="14.5" customHeight="1" x14ac:dyDescent="0.2">
      <c r="A12" s="493"/>
      <c r="B12" s="231" t="s">
        <v>450</v>
      </c>
      <c r="C12" s="537" t="s">
        <v>439</v>
      </c>
      <c r="D12" s="537" t="s">
        <v>440</v>
      </c>
      <c r="E12" s="537" t="s">
        <v>440</v>
      </c>
      <c r="F12" s="537" t="s">
        <v>439</v>
      </c>
      <c r="G12" s="538" t="s">
        <v>439</v>
      </c>
    </row>
    <row r="13" spans="1:11" ht="14.5" customHeight="1" x14ac:dyDescent="0.2">
      <c r="A13" s="493"/>
      <c r="B13" s="231" t="s">
        <v>451</v>
      </c>
      <c r="C13" s="537" t="s">
        <v>439</v>
      </c>
      <c r="D13" s="537" t="s">
        <v>440</v>
      </c>
      <c r="E13" s="537" t="s">
        <v>440</v>
      </c>
      <c r="F13" s="537" t="s">
        <v>439</v>
      </c>
      <c r="G13" s="538" t="s">
        <v>439</v>
      </c>
    </row>
    <row r="14" spans="1:11" ht="14.5" customHeight="1" thickBot="1" x14ac:dyDescent="0.25">
      <c r="A14" s="493"/>
      <c r="B14" s="232" t="s">
        <v>452</v>
      </c>
      <c r="C14" s="539" t="s">
        <v>439</v>
      </c>
      <c r="D14" s="539" t="s">
        <v>440</v>
      </c>
      <c r="E14" s="539" t="s">
        <v>440</v>
      </c>
      <c r="F14" s="539" t="s">
        <v>439</v>
      </c>
      <c r="G14" s="540" t="s">
        <v>439</v>
      </c>
    </row>
    <row r="15" spans="1:11" ht="14.5" customHeight="1" thickBot="1" x14ac:dyDescent="0.25">
      <c r="A15" s="493"/>
      <c r="B15" s="233" t="s">
        <v>453</v>
      </c>
      <c r="C15" s="533" t="s">
        <v>439</v>
      </c>
      <c r="D15" s="533" t="s">
        <v>440</v>
      </c>
      <c r="E15" s="533" t="s">
        <v>440</v>
      </c>
      <c r="F15" s="533" t="s">
        <v>439</v>
      </c>
      <c r="G15" s="534" t="s">
        <v>439</v>
      </c>
    </row>
    <row r="16" spans="1:11" ht="14.5" customHeight="1" thickBot="1" x14ac:dyDescent="0.25">
      <c r="A16" s="493"/>
      <c r="B16" s="233" t="s">
        <v>454</v>
      </c>
      <c r="C16" s="533" t="s">
        <v>440</v>
      </c>
      <c r="D16" s="533" t="s">
        <v>440</v>
      </c>
      <c r="E16" s="533" t="s">
        <v>439</v>
      </c>
      <c r="F16" s="533" t="s">
        <v>439</v>
      </c>
      <c r="G16" s="534" t="s">
        <v>439</v>
      </c>
    </row>
    <row r="17" spans="1:7" ht="14.5" customHeight="1" x14ac:dyDescent="0.2">
      <c r="A17" s="493"/>
      <c r="B17" s="230" t="s">
        <v>455</v>
      </c>
      <c r="C17" s="535" t="s">
        <v>439</v>
      </c>
      <c r="D17" s="535" t="s">
        <v>439</v>
      </c>
      <c r="E17" s="535" t="s">
        <v>439</v>
      </c>
      <c r="F17" s="535" t="s">
        <v>440</v>
      </c>
      <c r="G17" s="536" t="s">
        <v>440</v>
      </c>
    </row>
    <row r="18" spans="1:7" ht="14.5" customHeight="1" thickBot="1" x14ac:dyDescent="0.25">
      <c r="A18" s="493"/>
      <c r="B18" s="232" t="s">
        <v>456</v>
      </c>
      <c r="C18" s="539" t="s">
        <v>439</v>
      </c>
      <c r="D18" s="539" t="s">
        <v>439</v>
      </c>
      <c r="E18" s="539" t="s">
        <v>439</v>
      </c>
      <c r="F18" s="539" t="s">
        <v>440</v>
      </c>
      <c r="G18" s="540" t="s">
        <v>440</v>
      </c>
    </row>
    <row r="19" spans="1:7" ht="14.5" customHeight="1" thickBot="1" x14ac:dyDescent="0.25">
      <c r="A19" s="493"/>
      <c r="B19" s="233" t="s">
        <v>457</v>
      </c>
      <c r="C19" s="533" t="s">
        <v>440</v>
      </c>
      <c r="D19" s="533" t="s">
        <v>440</v>
      </c>
      <c r="E19" s="533" t="s">
        <v>440</v>
      </c>
      <c r="F19" s="533" t="s">
        <v>440</v>
      </c>
      <c r="G19" s="534" t="s">
        <v>440</v>
      </c>
    </row>
    <row r="20" spans="1:7" ht="14.5" customHeight="1" thickBot="1" x14ac:dyDescent="0.25">
      <c r="A20" s="493"/>
      <c r="B20" s="233" t="s">
        <v>458</v>
      </c>
      <c r="C20" s="533" t="s">
        <v>439</v>
      </c>
      <c r="D20" s="533" t="s">
        <v>440</v>
      </c>
      <c r="E20" s="533" t="s">
        <v>440</v>
      </c>
      <c r="F20" s="533" t="s">
        <v>439</v>
      </c>
      <c r="G20" s="534" t="s">
        <v>439</v>
      </c>
    </row>
    <row r="21" spans="1:7" ht="14.5" customHeight="1" x14ac:dyDescent="0.2">
      <c r="A21" s="493"/>
      <c r="B21" s="230" t="s">
        <v>459</v>
      </c>
      <c r="C21" s="535" t="s">
        <v>439</v>
      </c>
      <c r="D21" s="535" t="s">
        <v>440</v>
      </c>
      <c r="E21" s="535" t="s">
        <v>440</v>
      </c>
      <c r="F21" s="535" t="s">
        <v>439</v>
      </c>
      <c r="G21" s="536" t="s">
        <v>439</v>
      </c>
    </row>
    <row r="22" spans="1:7" ht="14.5" customHeight="1" thickBot="1" x14ac:dyDescent="0.25">
      <c r="A22" s="493"/>
      <c r="B22" s="232" t="s">
        <v>460</v>
      </c>
      <c r="C22" s="539" t="s">
        <v>439</v>
      </c>
      <c r="D22" s="539" t="s">
        <v>440</v>
      </c>
      <c r="E22" s="539" t="s">
        <v>440</v>
      </c>
      <c r="F22" s="539" t="s">
        <v>439</v>
      </c>
      <c r="G22" s="540" t="s">
        <v>439</v>
      </c>
    </row>
    <row r="23" spans="1:7" ht="14.5" customHeight="1" x14ac:dyDescent="0.2">
      <c r="A23" s="493"/>
      <c r="B23" s="230" t="s">
        <v>461</v>
      </c>
      <c r="C23" s="535" t="s">
        <v>439</v>
      </c>
      <c r="D23" s="535" t="s">
        <v>440</v>
      </c>
      <c r="E23" s="535" t="s">
        <v>440</v>
      </c>
      <c r="F23" s="535" t="s">
        <v>439</v>
      </c>
      <c r="G23" s="536" t="s">
        <v>439</v>
      </c>
    </row>
    <row r="24" spans="1:7" ht="14.5" customHeight="1" x14ac:dyDescent="0.2">
      <c r="A24" s="493"/>
      <c r="B24" s="231" t="s">
        <v>462</v>
      </c>
      <c r="C24" s="537" t="s">
        <v>439</v>
      </c>
      <c r="D24" s="537" t="s">
        <v>440</v>
      </c>
      <c r="E24" s="537" t="s">
        <v>440</v>
      </c>
      <c r="F24" s="537" t="s">
        <v>439</v>
      </c>
      <c r="G24" s="538" t="s">
        <v>439</v>
      </c>
    </row>
    <row r="25" spans="1:7" ht="14.5" customHeight="1" x14ac:dyDescent="0.2">
      <c r="A25" s="493"/>
      <c r="B25" s="231" t="s">
        <v>463</v>
      </c>
      <c r="C25" s="537" t="s">
        <v>440</v>
      </c>
      <c r="D25" s="537" t="s">
        <v>440</v>
      </c>
      <c r="E25" s="537" t="s">
        <v>439</v>
      </c>
      <c r="F25" s="537" t="s">
        <v>439</v>
      </c>
      <c r="G25" s="538" t="s">
        <v>439</v>
      </c>
    </row>
    <row r="26" spans="1:7" ht="14.5" customHeight="1" thickBot="1" x14ac:dyDescent="0.25">
      <c r="A26" s="493"/>
      <c r="B26" s="232" t="s">
        <v>464</v>
      </c>
      <c r="C26" s="539" t="s">
        <v>440</v>
      </c>
      <c r="D26" s="539" t="s">
        <v>440</v>
      </c>
      <c r="E26" s="539" t="s">
        <v>439</v>
      </c>
      <c r="F26" s="539" t="s">
        <v>439</v>
      </c>
      <c r="G26" s="540" t="s">
        <v>439</v>
      </c>
    </row>
    <row r="27" spans="1:7" ht="14.5" customHeight="1" thickBot="1" x14ac:dyDescent="0.25">
      <c r="A27" s="493"/>
      <c r="B27" s="233" t="s">
        <v>465</v>
      </c>
      <c r="C27" s="533" t="s">
        <v>439</v>
      </c>
      <c r="D27" s="533" t="s">
        <v>440</v>
      </c>
      <c r="E27" s="533" t="s">
        <v>440</v>
      </c>
      <c r="F27" s="533" t="s">
        <v>439</v>
      </c>
      <c r="G27" s="534" t="s">
        <v>439</v>
      </c>
    </row>
    <row r="28" spans="1:7" ht="14.5" customHeight="1" thickBot="1" x14ac:dyDescent="0.25">
      <c r="A28" s="493"/>
      <c r="B28" s="233" t="s">
        <v>466</v>
      </c>
      <c r="C28" s="533" t="s">
        <v>439</v>
      </c>
      <c r="D28" s="533" t="s">
        <v>440</v>
      </c>
      <c r="E28" s="533" t="s">
        <v>440</v>
      </c>
      <c r="F28" s="533" t="s">
        <v>440</v>
      </c>
      <c r="G28" s="534" t="s">
        <v>440</v>
      </c>
    </row>
    <row r="29" spans="1:7" ht="14.5" customHeight="1" thickBot="1" x14ac:dyDescent="0.25">
      <c r="A29" s="493"/>
      <c r="B29" s="233" t="s">
        <v>467</v>
      </c>
      <c r="C29" s="533" t="s">
        <v>439</v>
      </c>
      <c r="D29" s="533" t="s">
        <v>440</v>
      </c>
      <c r="E29" s="533" t="s">
        <v>440</v>
      </c>
      <c r="F29" s="533" t="s">
        <v>439</v>
      </c>
      <c r="G29" s="534" t="s">
        <v>439</v>
      </c>
    </row>
    <row r="30" spans="1:7" ht="14.5" customHeight="1" thickBot="1" x14ac:dyDescent="0.25">
      <c r="A30" s="493"/>
      <c r="B30" s="233" t="s">
        <v>468</v>
      </c>
      <c r="C30" s="533" t="s">
        <v>439</v>
      </c>
      <c r="D30" s="533" t="s">
        <v>440</v>
      </c>
      <c r="E30" s="533" t="s">
        <v>440</v>
      </c>
      <c r="F30" s="533" t="s">
        <v>439</v>
      </c>
      <c r="G30" s="534" t="s">
        <v>439</v>
      </c>
    </row>
    <row r="31" spans="1:7" ht="14.5" customHeight="1" thickBot="1" x14ac:dyDescent="0.25">
      <c r="A31" s="493"/>
      <c r="B31" s="233" t="s">
        <v>469</v>
      </c>
      <c r="C31" s="533" t="s">
        <v>439</v>
      </c>
      <c r="D31" s="533" t="s">
        <v>440</v>
      </c>
      <c r="E31" s="533" t="s">
        <v>440</v>
      </c>
      <c r="F31" s="533" t="s">
        <v>439</v>
      </c>
      <c r="G31" s="534" t="s">
        <v>439</v>
      </c>
    </row>
    <row r="32" spans="1:7" ht="14.5" customHeight="1" x14ac:dyDescent="0.2">
      <c r="A32" s="493"/>
      <c r="B32" s="230" t="s">
        <v>470</v>
      </c>
      <c r="C32" s="535" t="s">
        <v>439</v>
      </c>
      <c r="D32" s="535" t="s">
        <v>440</v>
      </c>
      <c r="E32" s="535" t="s">
        <v>440</v>
      </c>
      <c r="F32" s="535" t="s">
        <v>439</v>
      </c>
      <c r="G32" s="536" t="s">
        <v>439</v>
      </c>
    </row>
    <row r="33" spans="1:7" ht="14.5" customHeight="1" x14ac:dyDescent="0.2">
      <c r="A33" s="493"/>
      <c r="B33" s="231" t="s">
        <v>471</v>
      </c>
      <c r="C33" s="537" t="s">
        <v>439</v>
      </c>
      <c r="D33" s="537" t="s">
        <v>440</v>
      </c>
      <c r="E33" s="537" t="s">
        <v>440</v>
      </c>
      <c r="F33" s="537" t="s">
        <v>439</v>
      </c>
      <c r="G33" s="538" t="s">
        <v>439</v>
      </c>
    </row>
    <row r="34" spans="1:7" ht="14.5" customHeight="1" x14ac:dyDescent="0.2">
      <c r="A34" s="493"/>
      <c r="B34" s="231" t="s">
        <v>472</v>
      </c>
      <c r="C34" s="537" t="s">
        <v>439</v>
      </c>
      <c r="D34" s="537" t="s">
        <v>440</v>
      </c>
      <c r="E34" s="537" t="s">
        <v>440</v>
      </c>
      <c r="F34" s="537" t="s">
        <v>439</v>
      </c>
      <c r="G34" s="538" t="s">
        <v>439</v>
      </c>
    </row>
    <row r="35" spans="1:7" ht="14.5" customHeight="1" thickBot="1" x14ac:dyDescent="0.25">
      <c r="A35" s="493"/>
      <c r="B35" s="232" t="s">
        <v>473</v>
      </c>
      <c r="C35" s="539" t="s">
        <v>439</v>
      </c>
      <c r="D35" s="539" t="s">
        <v>440</v>
      </c>
      <c r="E35" s="539" t="s">
        <v>440</v>
      </c>
      <c r="F35" s="539" t="s">
        <v>439</v>
      </c>
      <c r="G35" s="540" t="s">
        <v>439</v>
      </c>
    </row>
    <row r="36" spans="1:7" ht="14.5" customHeight="1" x14ac:dyDescent="0.2">
      <c r="A36" s="493"/>
      <c r="B36" s="230" t="s">
        <v>474</v>
      </c>
      <c r="C36" s="535" t="s">
        <v>440</v>
      </c>
      <c r="D36" s="535" t="s">
        <v>440</v>
      </c>
      <c r="E36" s="535" t="s">
        <v>439</v>
      </c>
      <c r="F36" s="535" t="s">
        <v>439</v>
      </c>
      <c r="G36" s="536" t="s">
        <v>439</v>
      </c>
    </row>
    <row r="37" spans="1:7" ht="14.5" customHeight="1" thickBot="1" x14ac:dyDescent="0.25">
      <c r="A37" s="493"/>
      <c r="B37" s="232" t="s">
        <v>475</v>
      </c>
      <c r="C37" s="539" t="s">
        <v>440</v>
      </c>
      <c r="D37" s="539" t="s">
        <v>440</v>
      </c>
      <c r="E37" s="539" t="s">
        <v>439</v>
      </c>
      <c r="F37" s="539" t="s">
        <v>439</v>
      </c>
      <c r="G37" s="540" t="s">
        <v>439</v>
      </c>
    </row>
    <row r="38" spans="1:7" ht="14.5" customHeight="1" thickBot="1" x14ac:dyDescent="0.25">
      <c r="A38" s="493"/>
      <c r="B38" s="233" t="s">
        <v>476</v>
      </c>
      <c r="C38" s="533" t="s">
        <v>440</v>
      </c>
      <c r="D38" s="533" t="s">
        <v>440</v>
      </c>
      <c r="E38" s="533" t="s">
        <v>439</v>
      </c>
      <c r="F38" s="533" t="s">
        <v>439</v>
      </c>
      <c r="G38" s="534" t="s">
        <v>439</v>
      </c>
    </row>
    <row r="39" spans="1:7" ht="14.5" customHeight="1" thickBot="1" x14ac:dyDescent="0.25">
      <c r="A39" s="493"/>
      <c r="B39" s="233" t="s">
        <v>477</v>
      </c>
      <c r="C39" s="533" t="s">
        <v>440</v>
      </c>
      <c r="D39" s="533" t="s">
        <v>440</v>
      </c>
      <c r="E39" s="533" t="s">
        <v>439</v>
      </c>
      <c r="F39" s="533" t="s">
        <v>439</v>
      </c>
      <c r="G39" s="534" t="s">
        <v>439</v>
      </c>
    </row>
    <row r="40" spans="1:7" ht="14.5" customHeight="1" x14ac:dyDescent="0.2">
      <c r="A40" s="493"/>
      <c r="B40" s="230" t="s">
        <v>478</v>
      </c>
      <c r="C40" s="535" t="s">
        <v>440</v>
      </c>
      <c r="D40" s="535" t="s">
        <v>440</v>
      </c>
      <c r="E40" s="535" t="s">
        <v>439</v>
      </c>
      <c r="F40" s="535" t="s">
        <v>439</v>
      </c>
      <c r="G40" s="536" t="s">
        <v>439</v>
      </c>
    </row>
    <row r="41" spans="1:7" ht="14.5" customHeight="1" thickBot="1" x14ac:dyDescent="0.25">
      <c r="A41" s="493"/>
      <c r="B41" s="232" t="s">
        <v>479</v>
      </c>
      <c r="C41" s="539" t="s">
        <v>440</v>
      </c>
      <c r="D41" s="539" t="s">
        <v>440</v>
      </c>
      <c r="E41" s="539" t="s">
        <v>439</v>
      </c>
      <c r="F41" s="539" t="s">
        <v>439</v>
      </c>
      <c r="G41" s="540" t="s">
        <v>439</v>
      </c>
    </row>
    <row r="42" spans="1:7" ht="14.5" customHeight="1" thickBot="1" x14ac:dyDescent="0.25">
      <c r="A42" s="493"/>
      <c r="B42" s="233" t="s">
        <v>480</v>
      </c>
      <c r="C42" s="533" t="s">
        <v>440</v>
      </c>
      <c r="D42" s="533" t="s">
        <v>440</v>
      </c>
      <c r="E42" s="533" t="s">
        <v>439</v>
      </c>
      <c r="F42" s="533" t="s">
        <v>439</v>
      </c>
      <c r="G42" s="534" t="s">
        <v>439</v>
      </c>
    </row>
    <row r="43" spans="1:7" ht="14.5" customHeight="1" thickBot="1" x14ac:dyDescent="0.25">
      <c r="A43" s="493"/>
      <c r="B43" s="233" t="s">
        <v>481</v>
      </c>
      <c r="C43" s="533" t="s">
        <v>439</v>
      </c>
      <c r="D43" s="533" t="s">
        <v>440</v>
      </c>
      <c r="E43" s="533" t="s">
        <v>440</v>
      </c>
      <c r="F43" s="533" t="s">
        <v>439</v>
      </c>
      <c r="G43" s="534" t="s">
        <v>439</v>
      </c>
    </row>
    <row r="44" spans="1:7" ht="14.5" customHeight="1" thickBot="1" x14ac:dyDescent="0.25">
      <c r="A44" s="493"/>
      <c r="B44" s="233" t="s">
        <v>482</v>
      </c>
      <c r="C44" s="533" t="s">
        <v>440</v>
      </c>
      <c r="D44" s="533" t="s">
        <v>440</v>
      </c>
      <c r="E44" s="533" t="s">
        <v>440</v>
      </c>
      <c r="F44" s="533" t="s">
        <v>439</v>
      </c>
      <c r="G44" s="534" t="s">
        <v>439</v>
      </c>
    </row>
    <row r="45" spans="1:7" ht="14.5" customHeight="1" x14ac:dyDescent="0.2">
      <c r="A45" s="493"/>
      <c r="B45" s="230" t="s">
        <v>483</v>
      </c>
      <c r="C45" s="535" t="s">
        <v>440</v>
      </c>
      <c r="D45" s="535" t="s">
        <v>440</v>
      </c>
      <c r="E45" s="535" t="s">
        <v>440</v>
      </c>
      <c r="F45" s="535" t="s">
        <v>440</v>
      </c>
      <c r="G45" s="536" t="s">
        <v>440</v>
      </c>
    </row>
    <row r="46" spans="1:7" ht="14.5" customHeight="1" thickBot="1" x14ac:dyDescent="0.25">
      <c r="A46" s="493"/>
      <c r="B46" s="232" t="s">
        <v>484</v>
      </c>
      <c r="C46" s="539" t="s">
        <v>440</v>
      </c>
      <c r="D46" s="539" t="s">
        <v>440</v>
      </c>
      <c r="E46" s="539" t="s">
        <v>440</v>
      </c>
      <c r="F46" s="539" t="s">
        <v>440</v>
      </c>
      <c r="G46" s="540" t="s">
        <v>440</v>
      </c>
    </row>
    <row r="47" spans="1:7" ht="14.5" customHeight="1" x14ac:dyDescent="0.2">
      <c r="A47" s="493"/>
      <c r="B47" s="230" t="s">
        <v>485</v>
      </c>
      <c r="C47" s="535" t="s">
        <v>440</v>
      </c>
      <c r="D47" s="535" t="s">
        <v>439</v>
      </c>
      <c r="E47" s="535" t="s">
        <v>439</v>
      </c>
      <c r="F47" s="535" t="s">
        <v>439</v>
      </c>
      <c r="G47" s="536" t="s">
        <v>439</v>
      </c>
    </row>
    <row r="48" spans="1:7" ht="14.5" customHeight="1" x14ac:dyDescent="0.2">
      <c r="A48" s="493"/>
      <c r="B48" s="335" t="s">
        <v>486</v>
      </c>
      <c r="C48" s="541" t="s">
        <v>440</v>
      </c>
      <c r="D48" s="541" t="s">
        <v>439</v>
      </c>
      <c r="E48" s="541" t="s">
        <v>439</v>
      </c>
      <c r="F48" s="541" t="s">
        <v>439</v>
      </c>
      <c r="G48" s="542" t="s">
        <v>439</v>
      </c>
    </row>
    <row r="49" spans="1:7" ht="14.5" customHeight="1" thickBot="1" x14ac:dyDescent="0.25">
      <c r="A49" s="493"/>
      <c r="B49" s="232" t="s">
        <v>487</v>
      </c>
      <c r="C49" s="539" t="s">
        <v>440</v>
      </c>
      <c r="D49" s="539" t="s">
        <v>440</v>
      </c>
      <c r="E49" s="539" t="s">
        <v>440</v>
      </c>
      <c r="F49" s="539" t="s">
        <v>439</v>
      </c>
      <c r="G49" s="540" t="s">
        <v>439</v>
      </c>
    </row>
    <row r="50" spans="1:7" ht="14.5" customHeight="1" thickBot="1" x14ac:dyDescent="0.25">
      <c r="A50" s="493"/>
      <c r="B50" s="234" t="s">
        <v>488</v>
      </c>
      <c r="C50" s="543" t="s">
        <v>439</v>
      </c>
      <c r="D50" s="543" t="s">
        <v>440</v>
      </c>
      <c r="E50" s="543" t="s">
        <v>440</v>
      </c>
      <c r="F50" s="543" t="s">
        <v>439</v>
      </c>
      <c r="G50" s="544" t="s">
        <v>439</v>
      </c>
    </row>
    <row r="51" spans="1:7" ht="14.5" customHeight="1" thickBot="1" x14ac:dyDescent="0.25">
      <c r="A51" s="493"/>
      <c r="B51" s="234" t="s">
        <v>489</v>
      </c>
      <c r="C51" s="543" t="s">
        <v>439</v>
      </c>
      <c r="D51" s="543" t="s">
        <v>440</v>
      </c>
      <c r="E51" s="543" t="s">
        <v>440</v>
      </c>
      <c r="F51" s="543" t="s">
        <v>439</v>
      </c>
      <c r="G51" s="544" t="s">
        <v>439</v>
      </c>
    </row>
    <row r="52" spans="1:7" ht="14.5" customHeight="1" thickBot="1" x14ac:dyDescent="0.25">
      <c r="A52" s="493"/>
      <c r="B52" s="234" t="s">
        <v>490</v>
      </c>
      <c r="C52" s="543" t="s">
        <v>440</v>
      </c>
      <c r="D52" s="543" t="s">
        <v>439</v>
      </c>
      <c r="E52" s="543" t="s">
        <v>439</v>
      </c>
      <c r="F52" s="543" t="s">
        <v>439</v>
      </c>
      <c r="G52" s="544" t="s">
        <v>439</v>
      </c>
    </row>
    <row r="53" spans="1:7" ht="14.5" customHeight="1" thickBot="1" x14ac:dyDescent="0.25">
      <c r="A53" s="493"/>
      <c r="B53" s="233" t="s">
        <v>491</v>
      </c>
      <c r="C53" s="533" t="s">
        <v>440</v>
      </c>
      <c r="D53" s="533" t="s">
        <v>440</v>
      </c>
      <c r="E53" s="533" t="s">
        <v>440</v>
      </c>
      <c r="F53" s="533" t="s">
        <v>439</v>
      </c>
      <c r="G53" s="534" t="s">
        <v>439</v>
      </c>
    </row>
    <row r="54" spans="1:7" ht="14.5" customHeight="1" x14ac:dyDescent="0.2">
      <c r="A54" s="493"/>
      <c r="B54" s="230" t="s">
        <v>492</v>
      </c>
      <c r="C54" s="535" t="s">
        <v>440</v>
      </c>
      <c r="D54" s="535" t="s">
        <v>440</v>
      </c>
      <c r="E54" s="535" t="s">
        <v>440</v>
      </c>
      <c r="F54" s="535" t="s">
        <v>440</v>
      </c>
      <c r="G54" s="536" t="s">
        <v>440</v>
      </c>
    </row>
    <row r="55" spans="1:7" ht="14.5" customHeight="1" x14ac:dyDescent="0.2">
      <c r="A55" s="493"/>
      <c r="B55" s="231" t="s">
        <v>493</v>
      </c>
      <c r="C55" s="537" t="s">
        <v>440</v>
      </c>
      <c r="D55" s="537" t="s">
        <v>440</v>
      </c>
      <c r="E55" s="537" t="s">
        <v>440</v>
      </c>
      <c r="F55" s="537" t="s">
        <v>439</v>
      </c>
      <c r="G55" s="538" t="s">
        <v>439</v>
      </c>
    </row>
    <row r="56" spans="1:7" ht="14.5" customHeight="1" thickBot="1" x14ac:dyDescent="0.25">
      <c r="A56" s="493"/>
      <c r="B56" s="232" t="s">
        <v>494</v>
      </c>
      <c r="C56" s="539" t="s">
        <v>440</v>
      </c>
      <c r="D56" s="539" t="s">
        <v>440</v>
      </c>
      <c r="E56" s="539" t="s">
        <v>440</v>
      </c>
      <c r="F56" s="539" t="s">
        <v>440</v>
      </c>
      <c r="G56" s="540" t="s">
        <v>440</v>
      </c>
    </row>
    <row r="57" spans="1:7" ht="14.5" customHeight="1" thickBot="1" x14ac:dyDescent="0.25">
      <c r="A57" s="493"/>
      <c r="B57" s="233" t="s">
        <v>495</v>
      </c>
      <c r="C57" s="533" t="s">
        <v>439</v>
      </c>
      <c r="D57" s="533" t="s">
        <v>440</v>
      </c>
      <c r="E57" s="533" t="s">
        <v>440</v>
      </c>
      <c r="F57" s="533" t="s">
        <v>439</v>
      </c>
      <c r="G57" s="534" t="s">
        <v>439</v>
      </c>
    </row>
    <row r="58" spans="1:7" ht="14.5" customHeight="1" thickBot="1" x14ac:dyDescent="0.25">
      <c r="A58" s="493"/>
      <c r="B58" s="233" t="s">
        <v>496</v>
      </c>
      <c r="C58" s="533" t="s">
        <v>440</v>
      </c>
      <c r="D58" s="533" t="s">
        <v>440</v>
      </c>
      <c r="E58" s="533" t="s">
        <v>439</v>
      </c>
      <c r="F58" s="533" t="s">
        <v>439</v>
      </c>
      <c r="G58" s="534" t="s">
        <v>439</v>
      </c>
    </row>
    <row r="59" spans="1:7" ht="14.5" customHeight="1" thickBot="1" x14ac:dyDescent="0.25">
      <c r="A59" s="493"/>
      <c r="B59" s="233" t="s">
        <v>497</v>
      </c>
      <c r="C59" s="533" t="s">
        <v>439</v>
      </c>
      <c r="D59" s="533" t="s">
        <v>440</v>
      </c>
      <c r="E59" s="533" t="s">
        <v>440</v>
      </c>
      <c r="F59" s="533" t="s">
        <v>440</v>
      </c>
      <c r="G59" s="534" t="s">
        <v>440</v>
      </c>
    </row>
    <row r="60" spans="1:7" ht="14.5" customHeight="1" thickBot="1" x14ac:dyDescent="0.25">
      <c r="A60" s="493"/>
      <c r="B60" s="233" t="s">
        <v>498</v>
      </c>
      <c r="C60" s="533" t="s">
        <v>439</v>
      </c>
      <c r="D60" s="533" t="s">
        <v>439</v>
      </c>
      <c r="E60" s="533" t="s">
        <v>440</v>
      </c>
      <c r="F60" s="533" t="s">
        <v>439</v>
      </c>
      <c r="G60" s="534" t="s">
        <v>439</v>
      </c>
    </row>
    <row r="61" spans="1:7" ht="14.5" customHeight="1" x14ac:dyDescent="0.2">
      <c r="A61" s="493"/>
      <c r="B61" s="230" t="s">
        <v>499</v>
      </c>
      <c r="C61" s="535" t="s">
        <v>439</v>
      </c>
      <c r="D61" s="535" t="s">
        <v>440</v>
      </c>
      <c r="E61" s="535" t="s">
        <v>440</v>
      </c>
      <c r="F61" s="535" t="s">
        <v>440</v>
      </c>
      <c r="G61" s="536" t="s">
        <v>440</v>
      </c>
    </row>
    <row r="62" spans="1:7" ht="14.5" customHeight="1" thickBot="1" x14ac:dyDescent="0.25">
      <c r="A62" s="493"/>
      <c r="B62" s="235" t="s">
        <v>500</v>
      </c>
      <c r="C62" s="545" t="s">
        <v>439</v>
      </c>
      <c r="D62" s="545" t="s">
        <v>440</v>
      </c>
      <c r="E62" s="545" t="s">
        <v>440</v>
      </c>
      <c r="F62" s="545" t="s">
        <v>440</v>
      </c>
      <c r="G62" s="546" t="s">
        <v>440</v>
      </c>
    </row>
    <row r="63" spans="1:7" ht="14.5" customHeight="1" x14ac:dyDescent="0.2">
      <c r="A63" s="493"/>
      <c r="B63" s="230" t="s">
        <v>501</v>
      </c>
      <c r="C63" s="535" t="s">
        <v>439</v>
      </c>
      <c r="D63" s="535" t="s">
        <v>440</v>
      </c>
      <c r="E63" s="535" t="s">
        <v>440</v>
      </c>
      <c r="F63" s="535" t="s">
        <v>439</v>
      </c>
      <c r="G63" s="536" t="s">
        <v>439</v>
      </c>
    </row>
    <row r="64" spans="1:7" ht="14.5" customHeight="1" thickBot="1" x14ac:dyDescent="0.25">
      <c r="A64" s="493"/>
      <c r="B64" s="232" t="s">
        <v>502</v>
      </c>
      <c r="C64" s="539" t="s">
        <v>440</v>
      </c>
      <c r="D64" s="539" t="s">
        <v>440</v>
      </c>
      <c r="E64" s="539" t="s">
        <v>439</v>
      </c>
      <c r="F64" s="539" t="s">
        <v>439</v>
      </c>
      <c r="G64" s="540" t="s">
        <v>439</v>
      </c>
    </row>
    <row r="65" spans="1:7" ht="14.5" customHeight="1" thickBot="1" x14ac:dyDescent="0.25">
      <c r="A65" s="493"/>
      <c r="B65" s="233" t="s">
        <v>503</v>
      </c>
      <c r="C65" s="533" t="s">
        <v>439</v>
      </c>
      <c r="D65" s="533" t="s">
        <v>440</v>
      </c>
      <c r="E65" s="533" t="s">
        <v>440</v>
      </c>
      <c r="F65" s="533" t="s">
        <v>439</v>
      </c>
      <c r="G65" s="534" t="s">
        <v>439</v>
      </c>
    </row>
    <row r="66" spans="1:7" ht="14.5" customHeight="1" x14ac:dyDescent="0.2">
      <c r="A66" s="493"/>
      <c r="B66" s="230" t="s">
        <v>504</v>
      </c>
      <c r="C66" s="535" t="s">
        <v>439</v>
      </c>
      <c r="D66" s="535" t="s">
        <v>440</v>
      </c>
      <c r="E66" s="535" t="s">
        <v>440</v>
      </c>
      <c r="F66" s="535" t="s">
        <v>439</v>
      </c>
      <c r="G66" s="536" t="s">
        <v>439</v>
      </c>
    </row>
    <row r="67" spans="1:7" ht="14.5" customHeight="1" x14ac:dyDescent="0.2">
      <c r="A67" s="493"/>
      <c r="B67" s="231" t="s">
        <v>505</v>
      </c>
      <c r="C67" s="537" t="s">
        <v>439</v>
      </c>
      <c r="D67" s="537" t="s">
        <v>440</v>
      </c>
      <c r="E67" s="537" t="s">
        <v>440</v>
      </c>
      <c r="F67" s="537" t="s">
        <v>439</v>
      </c>
      <c r="G67" s="538" t="s">
        <v>439</v>
      </c>
    </row>
    <row r="68" spans="1:7" ht="14.5" customHeight="1" x14ac:dyDescent="0.2">
      <c r="A68" s="493"/>
      <c r="B68" s="231" t="s">
        <v>506</v>
      </c>
      <c r="C68" s="537" t="s">
        <v>439</v>
      </c>
      <c r="D68" s="537" t="s">
        <v>440</v>
      </c>
      <c r="E68" s="537" t="s">
        <v>440</v>
      </c>
      <c r="F68" s="537" t="s">
        <v>439</v>
      </c>
      <c r="G68" s="538" t="s">
        <v>439</v>
      </c>
    </row>
    <row r="69" spans="1:7" ht="14.5" customHeight="1" thickBot="1" x14ac:dyDescent="0.25">
      <c r="A69" s="493"/>
      <c r="B69" s="232" t="s">
        <v>507</v>
      </c>
      <c r="C69" s="539" t="s">
        <v>439</v>
      </c>
      <c r="D69" s="539" t="s">
        <v>440</v>
      </c>
      <c r="E69" s="539" t="s">
        <v>440</v>
      </c>
      <c r="F69" s="539" t="s">
        <v>439</v>
      </c>
      <c r="G69" s="540" t="s">
        <v>439</v>
      </c>
    </row>
    <row r="70" spans="1:7" ht="14.5" customHeight="1" x14ac:dyDescent="0.2">
      <c r="A70" s="493"/>
      <c r="B70" s="230" t="s">
        <v>508</v>
      </c>
      <c r="C70" s="535" t="s">
        <v>440</v>
      </c>
      <c r="D70" s="535" t="s">
        <v>440</v>
      </c>
      <c r="E70" s="535" t="s">
        <v>439</v>
      </c>
      <c r="F70" s="535" t="s">
        <v>439</v>
      </c>
      <c r="G70" s="536" t="s">
        <v>439</v>
      </c>
    </row>
    <row r="71" spans="1:7" ht="14.5" customHeight="1" x14ac:dyDescent="0.2">
      <c r="A71" s="493"/>
      <c r="B71" s="231" t="s">
        <v>509</v>
      </c>
      <c r="C71" s="537" t="s">
        <v>440</v>
      </c>
      <c r="D71" s="537" t="s">
        <v>440</v>
      </c>
      <c r="E71" s="537" t="s">
        <v>439</v>
      </c>
      <c r="F71" s="537" t="s">
        <v>439</v>
      </c>
      <c r="G71" s="538" t="s">
        <v>439</v>
      </c>
    </row>
    <row r="72" spans="1:7" ht="14.5" customHeight="1" x14ac:dyDescent="0.2">
      <c r="A72" s="493"/>
      <c r="B72" s="231" t="s">
        <v>510</v>
      </c>
      <c r="C72" s="537" t="s">
        <v>440</v>
      </c>
      <c r="D72" s="537" t="s">
        <v>440</v>
      </c>
      <c r="E72" s="537" t="s">
        <v>439</v>
      </c>
      <c r="F72" s="537" t="s">
        <v>439</v>
      </c>
      <c r="G72" s="538" t="s">
        <v>439</v>
      </c>
    </row>
    <row r="73" spans="1:7" ht="14.5" customHeight="1" x14ac:dyDescent="0.2">
      <c r="A73" s="493"/>
      <c r="B73" s="231" t="s">
        <v>511</v>
      </c>
      <c r="C73" s="537" t="s">
        <v>440</v>
      </c>
      <c r="D73" s="537" t="s">
        <v>440</v>
      </c>
      <c r="E73" s="537" t="s">
        <v>439</v>
      </c>
      <c r="F73" s="537" t="s">
        <v>439</v>
      </c>
      <c r="G73" s="538" t="s">
        <v>439</v>
      </c>
    </row>
    <row r="74" spans="1:7" ht="14.5" customHeight="1" x14ac:dyDescent="0.2">
      <c r="A74" s="493"/>
      <c r="B74" s="231" t="s">
        <v>512</v>
      </c>
      <c r="C74" s="537" t="s">
        <v>440</v>
      </c>
      <c r="D74" s="537" t="s">
        <v>440</v>
      </c>
      <c r="E74" s="537" t="s">
        <v>439</v>
      </c>
      <c r="F74" s="537" t="s">
        <v>439</v>
      </c>
      <c r="G74" s="538" t="s">
        <v>439</v>
      </c>
    </row>
    <row r="75" spans="1:7" ht="14.5" customHeight="1" x14ac:dyDescent="0.2">
      <c r="A75" s="493"/>
      <c r="B75" s="231" t="s">
        <v>513</v>
      </c>
      <c r="C75" s="537" t="s">
        <v>439</v>
      </c>
      <c r="D75" s="537" t="s">
        <v>440</v>
      </c>
      <c r="E75" s="537" t="s">
        <v>440</v>
      </c>
      <c r="F75" s="537" t="s">
        <v>439</v>
      </c>
      <c r="G75" s="538" t="s">
        <v>439</v>
      </c>
    </row>
    <row r="76" spans="1:7" ht="14.5" customHeight="1" x14ac:dyDescent="0.2">
      <c r="A76" s="493"/>
      <c r="B76" s="231" t="s">
        <v>514</v>
      </c>
      <c r="C76" s="537" t="s">
        <v>440</v>
      </c>
      <c r="D76" s="537" t="s">
        <v>440</v>
      </c>
      <c r="E76" s="537" t="s">
        <v>439</v>
      </c>
      <c r="F76" s="537" t="s">
        <v>439</v>
      </c>
      <c r="G76" s="538" t="s">
        <v>439</v>
      </c>
    </row>
    <row r="77" spans="1:7" ht="14.5" customHeight="1" thickBot="1" x14ac:dyDescent="0.25">
      <c r="A77" s="493"/>
      <c r="B77" s="232" t="s">
        <v>515</v>
      </c>
      <c r="C77" s="539" t="s">
        <v>440</v>
      </c>
      <c r="D77" s="539" t="s">
        <v>440</v>
      </c>
      <c r="E77" s="539" t="s">
        <v>439</v>
      </c>
      <c r="F77" s="539" t="s">
        <v>439</v>
      </c>
      <c r="G77" s="540" t="s">
        <v>439</v>
      </c>
    </row>
    <row r="78" spans="1:7" ht="14.5" customHeight="1" thickBot="1" x14ac:dyDescent="0.25">
      <c r="A78" s="493"/>
      <c r="B78" s="233" t="s">
        <v>516</v>
      </c>
      <c r="C78" s="533" t="s">
        <v>439</v>
      </c>
      <c r="D78" s="533" t="s">
        <v>440</v>
      </c>
      <c r="E78" s="533" t="s">
        <v>440</v>
      </c>
      <c r="F78" s="533" t="s">
        <v>439</v>
      </c>
      <c r="G78" s="534" t="s">
        <v>439</v>
      </c>
    </row>
    <row r="79" spans="1:7" ht="14.5" customHeight="1" thickBot="1" x14ac:dyDescent="0.25">
      <c r="A79" s="493"/>
      <c r="B79" s="233" t="s">
        <v>517</v>
      </c>
      <c r="C79" s="533" t="s">
        <v>439</v>
      </c>
      <c r="D79" s="533" t="s">
        <v>440</v>
      </c>
      <c r="E79" s="533" t="s">
        <v>439</v>
      </c>
      <c r="F79" s="533" t="s">
        <v>439</v>
      </c>
      <c r="G79" s="534" t="s">
        <v>439</v>
      </c>
    </row>
    <row r="80" spans="1:7" ht="14.5" customHeight="1" thickBot="1" x14ac:dyDescent="0.25">
      <c r="A80" s="493"/>
      <c r="B80" s="233" t="s">
        <v>518</v>
      </c>
      <c r="C80" s="533" t="s">
        <v>439</v>
      </c>
      <c r="D80" s="533" t="s">
        <v>440</v>
      </c>
      <c r="E80" s="533" t="s">
        <v>440</v>
      </c>
      <c r="F80" s="533" t="s">
        <v>439</v>
      </c>
      <c r="G80" s="534" t="s">
        <v>439</v>
      </c>
    </row>
    <row r="81" spans="1:7" ht="14.5" customHeight="1" thickBot="1" x14ac:dyDescent="0.25">
      <c r="A81" s="493"/>
      <c r="B81" s="233" t="s">
        <v>519</v>
      </c>
      <c r="C81" s="533" t="s">
        <v>440</v>
      </c>
      <c r="D81" s="533" t="s">
        <v>440</v>
      </c>
      <c r="E81" s="533" t="s">
        <v>440</v>
      </c>
      <c r="F81" s="533" t="s">
        <v>439</v>
      </c>
      <c r="G81" s="534" t="s">
        <v>439</v>
      </c>
    </row>
    <row r="82" spans="1:7" ht="14.5" customHeight="1" thickBot="1" x14ac:dyDescent="0.25">
      <c r="A82" s="493"/>
      <c r="B82" s="233" t="s">
        <v>520</v>
      </c>
      <c r="C82" s="533" t="s">
        <v>439</v>
      </c>
      <c r="D82" s="533" t="s">
        <v>440</v>
      </c>
      <c r="E82" s="533" t="s">
        <v>440</v>
      </c>
      <c r="F82" s="533" t="s">
        <v>439</v>
      </c>
      <c r="G82" s="534" t="s">
        <v>439</v>
      </c>
    </row>
    <row r="83" spans="1:7" ht="14.5" customHeight="1" x14ac:dyDescent="0.2">
      <c r="A83" s="493"/>
      <c r="B83" s="230" t="s">
        <v>521</v>
      </c>
      <c r="C83" s="535" t="s">
        <v>439</v>
      </c>
      <c r="D83" s="535" t="s">
        <v>440</v>
      </c>
      <c r="E83" s="535" t="s">
        <v>440</v>
      </c>
      <c r="F83" s="535" t="s">
        <v>439</v>
      </c>
      <c r="G83" s="536" t="s">
        <v>439</v>
      </c>
    </row>
    <row r="84" spans="1:7" ht="14.5" customHeight="1" thickBot="1" x14ac:dyDescent="0.25">
      <c r="A84" s="493"/>
      <c r="B84" s="232" t="s">
        <v>522</v>
      </c>
      <c r="C84" s="539" t="s">
        <v>439</v>
      </c>
      <c r="D84" s="539" t="s">
        <v>440</v>
      </c>
      <c r="E84" s="539" t="s">
        <v>440</v>
      </c>
      <c r="F84" s="539" t="s">
        <v>439</v>
      </c>
      <c r="G84" s="540" t="s">
        <v>439</v>
      </c>
    </row>
    <row r="85" spans="1:7" ht="14.5" customHeight="1" thickBot="1" x14ac:dyDescent="0.25">
      <c r="A85" s="493"/>
      <c r="B85" s="233" t="s">
        <v>523</v>
      </c>
      <c r="C85" s="533" t="s">
        <v>439</v>
      </c>
      <c r="D85" s="533" t="s">
        <v>440</v>
      </c>
      <c r="E85" s="533" t="s">
        <v>440</v>
      </c>
      <c r="F85" s="533" t="s">
        <v>439</v>
      </c>
      <c r="G85" s="534" t="s">
        <v>439</v>
      </c>
    </row>
    <row r="86" spans="1:7" ht="14.5" customHeight="1" thickBot="1" x14ac:dyDescent="0.25">
      <c r="A86" s="493"/>
      <c r="B86" s="233" t="s">
        <v>524</v>
      </c>
      <c r="C86" s="533" t="s">
        <v>439</v>
      </c>
      <c r="D86" s="533" t="s">
        <v>439</v>
      </c>
      <c r="E86" s="533" t="s">
        <v>439</v>
      </c>
      <c r="F86" s="533" t="s">
        <v>440</v>
      </c>
      <c r="G86" s="534" t="s">
        <v>440</v>
      </c>
    </row>
    <row r="87" spans="1:7" ht="14.5" customHeight="1" thickBot="1" x14ac:dyDescent="0.25">
      <c r="A87" s="493"/>
      <c r="B87" s="233" t="s">
        <v>525</v>
      </c>
      <c r="C87" s="533" t="s">
        <v>439</v>
      </c>
      <c r="D87" s="533" t="s">
        <v>439</v>
      </c>
      <c r="E87" s="533" t="s">
        <v>439</v>
      </c>
      <c r="F87" s="533" t="s">
        <v>440</v>
      </c>
      <c r="G87" s="534" t="s">
        <v>440</v>
      </c>
    </row>
    <row r="88" spans="1:7" ht="14.5" customHeight="1" x14ac:dyDescent="0.2">
      <c r="A88" s="493"/>
      <c r="B88" s="230" t="s">
        <v>526</v>
      </c>
      <c r="C88" s="535" t="s">
        <v>439</v>
      </c>
      <c r="D88" s="535" t="s">
        <v>440</v>
      </c>
      <c r="E88" s="535" t="s">
        <v>440</v>
      </c>
      <c r="F88" s="535" t="s">
        <v>439</v>
      </c>
      <c r="G88" s="536" t="s">
        <v>439</v>
      </c>
    </row>
    <row r="89" spans="1:7" ht="14.5" customHeight="1" x14ac:dyDescent="0.2">
      <c r="A89" s="493"/>
      <c r="B89" s="231" t="s">
        <v>527</v>
      </c>
      <c r="C89" s="537" t="s">
        <v>439</v>
      </c>
      <c r="D89" s="537" t="s">
        <v>440</v>
      </c>
      <c r="E89" s="537" t="s">
        <v>440</v>
      </c>
      <c r="F89" s="537" t="s">
        <v>439</v>
      </c>
      <c r="G89" s="538" t="s">
        <v>439</v>
      </c>
    </row>
    <row r="90" spans="1:7" ht="14.5" customHeight="1" x14ac:dyDescent="0.2">
      <c r="A90" s="493"/>
      <c r="B90" s="231" t="s">
        <v>528</v>
      </c>
      <c r="C90" s="537" t="s">
        <v>439</v>
      </c>
      <c r="D90" s="537" t="s">
        <v>439</v>
      </c>
      <c r="E90" s="537" t="s">
        <v>440</v>
      </c>
      <c r="F90" s="537" t="s">
        <v>439</v>
      </c>
      <c r="G90" s="538" t="s">
        <v>439</v>
      </c>
    </row>
    <row r="91" spans="1:7" ht="14.5" customHeight="1" thickBot="1" x14ac:dyDescent="0.25">
      <c r="A91" s="493"/>
      <c r="B91" s="232" t="s">
        <v>529</v>
      </c>
      <c r="C91" s="539" t="s">
        <v>439</v>
      </c>
      <c r="D91" s="539" t="s">
        <v>440</v>
      </c>
      <c r="E91" s="539" t="s">
        <v>440</v>
      </c>
      <c r="F91" s="539" t="s">
        <v>439</v>
      </c>
      <c r="G91" s="540" t="s">
        <v>439</v>
      </c>
    </row>
    <row r="92" spans="1:7" ht="14.5" customHeight="1" x14ac:dyDescent="0.2">
      <c r="A92" s="493"/>
      <c r="B92" s="230" t="s">
        <v>530</v>
      </c>
      <c r="C92" s="535" t="s">
        <v>440</v>
      </c>
      <c r="D92" s="535" t="s">
        <v>439</v>
      </c>
      <c r="E92" s="535" t="s">
        <v>439</v>
      </c>
      <c r="F92" s="535" t="s">
        <v>439</v>
      </c>
      <c r="G92" s="536" t="s">
        <v>439</v>
      </c>
    </row>
    <row r="93" spans="1:7" ht="14.5" customHeight="1" thickBot="1" x14ac:dyDescent="0.25">
      <c r="A93" s="493"/>
      <c r="B93" s="232" t="s">
        <v>531</v>
      </c>
      <c r="C93" s="539" t="s">
        <v>440</v>
      </c>
      <c r="D93" s="539" t="s">
        <v>439</v>
      </c>
      <c r="E93" s="539" t="s">
        <v>439</v>
      </c>
      <c r="F93" s="539" t="s">
        <v>439</v>
      </c>
      <c r="G93" s="540" t="s">
        <v>439</v>
      </c>
    </row>
    <row r="94" spans="1:7" ht="14.5" customHeight="1" thickBot="1" x14ac:dyDescent="0.25">
      <c r="A94" s="493"/>
      <c r="B94" s="233" t="s">
        <v>532</v>
      </c>
      <c r="C94" s="533" t="s">
        <v>439</v>
      </c>
      <c r="D94" s="533" t="s">
        <v>440</v>
      </c>
      <c r="E94" s="533" t="s">
        <v>440</v>
      </c>
      <c r="F94" s="533" t="s">
        <v>439</v>
      </c>
      <c r="G94" s="534" t="s">
        <v>439</v>
      </c>
    </row>
    <row r="95" spans="1:7" ht="16" thickBot="1" x14ac:dyDescent="0.25"/>
    <row r="96" spans="1:7" ht="47" customHeight="1" thickBot="1" x14ac:dyDescent="0.25">
      <c r="A96" s="485" t="s">
        <v>533</v>
      </c>
      <c r="B96" s="486"/>
      <c r="C96" s="245" t="e">
        <f>AVERAGE(C4:C94)</f>
        <v>#DIV/0!</v>
      </c>
      <c r="D96" s="245" t="e">
        <f>AVERAGE(D4:D94)</f>
        <v>#DIV/0!</v>
      </c>
      <c r="E96" s="245" t="e">
        <f>AVERAGE(E4:E94)</f>
        <v>#DIV/0!</v>
      </c>
      <c r="F96" s="245" t="e">
        <f>AVERAGE(F4:F94)</f>
        <v>#DIV/0!</v>
      </c>
      <c r="G96" s="245" t="e">
        <f>AVERAGE(G4:G94)</f>
        <v>#DIV/0!</v>
      </c>
    </row>
    <row r="100" spans="2:5" x14ac:dyDescent="0.2">
      <c r="B100" s="480" t="s">
        <v>427</v>
      </c>
      <c r="C100" s="480"/>
      <c r="D100" s="480"/>
      <c r="E100" s="480"/>
    </row>
    <row r="101" spans="2:5" x14ac:dyDescent="0.2">
      <c r="B101" s="479" t="s">
        <v>443</v>
      </c>
      <c r="C101" s="479"/>
      <c r="D101" s="479"/>
      <c r="E101" s="479"/>
    </row>
    <row r="103" spans="2:5" ht="16" x14ac:dyDescent="0.2">
      <c r="B103" s="265" t="s">
        <v>447</v>
      </c>
    </row>
  </sheetData>
  <sheetProtection algorithmName="SHA-512" hashValue="1LSTA8RznO+LOoYq2czfYdlerHcEu7fkFk1XqO8mqXL9PFfWm8BmlSgk1Tczig9Z+AS8rv169+CcXegVIf/pxA==" saltValue="x0WOUMs3ARlj19Ga05MhuQ==" spinCount="100000" sheet="1" objects="1" scenarios="1"/>
  <mergeCells count="10">
    <mergeCell ref="B100:E100"/>
    <mergeCell ref="B101:E101"/>
    <mergeCell ref="H5:K5"/>
    <mergeCell ref="H6:K6"/>
    <mergeCell ref="C1:E1"/>
    <mergeCell ref="F1:G1"/>
    <mergeCell ref="A96:B96"/>
    <mergeCell ref="A1:A3"/>
    <mergeCell ref="B1:B3"/>
    <mergeCell ref="A4:A94"/>
  </mergeCells>
  <conditionalFormatting sqref="C4:G94">
    <cfRule type="cellIs" dxfId="3" priority="1" operator="equal">
      <formula>"VYPLNIŤ"</formula>
    </cfRule>
    <cfRule type="cellIs" dxfId="2" priority="2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Header>&amp;L&amp;"-,Tučné"&amp;14&amp;K03+000PRÍLOHA Č. 3: Zoznam položiek pre stanovenie jednotných cien - 1. ČASŤ: POLOŽKY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EDA8-F911-459A-9EF8-70D7EF69212C}">
  <dimension ref="A1:S260"/>
  <sheetViews>
    <sheetView zoomScale="110" zoomScaleNormal="110" workbookViewId="0">
      <pane ySplit="3" topLeftCell="A228" activePane="bottomLeft" state="frozen"/>
      <selection activeCell="B1" sqref="A1:XFD1048576"/>
      <selection pane="bottomLeft" activeCell="D243" sqref="D243"/>
    </sheetView>
  </sheetViews>
  <sheetFormatPr baseColWidth="10" defaultColWidth="8.83203125" defaultRowHeight="15" x14ac:dyDescent="0.2"/>
  <cols>
    <col min="1" max="1" width="13.6640625" style="2" customWidth="1"/>
    <col min="2" max="2" width="37.33203125" style="215" customWidth="1"/>
    <col min="3" max="3" width="10.5" style="215" customWidth="1"/>
    <col min="4" max="4" width="11.5" style="215" customWidth="1"/>
    <col min="5" max="5" width="12.1640625" style="215" customWidth="1"/>
    <col min="6" max="6" width="10.5" style="3" customWidth="1"/>
    <col min="7" max="9" width="10.5" style="4" customWidth="1"/>
    <col min="10" max="14" width="10.5" customWidth="1"/>
    <col min="15" max="18" width="18.1640625" customWidth="1"/>
  </cols>
  <sheetData>
    <row r="1" spans="1:18" ht="14.25" customHeight="1" x14ac:dyDescent="0.2">
      <c r="A1" s="487" t="s">
        <v>428</v>
      </c>
      <c r="B1" s="490" t="s">
        <v>429</v>
      </c>
      <c r="C1" s="494" t="s">
        <v>430</v>
      </c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5"/>
    </row>
    <row r="2" spans="1:18" ht="14.25" customHeight="1" x14ac:dyDescent="0.2">
      <c r="A2" s="488"/>
      <c r="B2" s="491"/>
      <c r="C2" s="219" t="s">
        <v>359</v>
      </c>
      <c r="D2" s="219" t="s">
        <v>362</v>
      </c>
      <c r="E2" s="219" t="s">
        <v>365</v>
      </c>
      <c r="F2" s="219" t="s">
        <v>368</v>
      </c>
      <c r="G2" s="262" t="s">
        <v>371</v>
      </c>
      <c r="H2" s="501" t="s">
        <v>374</v>
      </c>
      <c r="I2" s="502"/>
      <c r="J2" s="219" t="s">
        <v>377</v>
      </c>
      <c r="K2" s="219" t="s">
        <v>380</v>
      </c>
      <c r="L2" s="219" t="s">
        <v>383</v>
      </c>
      <c r="M2" s="219" t="s">
        <v>386</v>
      </c>
      <c r="N2" s="220" t="s">
        <v>389</v>
      </c>
    </row>
    <row r="3" spans="1:18" s="1" customFormat="1" ht="99" customHeight="1" thickBot="1" x14ac:dyDescent="0.25">
      <c r="A3" s="489"/>
      <c r="B3" s="492"/>
      <c r="C3" s="216" t="s">
        <v>534</v>
      </c>
      <c r="D3" s="216" t="s">
        <v>535</v>
      </c>
      <c r="E3" s="216" t="s">
        <v>536</v>
      </c>
      <c r="F3" s="224" t="s">
        <v>537</v>
      </c>
      <c r="G3" s="224" t="s">
        <v>538</v>
      </c>
      <c r="H3" s="224" t="s">
        <v>539</v>
      </c>
      <c r="I3" s="225" t="s">
        <v>540</v>
      </c>
      <c r="J3" s="217" t="s">
        <v>541</v>
      </c>
      <c r="K3" s="217" t="s">
        <v>542</v>
      </c>
      <c r="L3" s="217" t="s">
        <v>543</v>
      </c>
      <c r="M3" s="217" t="s">
        <v>544</v>
      </c>
      <c r="N3" s="218" t="s">
        <v>545</v>
      </c>
    </row>
    <row r="4" spans="1:18" s="1" customFormat="1" ht="20" customHeight="1" thickBot="1" x14ac:dyDescent="0.25">
      <c r="A4" s="226"/>
      <c r="B4" s="227" t="s">
        <v>546</v>
      </c>
      <c r="C4" s="228"/>
      <c r="D4" s="228"/>
      <c r="E4" s="228"/>
      <c r="F4" s="222"/>
      <c r="G4" s="222"/>
      <c r="H4" s="222"/>
      <c r="I4" s="222"/>
      <c r="J4" s="222"/>
      <c r="K4" s="222"/>
      <c r="L4" s="222"/>
      <c r="M4" s="222"/>
      <c r="N4" s="229"/>
    </row>
    <row r="5" spans="1:18" ht="14.5" customHeight="1" x14ac:dyDescent="0.2">
      <c r="A5" s="493" t="s">
        <v>547</v>
      </c>
      <c r="B5" s="230" t="s">
        <v>438</v>
      </c>
      <c r="C5" s="535" t="s">
        <v>440</v>
      </c>
      <c r="D5" s="535" t="s">
        <v>440</v>
      </c>
      <c r="E5" s="535" t="s">
        <v>439</v>
      </c>
      <c r="F5" s="535" t="s">
        <v>440</v>
      </c>
      <c r="G5" s="535" t="s">
        <v>440</v>
      </c>
      <c r="H5" s="547" t="s">
        <v>440</v>
      </c>
      <c r="I5" s="548" t="s">
        <v>439</v>
      </c>
      <c r="J5" s="535" t="s">
        <v>440</v>
      </c>
      <c r="K5" s="535" t="s">
        <v>440</v>
      </c>
      <c r="L5" s="535" t="s">
        <v>439</v>
      </c>
      <c r="M5" s="535" t="s">
        <v>439</v>
      </c>
      <c r="N5" s="536" t="s">
        <v>439</v>
      </c>
      <c r="O5" s="479" t="s">
        <v>427</v>
      </c>
      <c r="P5" s="479"/>
      <c r="Q5" s="479"/>
      <c r="R5" s="479"/>
    </row>
    <row r="6" spans="1:18" ht="14.5" customHeight="1" x14ac:dyDescent="0.2">
      <c r="A6" s="493"/>
      <c r="B6" s="231" t="s">
        <v>548</v>
      </c>
      <c r="C6" s="537" t="s">
        <v>439</v>
      </c>
      <c r="D6" s="537" t="s">
        <v>439</v>
      </c>
      <c r="E6" s="537" t="s">
        <v>439</v>
      </c>
      <c r="F6" s="537" t="s">
        <v>440</v>
      </c>
      <c r="G6" s="537" t="s">
        <v>440</v>
      </c>
      <c r="H6" s="549" t="s">
        <v>440</v>
      </c>
      <c r="I6" s="550" t="s">
        <v>439</v>
      </c>
      <c r="J6" s="537" t="s">
        <v>439</v>
      </c>
      <c r="K6" s="537" t="s">
        <v>439</v>
      </c>
      <c r="L6" s="537" t="s">
        <v>439</v>
      </c>
      <c r="M6" s="537" t="s">
        <v>439</v>
      </c>
      <c r="N6" s="538" t="s">
        <v>439</v>
      </c>
      <c r="O6" s="267" t="s">
        <v>549</v>
      </c>
    </row>
    <row r="7" spans="1:18" ht="14.5" customHeight="1" x14ac:dyDescent="0.2">
      <c r="A7" s="493"/>
      <c r="B7" s="231" t="s">
        <v>550</v>
      </c>
      <c r="C7" s="537" t="s">
        <v>439</v>
      </c>
      <c r="D7" s="537" t="s">
        <v>439</v>
      </c>
      <c r="E7" s="537" t="s">
        <v>439</v>
      </c>
      <c r="F7" s="537" t="s">
        <v>440</v>
      </c>
      <c r="G7" s="537" t="s">
        <v>440</v>
      </c>
      <c r="H7" s="549" t="s">
        <v>440</v>
      </c>
      <c r="I7" s="550" t="s">
        <v>440</v>
      </c>
      <c r="J7" s="537" t="s">
        <v>440</v>
      </c>
      <c r="K7" s="537" t="s">
        <v>440</v>
      </c>
      <c r="L7" s="537" t="s">
        <v>439</v>
      </c>
      <c r="M7" s="537" t="s">
        <v>439</v>
      </c>
      <c r="N7" s="538" t="s">
        <v>439</v>
      </c>
      <c r="O7" s="267" t="s">
        <v>551</v>
      </c>
    </row>
    <row r="8" spans="1:18" ht="14.5" customHeight="1" x14ac:dyDescent="0.2">
      <c r="A8" s="493"/>
      <c r="B8" s="231" t="s">
        <v>552</v>
      </c>
      <c r="C8" s="537" t="s">
        <v>439</v>
      </c>
      <c r="D8" s="537" t="s">
        <v>440</v>
      </c>
      <c r="E8" s="537" t="s">
        <v>439</v>
      </c>
      <c r="F8" s="537" t="s">
        <v>440</v>
      </c>
      <c r="G8" s="537" t="s">
        <v>440</v>
      </c>
      <c r="H8" s="549" t="s">
        <v>440</v>
      </c>
      <c r="I8" s="550" t="s">
        <v>439</v>
      </c>
      <c r="J8" s="537" t="s">
        <v>439</v>
      </c>
      <c r="K8" s="537" t="s">
        <v>439</v>
      </c>
      <c r="L8" s="537" t="s">
        <v>439</v>
      </c>
      <c r="M8" s="537" t="s">
        <v>439</v>
      </c>
      <c r="N8" s="538" t="s">
        <v>439</v>
      </c>
      <c r="O8" s="267" t="s">
        <v>553</v>
      </c>
    </row>
    <row r="9" spans="1:18" ht="14.5" customHeight="1" x14ac:dyDescent="0.2">
      <c r="A9" s="493"/>
      <c r="B9" s="231" t="s">
        <v>554</v>
      </c>
      <c r="C9" s="537" t="s">
        <v>439</v>
      </c>
      <c r="D9" s="537" t="s">
        <v>439</v>
      </c>
      <c r="E9" s="537" t="s">
        <v>439</v>
      </c>
      <c r="F9" s="537" t="s">
        <v>440</v>
      </c>
      <c r="G9" s="537" t="s">
        <v>440</v>
      </c>
      <c r="H9" s="549" t="s">
        <v>440</v>
      </c>
      <c r="I9" s="550" t="s">
        <v>439</v>
      </c>
      <c r="J9" s="537" t="s">
        <v>439</v>
      </c>
      <c r="K9" s="537" t="s">
        <v>439</v>
      </c>
      <c r="L9" s="537" t="s">
        <v>439</v>
      </c>
      <c r="M9" s="537" t="s">
        <v>439</v>
      </c>
      <c r="N9" s="538" t="s">
        <v>439</v>
      </c>
      <c r="O9" s="267" t="s">
        <v>555</v>
      </c>
    </row>
    <row r="10" spans="1:18" ht="14.5" customHeight="1" x14ac:dyDescent="0.2">
      <c r="A10" s="493"/>
      <c r="B10" s="231" t="s">
        <v>556</v>
      </c>
      <c r="C10" s="537" t="s">
        <v>439</v>
      </c>
      <c r="D10" s="537" t="s">
        <v>439</v>
      </c>
      <c r="E10" s="537" t="s">
        <v>439</v>
      </c>
      <c r="F10" s="537" t="s">
        <v>440</v>
      </c>
      <c r="G10" s="537" t="s">
        <v>440</v>
      </c>
      <c r="H10" s="549" t="s">
        <v>440</v>
      </c>
      <c r="I10" s="550" t="s">
        <v>439</v>
      </c>
      <c r="J10" s="537" t="s">
        <v>439</v>
      </c>
      <c r="K10" s="537" t="s">
        <v>439</v>
      </c>
      <c r="L10" s="537" t="s">
        <v>439</v>
      </c>
      <c r="M10" s="537" t="s">
        <v>439</v>
      </c>
      <c r="N10" s="538" t="s">
        <v>439</v>
      </c>
      <c r="O10" s="223"/>
    </row>
    <row r="11" spans="1:18" ht="14.5" customHeight="1" thickBot="1" x14ac:dyDescent="0.25">
      <c r="A11" s="493"/>
      <c r="B11" s="235" t="s">
        <v>557</v>
      </c>
      <c r="C11" s="545" t="s">
        <v>439</v>
      </c>
      <c r="D11" s="545" t="s">
        <v>439</v>
      </c>
      <c r="E11" s="545" t="s">
        <v>439</v>
      </c>
      <c r="F11" s="545" t="s">
        <v>440</v>
      </c>
      <c r="G11" s="545" t="s">
        <v>440</v>
      </c>
      <c r="H11" s="551" t="s">
        <v>440</v>
      </c>
      <c r="I11" s="552" t="s">
        <v>439</v>
      </c>
      <c r="J11" s="545" t="s">
        <v>439</v>
      </c>
      <c r="K11" s="545" t="s">
        <v>439</v>
      </c>
      <c r="L11" s="545" t="s">
        <v>439</v>
      </c>
      <c r="M11" s="545" t="s">
        <v>439</v>
      </c>
      <c r="N11" s="546" t="s">
        <v>439</v>
      </c>
      <c r="O11" s="267" t="s">
        <v>447</v>
      </c>
    </row>
    <row r="12" spans="1:18" ht="14.5" customHeight="1" thickBot="1" x14ac:dyDescent="0.25">
      <c r="A12" s="493"/>
      <c r="B12" s="233" t="s">
        <v>558</v>
      </c>
      <c r="C12" s="533" t="s">
        <v>439</v>
      </c>
      <c r="D12" s="533" t="s">
        <v>440</v>
      </c>
      <c r="E12" s="533" t="s">
        <v>440</v>
      </c>
      <c r="F12" s="533" t="s">
        <v>440</v>
      </c>
      <c r="G12" s="553" t="s">
        <v>439</v>
      </c>
      <c r="H12" s="553" t="s">
        <v>439</v>
      </c>
      <c r="I12" s="554" t="s">
        <v>439</v>
      </c>
      <c r="J12" s="533" t="s">
        <v>439</v>
      </c>
      <c r="K12" s="533" t="s">
        <v>439</v>
      </c>
      <c r="L12" s="533" t="s">
        <v>439</v>
      </c>
      <c r="M12" s="533" t="s">
        <v>439</v>
      </c>
      <c r="N12" s="534" t="s">
        <v>439</v>
      </c>
    </row>
    <row r="13" spans="1:18" ht="14.5" customHeight="1" thickBot="1" x14ac:dyDescent="0.25">
      <c r="A13" s="493"/>
      <c r="B13" s="336" t="s">
        <v>559</v>
      </c>
      <c r="C13" s="545" t="s">
        <v>439</v>
      </c>
      <c r="D13" s="545" t="s">
        <v>439</v>
      </c>
      <c r="E13" s="545" t="s">
        <v>439</v>
      </c>
      <c r="F13" s="545" t="s">
        <v>440</v>
      </c>
      <c r="G13" s="545" t="s">
        <v>440</v>
      </c>
      <c r="H13" s="551" t="s">
        <v>440</v>
      </c>
      <c r="I13" s="552" t="s">
        <v>439</v>
      </c>
      <c r="J13" s="545" t="s">
        <v>439</v>
      </c>
      <c r="K13" s="545" t="s">
        <v>439</v>
      </c>
      <c r="L13" s="545" t="s">
        <v>439</v>
      </c>
      <c r="M13" s="545" t="s">
        <v>439</v>
      </c>
      <c r="N13" s="546" t="s">
        <v>439</v>
      </c>
    </row>
    <row r="14" spans="1:18" ht="14.5" customHeight="1" x14ac:dyDescent="0.2">
      <c r="A14" s="493"/>
      <c r="B14" s="230" t="s">
        <v>560</v>
      </c>
      <c r="C14" s="535" t="s">
        <v>440</v>
      </c>
      <c r="D14" s="535" t="s">
        <v>440</v>
      </c>
      <c r="E14" s="535" t="s">
        <v>439</v>
      </c>
      <c r="F14" s="535" t="s">
        <v>440</v>
      </c>
      <c r="G14" s="547" t="s">
        <v>440</v>
      </c>
      <c r="H14" s="547" t="s">
        <v>440</v>
      </c>
      <c r="I14" s="548" t="s">
        <v>439</v>
      </c>
      <c r="J14" s="535" t="s">
        <v>440</v>
      </c>
      <c r="K14" s="535" t="s">
        <v>440</v>
      </c>
      <c r="L14" s="535" t="s">
        <v>439</v>
      </c>
      <c r="M14" s="535" t="s">
        <v>439</v>
      </c>
      <c r="N14" s="536" t="s">
        <v>439</v>
      </c>
    </row>
    <row r="15" spans="1:18" ht="14.5" customHeight="1" x14ac:dyDescent="0.2">
      <c r="A15" s="493"/>
      <c r="B15" s="231" t="s">
        <v>561</v>
      </c>
      <c r="C15" s="537" t="s">
        <v>439</v>
      </c>
      <c r="D15" s="537" t="s">
        <v>439</v>
      </c>
      <c r="E15" s="537" t="s">
        <v>439</v>
      </c>
      <c r="F15" s="537" t="s">
        <v>440</v>
      </c>
      <c r="G15" s="549" t="s">
        <v>440</v>
      </c>
      <c r="H15" s="549" t="s">
        <v>440</v>
      </c>
      <c r="I15" s="550" t="s">
        <v>439</v>
      </c>
      <c r="J15" s="537" t="s">
        <v>439</v>
      </c>
      <c r="K15" s="537" t="s">
        <v>439</v>
      </c>
      <c r="L15" s="537" t="s">
        <v>439</v>
      </c>
      <c r="M15" s="537" t="s">
        <v>439</v>
      </c>
      <c r="N15" s="538" t="s">
        <v>439</v>
      </c>
    </row>
    <row r="16" spans="1:18" ht="14.5" customHeight="1" x14ac:dyDescent="0.2">
      <c r="A16" s="493"/>
      <c r="B16" s="231" t="s">
        <v>562</v>
      </c>
      <c r="C16" s="537" t="s">
        <v>439</v>
      </c>
      <c r="D16" s="537" t="s">
        <v>439</v>
      </c>
      <c r="E16" s="537" t="s">
        <v>439</v>
      </c>
      <c r="F16" s="537" t="s">
        <v>440</v>
      </c>
      <c r="G16" s="549" t="s">
        <v>440</v>
      </c>
      <c r="H16" s="549" t="s">
        <v>440</v>
      </c>
      <c r="I16" s="550" t="s">
        <v>439</v>
      </c>
      <c r="J16" s="537" t="s">
        <v>439</v>
      </c>
      <c r="K16" s="537" t="s">
        <v>439</v>
      </c>
      <c r="L16" s="537" t="s">
        <v>439</v>
      </c>
      <c r="M16" s="537" t="s">
        <v>439</v>
      </c>
      <c r="N16" s="538" t="s">
        <v>439</v>
      </c>
    </row>
    <row r="17" spans="1:14" ht="14.5" customHeight="1" thickBot="1" x14ac:dyDescent="0.25">
      <c r="A17" s="493"/>
      <c r="B17" s="232" t="s">
        <v>563</v>
      </c>
      <c r="C17" s="539" t="s">
        <v>439</v>
      </c>
      <c r="D17" s="539" t="s">
        <v>439</v>
      </c>
      <c r="E17" s="539" t="s">
        <v>439</v>
      </c>
      <c r="F17" s="539" t="s">
        <v>440</v>
      </c>
      <c r="G17" s="555" t="s">
        <v>440</v>
      </c>
      <c r="H17" s="555" t="s">
        <v>440</v>
      </c>
      <c r="I17" s="556" t="s">
        <v>439</v>
      </c>
      <c r="J17" s="539" t="s">
        <v>439</v>
      </c>
      <c r="K17" s="539" t="s">
        <v>439</v>
      </c>
      <c r="L17" s="539" t="s">
        <v>439</v>
      </c>
      <c r="M17" s="539" t="s">
        <v>439</v>
      </c>
      <c r="N17" s="540" t="s">
        <v>439</v>
      </c>
    </row>
    <row r="18" spans="1:14" ht="14.5" customHeight="1" x14ac:dyDescent="0.2">
      <c r="A18" s="493"/>
      <c r="B18" s="230" t="s">
        <v>564</v>
      </c>
      <c r="C18" s="535" t="s">
        <v>439</v>
      </c>
      <c r="D18" s="535" t="s">
        <v>439</v>
      </c>
      <c r="E18" s="535" t="s">
        <v>439</v>
      </c>
      <c r="F18" s="535" t="s">
        <v>440</v>
      </c>
      <c r="G18" s="547" t="s">
        <v>440</v>
      </c>
      <c r="H18" s="547" t="s">
        <v>440</v>
      </c>
      <c r="I18" s="548" t="s">
        <v>439</v>
      </c>
      <c r="J18" s="535" t="s">
        <v>439</v>
      </c>
      <c r="K18" s="535" t="s">
        <v>439</v>
      </c>
      <c r="L18" s="535" t="s">
        <v>439</v>
      </c>
      <c r="M18" s="535" t="s">
        <v>439</v>
      </c>
      <c r="N18" s="536" t="s">
        <v>439</v>
      </c>
    </row>
    <row r="19" spans="1:14" ht="14.5" customHeight="1" thickBot="1" x14ac:dyDescent="0.25">
      <c r="A19" s="493"/>
      <c r="B19" s="232" t="s">
        <v>565</v>
      </c>
      <c r="C19" s="539" t="s">
        <v>439</v>
      </c>
      <c r="D19" s="539" t="s">
        <v>439</v>
      </c>
      <c r="E19" s="539" t="s">
        <v>439</v>
      </c>
      <c r="F19" s="539" t="s">
        <v>440</v>
      </c>
      <c r="G19" s="555" t="s">
        <v>440</v>
      </c>
      <c r="H19" s="555" t="s">
        <v>440</v>
      </c>
      <c r="I19" s="556" t="s">
        <v>439</v>
      </c>
      <c r="J19" s="539" t="s">
        <v>439</v>
      </c>
      <c r="K19" s="539" t="s">
        <v>439</v>
      </c>
      <c r="L19" s="539" t="s">
        <v>439</v>
      </c>
      <c r="M19" s="539" t="s">
        <v>439</v>
      </c>
      <c r="N19" s="540" t="s">
        <v>439</v>
      </c>
    </row>
    <row r="20" spans="1:14" ht="14.5" customHeight="1" x14ac:dyDescent="0.2">
      <c r="A20" s="493"/>
      <c r="B20" s="230" t="s">
        <v>566</v>
      </c>
      <c r="C20" s="535" t="s">
        <v>439</v>
      </c>
      <c r="D20" s="535" t="s">
        <v>439</v>
      </c>
      <c r="E20" s="535" t="s">
        <v>439</v>
      </c>
      <c r="F20" s="535" t="s">
        <v>440</v>
      </c>
      <c r="G20" s="547" t="s">
        <v>440</v>
      </c>
      <c r="H20" s="547" t="s">
        <v>440</v>
      </c>
      <c r="I20" s="548" t="s">
        <v>439</v>
      </c>
      <c r="J20" s="535" t="s">
        <v>439</v>
      </c>
      <c r="K20" s="535" t="s">
        <v>439</v>
      </c>
      <c r="L20" s="535" t="s">
        <v>439</v>
      </c>
      <c r="M20" s="535" t="s">
        <v>439</v>
      </c>
      <c r="N20" s="536" t="s">
        <v>439</v>
      </c>
    </row>
    <row r="21" spans="1:14" ht="14.5" customHeight="1" thickBot="1" x14ac:dyDescent="0.25">
      <c r="A21" s="493"/>
      <c r="B21" s="232" t="s">
        <v>567</v>
      </c>
      <c r="C21" s="539" t="s">
        <v>439</v>
      </c>
      <c r="D21" s="539" t="s">
        <v>439</v>
      </c>
      <c r="E21" s="539" t="s">
        <v>439</v>
      </c>
      <c r="F21" s="539" t="s">
        <v>440</v>
      </c>
      <c r="G21" s="555" t="s">
        <v>440</v>
      </c>
      <c r="H21" s="555" t="s">
        <v>440</v>
      </c>
      <c r="I21" s="556" t="s">
        <v>439</v>
      </c>
      <c r="J21" s="539" t="s">
        <v>439</v>
      </c>
      <c r="K21" s="539" t="s">
        <v>439</v>
      </c>
      <c r="L21" s="539" t="s">
        <v>439</v>
      </c>
      <c r="M21" s="539" t="s">
        <v>439</v>
      </c>
      <c r="N21" s="540" t="s">
        <v>439</v>
      </c>
    </row>
    <row r="22" spans="1:14" ht="14.5" customHeight="1" x14ac:dyDescent="0.2">
      <c r="A22" s="493"/>
      <c r="B22" s="230" t="s">
        <v>568</v>
      </c>
      <c r="C22" s="535" t="s">
        <v>439</v>
      </c>
      <c r="D22" s="535" t="s">
        <v>439</v>
      </c>
      <c r="E22" s="535" t="s">
        <v>439</v>
      </c>
      <c r="F22" s="535" t="s">
        <v>440</v>
      </c>
      <c r="G22" s="547" t="s">
        <v>440</v>
      </c>
      <c r="H22" s="547" t="s">
        <v>440</v>
      </c>
      <c r="I22" s="548" t="s">
        <v>439</v>
      </c>
      <c r="J22" s="535" t="s">
        <v>439</v>
      </c>
      <c r="K22" s="535" t="s">
        <v>439</v>
      </c>
      <c r="L22" s="535" t="s">
        <v>439</v>
      </c>
      <c r="M22" s="535" t="s">
        <v>439</v>
      </c>
      <c r="N22" s="536" t="s">
        <v>439</v>
      </c>
    </row>
    <row r="23" spans="1:14" ht="14.5" customHeight="1" thickBot="1" x14ac:dyDescent="0.25">
      <c r="A23" s="493"/>
      <c r="B23" s="232" t="s">
        <v>569</v>
      </c>
      <c r="C23" s="539" t="s">
        <v>439</v>
      </c>
      <c r="D23" s="539" t="s">
        <v>439</v>
      </c>
      <c r="E23" s="539" t="s">
        <v>439</v>
      </c>
      <c r="F23" s="539" t="s">
        <v>440</v>
      </c>
      <c r="G23" s="555" t="s">
        <v>440</v>
      </c>
      <c r="H23" s="555" t="s">
        <v>440</v>
      </c>
      <c r="I23" s="556" t="s">
        <v>439</v>
      </c>
      <c r="J23" s="539" t="s">
        <v>439</v>
      </c>
      <c r="K23" s="539" t="s">
        <v>439</v>
      </c>
      <c r="L23" s="539" t="s">
        <v>439</v>
      </c>
      <c r="M23" s="539" t="s">
        <v>439</v>
      </c>
      <c r="N23" s="540" t="s">
        <v>439</v>
      </c>
    </row>
    <row r="24" spans="1:14" ht="14.5" customHeight="1" x14ac:dyDescent="0.2">
      <c r="A24" s="493"/>
      <c r="B24" s="230" t="s">
        <v>570</v>
      </c>
      <c r="C24" s="535" t="s">
        <v>439</v>
      </c>
      <c r="D24" s="535" t="s">
        <v>439</v>
      </c>
      <c r="E24" s="535" t="s">
        <v>439</v>
      </c>
      <c r="F24" s="535" t="s">
        <v>440</v>
      </c>
      <c r="G24" s="547" t="s">
        <v>440</v>
      </c>
      <c r="H24" s="547" t="s">
        <v>440</v>
      </c>
      <c r="I24" s="548" t="s">
        <v>439</v>
      </c>
      <c r="J24" s="535" t="s">
        <v>439</v>
      </c>
      <c r="K24" s="535" t="s">
        <v>439</v>
      </c>
      <c r="L24" s="535" t="s">
        <v>439</v>
      </c>
      <c r="M24" s="535" t="s">
        <v>439</v>
      </c>
      <c r="N24" s="536" t="s">
        <v>439</v>
      </c>
    </row>
    <row r="25" spans="1:14" ht="14.5" customHeight="1" x14ac:dyDescent="0.2">
      <c r="A25" s="493"/>
      <c r="B25" s="231" t="s">
        <v>571</v>
      </c>
      <c r="C25" s="537" t="s">
        <v>439</v>
      </c>
      <c r="D25" s="537" t="s">
        <v>439</v>
      </c>
      <c r="E25" s="537" t="s">
        <v>439</v>
      </c>
      <c r="F25" s="537" t="s">
        <v>440</v>
      </c>
      <c r="G25" s="549" t="s">
        <v>440</v>
      </c>
      <c r="H25" s="549" t="s">
        <v>440</v>
      </c>
      <c r="I25" s="550" t="s">
        <v>439</v>
      </c>
      <c r="J25" s="537" t="s">
        <v>439</v>
      </c>
      <c r="K25" s="537" t="s">
        <v>439</v>
      </c>
      <c r="L25" s="537" t="s">
        <v>439</v>
      </c>
      <c r="M25" s="537" t="s">
        <v>439</v>
      </c>
      <c r="N25" s="538" t="s">
        <v>439</v>
      </c>
    </row>
    <row r="26" spans="1:14" ht="14.5" customHeight="1" thickBot="1" x14ac:dyDescent="0.25">
      <c r="A26" s="493"/>
      <c r="B26" s="235" t="s">
        <v>572</v>
      </c>
      <c r="C26" s="545" t="s">
        <v>439</v>
      </c>
      <c r="D26" s="545" t="s">
        <v>439</v>
      </c>
      <c r="E26" s="545" t="s">
        <v>439</v>
      </c>
      <c r="F26" s="545" t="s">
        <v>440</v>
      </c>
      <c r="G26" s="551" t="s">
        <v>440</v>
      </c>
      <c r="H26" s="551" t="s">
        <v>440</v>
      </c>
      <c r="I26" s="552" t="s">
        <v>439</v>
      </c>
      <c r="J26" s="545" t="s">
        <v>439</v>
      </c>
      <c r="K26" s="545" t="s">
        <v>439</v>
      </c>
      <c r="L26" s="545" t="s">
        <v>439</v>
      </c>
      <c r="M26" s="545" t="s">
        <v>439</v>
      </c>
      <c r="N26" s="546" t="s">
        <v>439</v>
      </c>
    </row>
    <row r="27" spans="1:14" ht="14.5" customHeight="1" x14ac:dyDescent="0.2">
      <c r="A27" s="493"/>
      <c r="B27" s="230" t="s">
        <v>573</v>
      </c>
      <c r="C27" s="535" t="s">
        <v>439</v>
      </c>
      <c r="D27" s="535" t="s">
        <v>439</v>
      </c>
      <c r="E27" s="535" t="s">
        <v>439</v>
      </c>
      <c r="F27" s="535" t="s">
        <v>440</v>
      </c>
      <c r="G27" s="535" t="s">
        <v>440</v>
      </c>
      <c r="H27" s="547" t="s">
        <v>440</v>
      </c>
      <c r="I27" s="548" t="s">
        <v>439</v>
      </c>
      <c r="J27" s="535" t="s">
        <v>439</v>
      </c>
      <c r="K27" s="535" t="s">
        <v>439</v>
      </c>
      <c r="L27" s="535" t="s">
        <v>439</v>
      </c>
      <c r="M27" s="535" t="s">
        <v>439</v>
      </c>
      <c r="N27" s="536" t="s">
        <v>439</v>
      </c>
    </row>
    <row r="28" spans="1:14" ht="14.5" customHeight="1" x14ac:dyDescent="0.2">
      <c r="A28" s="493"/>
      <c r="B28" s="231" t="s">
        <v>574</v>
      </c>
      <c r="C28" s="537" t="s">
        <v>439</v>
      </c>
      <c r="D28" s="537" t="s">
        <v>439</v>
      </c>
      <c r="E28" s="537" t="s">
        <v>439</v>
      </c>
      <c r="F28" s="537" t="s">
        <v>440</v>
      </c>
      <c r="G28" s="537" t="s">
        <v>440</v>
      </c>
      <c r="H28" s="549" t="s">
        <v>440</v>
      </c>
      <c r="I28" s="550" t="s">
        <v>439</v>
      </c>
      <c r="J28" s="537" t="s">
        <v>439</v>
      </c>
      <c r="K28" s="537" t="s">
        <v>439</v>
      </c>
      <c r="L28" s="537" t="s">
        <v>439</v>
      </c>
      <c r="M28" s="537" t="s">
        <v>439</v>
      </c>
      <c r="N28" s="538" t="s">
        <v>439</v>
      </c>
    </row>
    <row r="29" spans="1:14" ht="14.5" customHeight="1" thickBot="1" x14ac:dyDescent="0.25">
      <c r="A29" s="493"/>
      <c r="B29" s="232" t="s">
        <v>575</v>
      </c>
      <c r="C29" s="539" t="s">
        <v>439</v>
      </c>
      <c r="D29" s="539" t="s">
        <v>439</v>
      </c>
      <c r="E29" s="539" t="s">
        <v>439</v>
      </c>
      <c r="F29" s="539" t="s">
        <v>440</v>
      </c>
      <c r="G29" s="539" t="s">
        <v>440</v>
      </c>
      <c r="H29" s="555" t="s">
        <v>440</v>
      </c>
      <c r="I29" s="556" t="s">
        <v>439</v>
      </c>
      <c r="J29" s="539" t="s">
        <v>439</v>
      </c>
      <c r="K29" s="539" t="s">
        <v>439</v>
      </c>
      <c r="L29" s="539" t="s">
        <v>439</v>
      </c>
      <c r="M29" s="539" t="s">
        <v>439</v>
      </c>
      <c r="N29" s="540" t="s">
        <v>439</v>
      </c>
    </row>
    <row r="30" spans="1:14" ht="14.5" customHeight="1" x14ac:dyDescent="0.2">
      <c r="A30" s="493"/>
      <c r="B30" s="230" t="s">
        <v>576</v>
      </c>
      <c r="C30" s="535" t="s">
        <v>439</v>
      </c>
      <c r="D30" s="535" t="s">
        <v>440</v>
      </c>
      <c r="E30" s="535" t="s">
        <v>440</v>
      </c>
      <c r="F30" s="535" t="s">
        <v>440</v>
      </c>
      <c r="G30" s="547" t="s">
        <v>439</v>
      </c>
      <c r="H30" s="547" t="s">
        <v>439</v>
      </c>
      <c r="I30" s="548" t="s">
        <v>439</v>
      </c>
      <c r="J30" s="535" t="s">
        <v>439</v>
      </c>
      <c r="K30" s="535" t="s">
        <v>439</v>
      </c>
      <c r="L30" s="535" t="s">
        <v>439</v>
      </c>
      <c r="M30" s="535" t="s">
        <v>439</v>
      </c>
      <c r="N30" s="536" t="s">
        <v>439</v>
      </c>
    </row>
    <row r="31" spans="1:14" ht="14.5" customHeight="1" thickBot="1" x14ac:dyDescent="0.25">
      <c r="A31" s="493"/>
      <c r="B31" s="232" t="s">
        <v>577</v>
      </c>
      <c r="C31" s="539" t="s">
        <v>439</v>
      </c>
      <c r="D31" s="539" t="s">
        <v>440</v>
      </c>
      <c r="E31" s="539" t="s">
        <v>440</v>
      </c>
      <c r="F31" s="539" t="s">
        <v>440</v>
      </c>
      <c r="G31" s="555" t="s">
        <v>439</v>
      </c>
      <c r="H31" s="555" t="s">
        <v>439</v>
      </c>
      <c r="I31" s="556" t="s">
        <v>439</v>
      </c>
      <c r="J31" s="539" t="s">
        <v>439</v>
      </c>
      <c r="K31" s="539" t="s">
        <v>439</v>
      </c>
      <c r="L31" s="539" t="s">
        <v>439</v>
      </c>
      <c r="M31" s="539" t="s">
        <v>439</v>
      </c>
      <c r="N31" s="540" t="s">
        <v>439</v>
      </c>
    </row>
    <row r="32" spans="1:14" ht="14.5" customHeight="1" x14ac:dyDescent="0.2">
      <c r="A32" s="493"/>
      <c r="B32" s="230" t="s">
        <v>578</v>
      </c>
      <c r="C32" s="535" t="s">
        <v>440</v>
      </c>
      <c r="D32" s="535" t="s">
        <v>440</v>
      </c>
      <c r="E32" s="535" t="s">
        <v>439</v>
      </c>
      <c r="F32" s="535" t="s">
        <v>440</v>
      </c>
      <c r="G32" s="547" t="s">
        <v>440</v>
      </c>
      <c r="H32" s="547" t="s">
        <v>439</v>
      </c>
      <c r="I32" s="548" t="s">
        <v>439</v>
      </c>
      <c r="J32" s="535" t="s">
        <v>439</v>
      </c>
      <c r="K32" s="535" t="s">
        <v>439</v>
      </c>
      <c r="L32" s="535" t="s">
        <v>439</v>
      </c>
      <c r="M32" s="535" t="s">
        <v>439</v>
      </c>
      <c r="N32" s="536" t="s">
        <v>439</v>
      </c>
    </row>
    <row r="33" spans="1:14" ht="14.5" customHeight="1" thickBot="1" x14ac:dyDescent="0.25">
      <c r="A33" s="493"/>
      <c r="B33" s="232" t="s">
        <v>579</v>
      </c>
      <c r="C33" s="539" t="s">
        <v>439</v>
      </c>
      <c r="D33" s="539" t="s">
        <v>439</v>
      </c>
      <c r="E33" s="539" t="s">
        <v>439</v>
      </c>
      <c r="F33" s="539" t="s">
        <v>440</v>
      </c>
      <c r="G33" s="555" t="s">
        <v>440</v>
      </c>
      <c r="H33" s="555" t="s">
        <v>439</v>
      </c>
      <c r="I33" s="556" t="s">
        <v>439</v>
      </c>
      <c r="J33" s="539" t="s">
        <v>439</v>
      </c>
      <c r="K33" s="539" t="s">
        <v>439</v>
      </c>
      <c r="L33" s="539" t="s">
        <v>439</v>
      </c>
      <c r="M33" s="539" t="s">
        <v>439</v>
      </c>
      <c r="N33" s="540" t="s">
        <v>439</v>
      </c>
    </row>
    <row r="34" spans="1:14" ht="14.5" customHeight="1" x14ac:dyDescent="0.2">
      <c r="A34" s="493"/>
      <c r="B34" s="230" t="s">
        <v>580</v>
      </c>
      <c r="C34" s="535" t="s">
        <v>439</v>
      </c>
      <c r="D34" s="535" t="s">
        <v>440</v>
      </c>
      <c r="E34" s="535" t="s">
        <v>440</v>
      </c>
      <c r="F34" s="535" t="s">
        <v>440</v>
      </c>
      <c r="G34" s="547" t="s">
        <v>440</v>
      </c>
      <c r="H34" s="547" t="s">
        <v>439</v>
      </c>
      <c r="I34" s="548" t="s">
        <v>439</v>
      </c>
      <c r="J34" s="535" t="s">
        <v>439</v>
      </c>
      <c r="K34" s="535" t="s">
        <v>439</v>
      </c>
      <c r="L34" s="535" t="s">
        <v>439</v>
      </c>
      <c r="M34" s="535" t="s">
        <v>439</v>
      </c>
      <c r="N34" s="536" t="s">
        <v>439</v>
      </c>
    </row>
    <row r="35" spans="1:14" ht="14.5" customHeight="1" x14ac:dyDescent="0.2">
      <c r="A35" s="493"/>
      <c r="B35" s="231" t="s">
        <v>581</v>
      </c>
      <c r="C35" s="537" t="s">
        <v>439</v>
      </c>
      <c r="D35" s="537" t="s">
        <v>440</v>
      </c>
      <c r="E35" s="537" t="s">
        <v>439</v>
      </c>
      <c r="F35" s="537" t="s">
        <v>440</v>
      </c>
      <c r="G35" s="549" t="s">
        <v>439</v>
      </c>
      <c r="H35" s="549" t="s">
        <v>439</v>
      </c>
      <c r="I35" s="550" t="s">
        <v>439</v>
      </c>
      <c r="J35" s="537" t="s">
        <v>439</v>
      </c>
      <c r="K35" s="537" t="s">
        <v>439</v>
      </c>
      <c r="L35" s="537" t="s">
        <v>439</v>
      </c>
      <c r="M35" s="537" t="s">
        <v>439</v>
      </c>
      <c r="N35" s="538" t="s">
        <v>439</v>
      </c>
    </row>
    <row r="36" spans="1:14" ht="14.5" customHeight="1" x14ac:dyDescent="0.2">
      <c r="A36" s="493"/>
      <c r="B36" s="231" t="s">
        <v>582</v>
      </c>
      <c r="C36" s="537" t="s">
        <v>439</v>
      </c>
      <c r="D36" s="537" t="s">
        <v>440</v>
      </c>
      <c r="E36" s="537" t="s">
        <v>440</v>
      </c>
      <c r="F36" s="537" t="s">
        <v>440</v>
      </c>
      <c r="G36" s="549" t="s">
        <v>439</v>
      </c>
      <c r="H36" s="549" t="s">
        <v>439</v>
      </c>
      <c r="I36" s="550" t="s">
        <v>439</v>
      </c>
      <c r="J36" s="537" t="s">
        <v>439</v>
      </c>
      <c r="K36" s="537" t="s">
        <v>439</v>
      </c>
      <c r="L36" s="537" t="s">
        <v>439</v>
      </c>
      <c r="M36" s="537" t="s">
        <v>439</v>
      </c>
      <c r="N36" s="538" t="s">
        <v>439</v>
      </c>
    </row>
    <row r="37" spans="1:14" ht="14.5" customHeight="1" thickBot="1" x14ac:dyDescent="0.25">
      <c r="A37" s="493"/>
      <c r="B37" s="232" t="s">
        <v>583</v>
      </c>
      <c r="C37" s="539" t="s">
        <v>439</v>
      </c>
      <c r="D37" s="539" t="s">
        <v>440</v>
      </c>
      <c r="E37" s="539" t="s">
        <v>439</v>
      </c>
      <c r="F37" s="539" t="s">
        <v>440</v>
      </c>
      <c r="G37" s="555" t="s">
        <v>439</v>
      </c>
      <c r="H37" s="555" t="s">
        <v>439</v>
      </c>
      <c r="I37" s="556" t="s">
        <v>439</v>
      </c>
      <c r="J37" s="539" t="s">
        <v>439</v>
      </c>
      <c r="K37" s="539" t="s">
        <v>439</v>
      </c>
      <c r="L37" s="539" t="s">
        <v>439</v>
      </c>
      <c r="M37" s="539" t="s">
        <v>439</v>
      </c>
      <c r="N37" s="540" t="s">
        <v>439</v>
      </c>
    </row>
    <row r="38" spans="1:14" ht="14.5" customHeight="1" x14ac:dyDescent="0.2">
      <c r="A38" s="493"/>
      <c r="B38" s="230" t="s">
        <v>584</v>
      </c>
      <c r="C38" s="535" t="s">
        <v>439</v>
      </c>
      <c r="D38" s="535" t="s">
        <v>439</v>
      </c>
      <c r="E38" s="535" t="s">
        <v>439</v>
      </c>
      <c r="F38" s="535" t="s">
        <v>440</v>
      </c>
      <c r="G38" s="547" t="s">
        <v>440</v>
      </c>
      <c r="H38" s="547" t="s">
        <v>440</v>
      </c>
      <c r="I38" s="548" t="s">
        <v>439</v>
      </c>
      <c r="J38" s="535" t="s">
        <v>439</v>
      </c>
      <c r="K38" s="535" t="s">
        <v>439</v>
      </c>
      <c r="L38" s="535" t="s">
        <v>439</v>
      </c>
      <c r="M38" s="535" t="s">
        <v>439</v>
      </c>
      <c r="N38" s="536" t="s">
        <v>439</v>
      </c>
    </row>
    <row r="39" spans="1:14" ht="14.5" customHeight="1" x14ac:dyDescent="0.2">
      <c r="A39" s="493"/>
      <c r="B39" s="231" t="s">
        <v>585</v>
      </c>
      <c r="C39" s="537" t="s">
        <v>439</v>
      </c>
      <c r="D39" s="537" t="s">
        <v>439</v>
      </c>
      <c r="E39" s="537" t="s">
        <v>439</v>
      </c>
      <c r="F39" s="537" t="s">
        <v>440</v>
      </c>
      <c r="G39" s="549" t="s">
        <v>440</v>
      </c>
      <c r="H39" s="549" t="s">
        <v>440</v>
      </c>
      <c r="I39" s="550" t="s">
        <v>439</v>
      </c>
      <c r="J39" s="537" t="s">
        <v>439</v>
      </c>
      <c r="K39" s="537" t="s">
        <v>439</v>
      </c>
      <c r="L39" s="537" t="s">
        <v>439</v>
      </c>
      <c r="M39" s="537" t="s">
        <v>439</v>
      </c>
      <c r="N39" s="538" t="s">
        <v>439</v>
      </c>
    </row>
    <row r="40" spans="1:14" ht="14.5" customHeight="1" x14ac:dyDescent="0.2">
      <c r="A40" s="493"/>
      <c r="B40" s="231" t="s">
        <v>586</v>
      </c>
      <c r="C40" s="537" t="s">
        <v>439</v>
      </c>
      <c r="D40" s="537" t="s">
        <v>439</v>
      </c>
      <c r="E40" s="537" t="s">
        <v>439</v>
      </c>
      <c r="F40" s="537" t="s">
        <v>440</v>
      </c>
      <c r="G40" s="549" t="s">
        <v>440</v>
      </c>
      <c r="H40" s="549" t="s">
        <v>440</v>
      </c>
      <c r="I40" s="550" t="s">
        <v>439</v>
      </c>
      <c r="J40" s="537" t="s">
        <v>439</v>
      </c>
      <c r="K40" s="537" t="s">
        <v>439</v>
      </c>
      <c r="L40" s="537" t="s">
        <v>439</v>
      </c>
      <c r="M40" s="537" t="s">
        <v>439</v>
      </c>
      <c r="N40" s="538" t="s">
        <v>439</v>
      </c>
    </row>
    <row r="41" spans="1:14" ht="14.5" customHeight="1" x14ac:dyDescent="0.2">
      <c r="A41" s="493"/>
      <c r="B41" s="231" t="s">
        <v>587</v>
      </c>
      <c r="C41" s="537" t="s">
        <v>439</v>
      </c>
      <c r="D41" s="537" t="s">
        <v>439</v>
      </c>
      <c r="E41" s="537" t="s">
        <v>440</v>
      </c>
      <c r="F41" s="537" t="s">
        <v>440</v>
      </c>
      <c r="G41" s="549" t="s">
        <v>440</v>
      </c>
      <c r="H41" s="549" t="s">
        <v>440</v>
      </c>
      <c r="I41" s="550" t="s">
        <v>440</v>
      </c>
      <c r="J41" s="537" t="s">
        <v>439</v>
      </c>
      <c r="K41" s="537" t="s">
        <v>439</v>
      </c>
      <c r="L41" s="537" t="s">
        <v>439</v>
      </c>
      <c r="M41" s="537" t="s">
        <v>439</v>
      </c>
      <c r="N41" s="538" t="s">
        <v>439</v>
      </c>
    </row>
    <row r="42" spans="1:14" ht="14.5" customHeight="1" thickBot="1" x14ac:dyDescent="0.25">
      <c r="A42" s="493"/>
      <c r="B42" s="235" t="s">
        <v>588</v>
      </c>
      <c r="C42" s="545" t="s">
        <v>439</v>
      </c>
      <c r="D42" s="545" t="s">
        <v>439</v>
      </c>
      <c r="E42" s="545" t="s">
        <v>440</v>
      </c>
      <c r="F42" s="545" t="s">
        <v>440</v>
      </c>
      <c r="G42" s="551" t="s">
        <v>440</v>
      </c>
      <c r="H42" s="551" t="s">
        <v>440</v>
      </c>
      <c r="I42" s="552" t="s">
        <v>439</v>
      </c>
      <c r="J42" s="545" t="s">
        <v>439</v>
      </c>
      <c r="K42" s="545" t="s">
        <v>439</v>
      </c>
      <c r="L42" s="545" t="s">
        <v>439</v>
      </c>
      <c r="M42" s="545" t="s">
        <v>439</v>
      </c>
      <c r="N42" s="546" t="s">
        <v>439</v>
      </c>
    </row>
    <row r="43" spans="1:14" ht="14.5" customHeight="1" x14ac:dyDescent="0.2">
      <c r="A43" s="493"/>
      <c r="B43" s="230" t="s">
        <v>589</v>
      </c>
      <c r="C43" s="535" t="s">
        <v>439</v>
      </c>
      <c r="D43" s="535" t="s">
        <v>440</v>
      </c>
      <c r="E43" s="535" t="s">
        <v>439</v>
      </c>
      <c r="F43" s="535" t="s">
        <v>440</v>
      </c>
      <c r="G43" s="535" t="s">
        <v>439</v>
      </c>
      <c r="H43" s="557" t="s">
        <v>439</v>
      </c>
      <c r="I43" s="558" t="s">
        <v>439</v>
      </c>
      <c r="J43" s="535" t="s">
        <v>439</v>
      </c>
      <c r="K43" s="535" t="s">
        <v>439</v>
      </c>
      <c r="L43" s="535" t="s">
        <v>439</v>
      </c>
      <c r="M43" s="535" t="s">
        <v>439</v>
      </c>
      <c r="N43" s="536" t="s">
        <v>439</v>
      </c>
    </row>
    <row r="44" spans="1:14" ht="14.5" customHeight="1" thickBot="1" x14ac:dyDescent="0.25">
      <c r="A44" s="493"/>
      <c r="B44" s="232" t="s">
        <v>590</v>
      </c>
      <c r="C44" s="539" t="s">
        <v>439</v>
      </c>
      <c r="D44" s="539" t="s">
        <v>440</v>
      </c>
      <c r="E44" s="539" t="s">
        <v>439</v>
      </c>
      <c r="F44" s="539" t="s">
        <v>440</v>
      </c>
      <c r="G44" s="539" t="s">
        <v>439</v>
      </c>
      <c r="H44" s="555" t="s">
        <v>439</v>
      </c>
      <c r="I44" s="556" t="s">
        <v>439</v>
      </c>
      <c r="J44" s="539" t="s">
        <v>439</v>
      </c>
      <c r="K44" s="539" t="s">
        <v>439</v>
      </c>
      <c r="L44" s="539" t="s">
        <v>439</v>
      </c>
      <c r="M44" s="539" t="s">
        <v>439</v>
      </c>
      <c r="N44" s="540" t="s">
        <v>439</v>
      </c>
    </row>
    <row r="45" spans="1:14" ht="14.5" customHeight="1" x14ac:dyDescent="0.2">
      <c r="A45" s="493"/>
      <c r="B45" s="244" t="s">
        <v>446</v>
      </c>
      <c r="C45" s="559" t="s">
        <v>440</v>
      </c>
      <c r="D45" s="559" t="s">
        <v>440</v>
      </c>
      <c r="E45" s="559" t="s">
        <v>439</v>
      </c>
      <c r="F45" s="559" t="s">
        <v>440</v>
      </c>
      <c r="G45" s="560" t="s">
        <v>440</v>
      </c>
      <c r="H45" s="560" t="s">
        <v>440</v>
      </c>
      <c r="I45" s="561" t="s">
        <v>439</v>
      </c>
      <c r="J45" s="559" t="s">
        <v>439</v>
      </c>
      <c r="K45" s="559" t="s">
        <v>439</v>
      </c>
      <c r="L45" s="559" t="s">
        <v>439</v>
      </c>
      <c r="M45" s="559" t="s">
        <v>439</v>
      </c>
      <c r="N45" s="562" t="s">
        <v>439</v>
      </c>
    </row>
    <row r="46" spans="1:14" ht="14.5" customHeight="1" x14ac:dyDescent="0.2">
      <c r="A46" s="493"/>
      <c r="B46" s="231" t="s">
        <v>591</v>
      </c>
      <c r="C46" s="537" t="s">
        <v>439</v>
      </c>
      <c r="D46" s="537" t="s">
        <v>439</v>
      </c>
      <c r="E46" s="537" t="s">
        <v>439</v>
      </c>
      <c r="F46" s="537" t="s">
        <v>440</v>
      </c>
      <c r="G46" s="549" t="s">
        <v>440</v>
      </c>
      <c r="H46" s="549" t="s">
        <v>440</v>
      </c>
      <c r="I46" s="550" t="s">
        <v>439</v>
      </c>
      <c r="J46" s="537" t="s">
        <v>439</v>
      </c>
      <c r="K46" s="537" t="s">
        <v>439</v>
      </c>
      <c r="L46" s="537" t="s">
        <v>439</v>
      </c>
      <c r="M46" s="537" t="s">
        <v>439</v>
      </c>
      <c r="N46" s="538" t="s">
        <v>439</v>
      </c>
    </row>
    <row r="47" spans="1:14" ht="14.5" customHeight="1" x14ac:dyDescent="0.2">
      <c r="A47" s="493"/>
      <c r="B47" s="231" t="s">
        <v>592</v>
      </c>
      <c r="C47" s="537" t="s">
        <v>439</v>
      </c>
      <c r="D47" s="537" t="s">
        <v>439</v>
      </c>
      <c r="E47" s="537" t="s">
        <v>439</v>
      </c>
      <c r="F47" s="537" t="s">
        <v>440</v>
      </c>
      <c r="G47" s="549" t="s">
        <v>440</v>
      </c>
      <c r="H47" s="549" t="s">
        <v>440</v>
      </c>
      <c r="I47" s="550" t="s">
        <v>439</v>
      </c>
      <c r="J47" s="537" t="s">
        <v>439</v>
      </c>
      <c r="K47" s="537" t="s">
        <v>439</v>
      </c>
      <c r="L47" s="537" t="s">
        <v>439</v>
      </c>
      <c r="M47" s="537" t="s">
        <v>439</v>
      </c>
      <c r="N47" s="538" t="s">
        <v>439</v>
      </c>
    </row>
    <row r="48" spans="1:14" ht="14.5" customHeight="1" thickBot="1" x14ac:dyDescent="0.25">
      <c r="A48" s="493"/>
      <c r="B48" s="232" t="s">
        <v>593</v>
      </c>
      <c r="C48" s="539" t="s">
        <v>439</v>
      </c>
      <c r="D48" s="539" t="s">
        <v>439</v>
      </c>
      <c r="E48" s="539" t="s">
        <v>439</v>
      </c>
      <c r="F48" s="539" t="s">
        <v>440</v>
      </c>
      <c r="G48" s="555" t="s">
        <v>440</v>
      </c>
      <c r="H48" s="555" t="s">
        <v>440</v>
      </c>
      <c r="I48" s="556" t="s">
        <v>439</v>
      </c>
      <c r="J48" s="539" t="s">
        <v>439</v>
      </c>
      <c r="K48" s="539" t="s">
        <v>439</v>
      </c>
      <c r="L48" s="539" t="s">
        <v>439</v>
      </c>
      <c r="M48" s="539" t="s">
        <v>439</v>
      </c>
      <c r="N48" s="540" t="s">
        <v>439</v>
      </c>
    </row>
    <row r="49" spans="1:14" ht="14.5" customHeight="1" thickBot="1" x14ac:dyDescent="0.25">
      <c r="A49" s="493"/>
      <c r="B49" s="230" t="s">
        <v>594</v>
      </c>
      <c r="C49" s="535" t="s">
        <v>439</v>
      </c>
      <c r="D49" s="535" t="s">
        <v>439</v>
      </c>
      <c r="E49" s="535" t="s">
        <v>439</v>
      </c>
      <c r="F49" s="535" t="s">
        <v>440</v>
      </c>
      <c r="G49" s="547" t="s">
        <v>440</v>
      </c>
      <c r="H49" s="547" t="s">
        <v>440</v>
      </c>
      <c r="I49" s="548" t="s">
        <v>439</v>
      </c>
      <c r="J49" s="535" t="s">
        <v>439</v>
      </c>
      <c r="K49" s="535" t="s">
        <v>439</v>
      </c>
      <c r="L49" s="535" t="s">
        <v>439</v>
      </c>
      <c r="M49" s="535" t="s">
        <v>439</v>
      </c>
      <c r="N49" s="536" t="s">
        <v>439</v>
      </c>
    </row>
    <row r="50" spans="1:14" ht="14.5" customHeight="1" x14ac:dyDescent="0.2">
      <c r="A50" s="493"/>
      <c r="B50" s="230" t="s">
        <v>595</v>
      </c>
      <c r="C50" s="535" t="s">
        <v>440</v>
      </c>
      <c r="D50" s="535" t="s">
        <v>440</v>
      </c>
      <c r="E50" s="535" t="s">
        <v>439</v>
      </c>
      <c r="F50" s="535" t="s">
        <v>440</v>
      </c>
      <c r="G50" s="547" t="s">
        <v>440</v>
      </c>
      <c r="H50" s="547" t="s">
        <v>440</v>
      </c>
      <c r="I50" s="548" t="s">
        <v>439</v>
      </c>
      <c r="J50" s="535" t="s">
        <v>440</v>
      </c>
      <c r="K50" s="535" t="s">
        <v>439</v>
      </c>
      <c r="L50" s="535" t="s">
        <v>439</v>
      </c>
      <c r="M50" s="535" t="s">
        <v>439</v>
      </c>
      <c r="N50" s="536" t="s">
        <v>439</v>
      </c>
    </row>
    <row r="51" spans="1:14" ht="14.5" customHeight="1" thickBot="1" x14ac:dyDescent="0.25">
      <c r="A51" s="493"/>
      <c r="B51" s="232" t="s">
        <v>596</v>
      </c>
      <c r="C51" s="539" t="s">
        <v>439</v>
      </c>
      <c r="D51" s="539" t="s">
        <v>439</v>
      </c>
      <c r="E51" s="539" t="s">
        <v>439</v>
      </c>
      <c r="F51" s="539" t="s">
        <v>440</v>
      </c>
      <c r="G51" s="555" t="s">
        <v>440</v>
      </c>
      <c r="H51" s="555" t="s">
        <v>440</v>
      </c>
      <c r="I51" s="556" t="s">
        <v>439</v>
      </c>
      <c r="J51" s="539" t="s">
        <v>440</v>
      </c>
      <c r="K51" s="539" t="s">
        <v>439</v>
      </c>
      <c r="L51" s="539" t="s">
        <v>439</v>
      </c>
      <c r="M51" s="539" t="s">
        <v>439</v>
      </c>
      <c r="N51" s="540" t="s">
        <v>439</v>
      </c>
    </row>
    <row r="52" spans="1:14" ht="14.5" customHeight="1" x14ac:dyDescent="0.2">
      <c r="A52" s="493"/>
      <c r="B52" s="230" t="s">
        <v>597</v>
      </c>
      <c r="C52" s="535" t="s">
        <v>439</v>
      </c>
      <c r="D52" s="535" t="s">
        <v>439</v>
      </c>
      <c r="E52" s="535" t="s">
        <v>439</v>
      </c>
      <c r="F52" s="535" t="s">
        <v>440</v>
      </c>
      <c r="G52" s="547" t="s">
        <v>440</v>
      </c>
      <c r="H52" s="547" t="s">
        <v>440</v>
      </c>
      <c r="I52" s="548" t="s">
        <v>439</v>
      </c>
      <c r="J52" s="535" t="s">
        <v>439</v>
      </c>
      <c r="K52" s="535" t="s">
        <v>439</v>
      </c>
      <c r="L52" s="535" t="s">
        <v>439</v>
      </c>
      <c r="M52" s="535" t="s">
        <v>439</v>
      </c>
      <c r="N52" s="536" t="s">
        <v>439</v>
      </c>
    </row>
    <row r="53" spans="1:14" ht="14.5" customHeight="1" x14ac:dyDescent="0.2">
      <c r="A53" s="493"/>
      <c r="B53" s="335" t="s">
        <v>598</v>
      </c>
      <c r="C53" s="541" t="s">
        <v>439</v>
      </c>
      <c r="D53" s="541" t="s">
        <v>439</v>
      </c>
      <c r="E53" s="541" t="s">
        <v>439</v>
      </c>
      <c r="F53" s="541" t="s">
        <v>440</v>
      </c>
      <c r="G53" s="563" t="s">
        <v>440</v>
      </c>
      <c r="H53" s="563" t="s">
        <v>440</v>
      </c>
      <c r="I53" s="564" t="s">
        <v>439</v>
      </c>
      <c r="J53" s="541" t="s">
        <v>439</v>
      </c>
      <c r="K53" s="541" t="s">
        <v>439</v>
      </c>
      <c r="L53" s="541" t="s">
        <v>439</v>
      </c>
      <c r="M53" s="541" t="s">
        <v>439</v>
      </c>
      <c r="N53" s="542" t="s">
        <v>439</v>
      </c>
    </row>
    <row r="54" spans="1:14" ht="14.5" customHeight="1" thickBot="1" x14ac:dyDescent="0.25">
      <c r="A54" s="493"/>
      <c r="B54" s="232" t="s">
        <v>599</v>
      </c>
      <c r="C54" s="539" t="s">
        <v>439</v>
      </c>
      <c r="D54" s="539" t="s">
        <v>439</v>
      </c>
      <c r="E54" s="539" t="s">
        <v>439</v>
      </c>
      <c r="F54" s="539" t="s">
        <v>440</v>
      </c>
      <c r="G54" s="555" t="s">
        <v>440</v>
      </c>
      <c r="H54" s="555" t="s">
        <v>440</v>
      </c>
      <c r="I54" s="556" t="s">
        <v>439</v>
      </c>
      <c r="J54" s="539" t="s">
        <v>439</v>
      </c>
      <c r="K54" s="539" t="s">
        <v>439</v>
      </c>
      <c r="L54" s="539" t="s">
        <v>439</v>
      </c>
      <c r="M54" s="539" t="s">
        <v>439</v>
      </c>
      <c r="N54" s="540" t="s">
        <v>439</v>
      </c>
    </row>
    <row r="55" spans="1:14" ht="14.5" customHeight="1" x14ac:dyDescent="0.2">
      <c r="A55" s="493"/>
      <c r="B55" s="230" t="s">
        <v>600</v>
      </c>
      <c r="C55" s="535" t="s">
        <v>439</v>
      </c>
      <c r="D55" s="535" t="s">
        <v>439</v>
      </c>
      <c r="E55" s="535" t="s">
        <v>439</v>
      </c>
      <c r="F55" s="535" t="s">
        <v>440</v>
      </c>
      <c r="G55" s="547" t="s">
        <v>440</v>
      </c>
      <c r="H55" s="547" t="s">
        <v>440</v>
      </c>
      <c r="I55" s="548" t="s">
        <v>440</v>
      </c>
      <c r="J55" s="535" t="s">
        <v>440</v>
      </c>
      <c r="K55" s="535" t="s">
        <v>440</v>
      </c>
      <c r="L55" s="535" t="s">
        <v>439</v>
      </c>
      <c r="M55" s="535" t="s">
        <v>439</v>
      </c>
      <c r="N55" s="536" t="s">
        <v>439</v>
      </c>
    </row>
    <row r="56" spans="1:14" ht="14.5" customHeight="1" thickBot="1" x14ac:dyDescent="0.25">
      <c r="A56" s="493"/>
      <c r="B56" s="232" t="s">
        <v>601</v>
      </c>
      <c r="C56" s="539" t="s">
        <v>439</v>
      </c>
      <c r="D56" s="539" t="s">
        <v>439</v>
      </c>
      <c r="E56" s="539" t="s">
        <v>439</v>
      </c>
      <c r="F56" s="539" t="s">
        <v>440</v>
      </c>
      <c r="G56" s="555" t="s">
        <v>440</v>
      </c>
      <c r="H56" s="555" t="s">
        <v>440</v>
      </c>
      <c r="I56" s="556" t="s">
        <v>439</v>
      </c>
      <c r="J56" s="539" t="s">
        <v>440</v>
      </c>
      <c r="K56" s="539" t="s">
        <v>439</v>
      </c>
      <c r="L56" s="539" t="s">
        <v>439</v>
      </c>
      <c r="M56" s="539" t="s">
        <v>439</v>
      </c>
      <c r="N56" s="540" t="s">
        <v>439</v>
      </c>
    </row>
    <row r="57" spans="1:14" ht="14.5" customHeight="1" thickBot="1" x14ac:dyDescent="0.25">
      <c r="A57" s="493"/>
      <c r="B57" s="233" t="s">
        <v>602</v>
      </c>
      <c r="C57" s="533" t="s">
        <v>439</v>
      </c>
      <c r="D57" s="533" t="s">
        <v>440</v>
      </c>
      <c r="E57" s="533" t="s">
        <v>440</v>
      </c>
      <c r="F57" s="533" t="s">
        <v>440</v>
      </c>
      <c r="G57" s="553" t="s">
        <v>440</v>
      </c>
      <c r="H57" s="553" t="s">
        <v>440</v>
      </c>
      <c r="I57" s="554" t="s">
        <v>439</v>
      </c>
      <c r="J57" s="533" t="s">
        <v>439</v>
      </c>
      <c r="K57" s="533" t="s">
        <v>439</v>
      </c>
      <c r="L57" s="533" t="s">
        <v>439</v>
      </c>
      <c r="M57" s="533" t="s">
        <v>439</v>
      </c>
      <c r="N57" s="534" t="s">
        <v>439</v>
      </c>
    </row>
    <row r="58" spans="1:14" ht="14.5" customHeight="1" x14ac:dyDescent="0.2">
      <c r="A58" s="493"/>
      <c r="B58" s="230" t="s">
        <v>603</v>
      </c>
      <c r="C58" s="535" t="s">
        <v>439</v>
      </c>
      <c r="D58" s="535" t="s">
        <v>440</v>
      </c>
      <c r="E58" s="535" t="s">
        <v>440</v>
      </c>
      <c r="F58" s="535" t="s">
        <v>440</v>
      </c>
      <c r="G58" s="547" t="s">
        <v>440</v>
      </c>
      <c r="H58" s="547" t="s">
        <v>439</v>
      </c>
      <c r="I58" s="548" t="s">
        <v>439</v>
      </c>
      <c r="J58" s="535" t="s">
        <v>439</v>
      </c>
      <c r="K58" s="535" t="s">
        <v>439</v>
      </c>
      <c r="L58" s="535" t="s">
        <v>439</v>
      </c>
      <c r="M58" s="535" t="s">
        <v>439</v>
      </c>
      <c r="N58" s="536" t="s">
        <v>439</v>
      </c>
    </row>
    <row r="59" spans="1:14" ht="14.5" customHeight="1" x14ac:dyDescent="0.2">
      <c r="A59" s="493"/>
      <c r="B59" s="231" t="s">
        <v>604</v>
      </c>
      <c r="C59" s="537" t="s">
        <v>439</v>
      </c>
      <c r="D59" s="537" t="s">
        <v>440</v>
      </c>
      <c r="E59" s="537" t="s">
        <v>439</v>
      </c>
      <c r="F59" s="537" t="s">
        <v>440</v>
      </c>
      <c r="G59" s="549" t="s">
        <v>440</v>
      </c>
      <c r="H59" s="549" t="s">
        <v>439</v>
      </c>
      <c r="I59" s="550" t="s">
        <v>439</v>
      </c>
      <c r="J59" s="537" t="s">
        <v>439</v>
      </c>
      <c r="K59" s="537" t="s">
        <v>439</v>
      </c>
      <c r="L59" s="537" t="s">
        <v>439</v>
      </c>
      <c r="M59" s="537" t="s">
        <v>439</v>
      </c>
      <c r="N59" s="538" t="s">
        <v>439</v>
      </c>
    </row>
    <row r="60" spans="1:14" ht="14.5" customHeight="1" x14ac:dyDescent="0.2">
      <c r="A60" s="493"/>
      <c r="B60" s="231" t="s">
        <v>605</v>
      </c>
      <c r="C60" s="537" t="s">
        <v>439</v>
      </c>
      <c r="D60" s="537" t="s">
        <v>440</v>
      </c>
      <c r="E60" s="537" t="s">
        <v>439</v>
      </c>
      <c r="F60" s="537" t="s">
        <v>440</v>
      </c>
      <c r="G60" s="549" t="s">
        <v>440</v>
      </c>
      <c r="H60" s="549" t="s">
        <v>439</v>
      </c>
      <c r="I60" s="550" t="s">
        <v>439</v>
      </c>
      <c r="J60" s="537" t="s">
        <v>439</v>
      </c>
      <c r="K60" s="537" t="s">
        <v>439</v>
      </c>
      <c r="L60" s="537" t="s">
        <v>439</v>
      </c>
      <c r="M60" s="537" t="s">
        <v>439</v>
      </c>
      <c r="N60" s="538" t="s">
        <v>439</v>
      </c>
    </row>
    <row r="61" spans="1:14" ht="14.5" customHeight="1" thickBot="1" x14ac:dyDescent="0.25">
      <c r="A61" s="493"/>
      <c r="B61" s="234" t="s">
        <v>606</v>
      </c>
      <c r="C61" s="543" t="s">
        <v>439</v>
      </c>
      <c r="D61" s="543" t="s">
        <v>440</v>
      </c>
      <c r="E61" s="543" t="s">
        <v>440</v>
      </c>
      <c r="F61" s="543" t="s">
        <v>440</v>
      </c>
      <c r="G61" s="565" t="s">
        <v>440</v>
      </c>
      <c r="H61" s="565" t="s">
        <v>439</v>
      </c>
      <c r="I61" s="566" t="s">
        <v>439</v>
      </c>
      <c r="J61" s="543" t="s">
        <v>439</v>
      </c>
      <c r="K61" s="543" t="s">
        <v>439</v>
      </c>
      <c r="L61" s="543" t="s">
        <v>439</v>
      </c>
      <c r="M61" s="543" t="s">
        <v>439</v>
      </c>
      <c r="N61" s="544" t="s">
        <v>439</v>
      </c>
    </row>
    <row r="62" spans="1:14" ht="14.5" customHeight="1" thickBot="1" x14ac:dyDescent="0.25">
      <c r="A62" s="493"/>
      <c r="B62" s="233" t="s">
        <v>607</v>
      </c>
      <c r="C62" s="533" t="s">
        <v>440</v>
      </c>
      <c r="D62" s="533" t="s">
        <v>440</v>
      </c>
      <c r="E62" s="533" t="s">
        <v>439</v>
      </c>
      <c r="F62" s="533" t="s">
        <v>440</v>
      </c>
      <c r="G62" s="533" t="s">
        <v>440</v>
      </c>
      <c r="H62" s="553" t="s">
        <v>439</v>
      </c>
      <c r="I62" s="554" t="s">
        <v>439</v>
      </c>
      <c r="J62" s="533" t="s">
        <v>439</v>
      </c>
      <c r="K62" s="533" t="s">
        <v>439</v>
      </c>
      <c r="L62" s="533" t="s">
        <v>439</v>
      </c>
      <c r="M62" s="533" t="s">
        <v>439</v>
      </c>
      <c r="N62" s="534" t="s">
        <v>439</v>
      </c>
    </row>
    <row r="63" spans="1:14" ht="14.5" customHeight="1" x14ac:dyDescent="0.2">
      <c r="A63" s="493"/>
      <c r="B63" s="230" t="s">
        <v>608</v>
      </c>
      <c r="C63" s="535" t="s">
        <v>440</v>
      </c>
      <c r="D63" s="535" t="s">
        <v>440</v>
      </c>
      <c r="E63" s="535" t="s">
        <v>439</v>
      </c>
      <c r="F63" s="535" t="s">
        <v>440</v>
      </c>
      <c r="G63" s="535" t="s">
        <v>440</v>
      </c>
      <c r="H63" s="547" t="s">
        <v>440</v>
      </c>
      <c r="I63" s="548" t="s">
        <v>439</v>
      </c>
      <c r="J63" s="535" t="s">
        <v>440</v>
      </c>
      <c r="K63" s="535" t="s">
        <v>440</v>
      </c>
      <c r="L63" s="535" t="s">
        <v>439</v>
      </c>
      <c r="M63" s="535" t="s">
        <v>439</v>
      </c>
      <c r="N63" s="536" t="s">
        <v>439</v>
      </c>
    </row>
    <row r="64" spans="1:14" ht="14.5" customHeight="1" thickBot="1" x14ac:dyDescent="0.25">
      <c r="A64" s="493"/>
      <c r="B64" s="232" t="s">
        <v>609</v>
      </c>
      <c r="C64" s="539" t="s">
        <v>440</v>
      </c>
      <c r="D64" s="539" t="s">
        <v>440</v>
      </c>
      <c r="E64" s="539" t="s">
        <v>440</v>
      </c>
      <c r="F64" s="539" t="s">
        <v>440</v>
      </c>
      <c r="G64" s="555" t="s">
        <v>440</v>
      </c>
      <c r="H64" s="555" t="s">
        <v>439</v>
      </c>
      <c r="I64" s="556" t="s">
        <v>439</v>
      </c>
      <c r="J64" s="539" t="s">
        <v>439</v>
      </c>
      <c r="K64" s="539" t="s">
        <v>439</v>
      </c>
      <c r="L64" s="539" t="s">
        <v>439</v>
      </c>
      <c r="M64" s="539" t="s">
        <v>439</v>
      </c>
      <c r="N64" s="540" t="s">
        <v>439</v>
      </c>
    </row>
    <row r="65" spans="1:14" ht="14.5" customHeight="1" thickBot="1" x14ac:dyDescent="0.25">
      <c r="A65" s="493"/>
      <c r="B65" s="233" t="s">
        <v>453</v>
      </c>
      <c r="C65" s="533" t="s">
        <v>439</v>
      </c>
      <c r="D65" s="533" t="s">
        <v>440</v>
      </c>
      <c r="E65" s="533" t="s">
        <v>440</v>
      </c>
      <c r="F65" s="533" t="s">
        <v>440</v>
      </c>
      <c r="G65" s="553" t="s">
        <v>439</v>
      </c>
      <c r="H65" s="553" t="s">
        <v>439</v>
      </c>
      <c r="I65" s="554" t="s">
        <v>439</v>
      </c>
      <c r="J65" s="533" t="s">
        <v>439</v>
      </c>
      <c r="K65" s="533" t="s">
        <v>439</v>
      </c>
      <c r="L65" s="533" t="s">
        <v>439</v>
      </c>
      <c r="M65" s="533" t="s">
        <v>439</v>
      </c>
      <c r="N65" s="534" t="s">
        <v>439</v>
      </c>
    </row>
    <row r="66" spans="1:14" ht="14.5" customHeight="1" x14ac:dyDescent="0.2">
      <c r="A66" s="493"/>
      <c r="B66" s="230" t="s">
        <v>610</v>
      </c>
      <c r="C66" s="535" t="s">
        <v>439</v>
      </c>
      <c r="D66" s="535" t="s">
        <v>440</v>
      </c>
      <c r="E66" s="535" t="s">
        <v>439</v>
      </c>
      <c r="F66" s="535" t="s">
        <v>439</v>
      </c>
      <c r="G66" s="547" t="s">
        <v>439</v>
      </c>
      <c r="H66" s="547" t="s">
        <v>439</v>
      </c>
      <c r="I66" s="548" t="s">
        <v>439</v>
      </c>
      <c r="J66" s="535" t="s">
        <v>439</v>
      </c>
      <c r="K66" s="535" t="s">
        <v>439</v>
      </c>
      <c r="L66" s="535" t="s">
        <v>439</v>
      </c>
      <c r="M66" s="535" t="s">
        <v>439</v>
      </c>
      <c r="N66" s="536" t="s">
        <v>439</v>
      </c>
    </row>
    <row r="67" spans="1:14" ht="14.5" customHeight="1" x14ac:dyDescent="0.2">
      <c r="A67" s="493"/>
      <c r="B67" s="231" t="s">
        <v>611</v>
      </c>
      <c r="C67" s="537" t="s">
        <v>439</v>
      </c>
      <c r="D67" s="537" t="s">
        <v>440</v>
      </c>
      <c r="E67" s="537" t="s">
        <v>439</v>
      </c>
      <c r="F67" s="537" t="s">
        <v>440</v>
      </c>
      <c r="G67" s="549" t="s">
        <v>440</v>
      </c>
      <c r="H67" s="549" t="s">
        <v>439</v>
      </c>
      <c r="I67" s="550" t="s">
        <v>439</v>
      </c>
      <c r="J67" s="537" t="s">
        <v>439</v>
      </c>
      <c r="K67" s="537" t="s">
        <v>439</v>
      </c>
      <c r="L67" s="537" t="s">
        <v>439</v>
      </c>
      <c r="M67" s="537" t="s">
        <v>439</v>
      </c>
      <c r="N67" s="538" t="s">
        <v>439</v>
      </c>
    </row>
    <row r="68" spans="1:14" ht="14.5" customHeight="1" x14ac:dyDescent="0.2">
      <c r="A68" s="493"/>
      <c r="B68" s="231" t="s">
        <v>612</v>
      </c>
      <c r="C68" s="537" t="s">
        <v>439</v>
      </c>
      <c r="D68" s="537" t="s">
        <v>440</v>
      </c>
      <c r="E68" s="537" t="s">
        <v>439</v>
      </c>
      <c r="F68" s="537" t="s">
        <v>440</v>
      </c>
      <c r="G68" s="549" t="s">
        <v>440</v>
      </c>
      <c r="H68" s="549" t="s">
        <v>439</v>
      </c>
      <c r="I68" s="550" t="s">
        <v>439</v>
      </c>
      <c r="J68" s="537" t="s">
        <v>439</v>
      </c>
      <c r="K68" s="537" t="s">
        <v>439</v>
      </c>
      <c r="L68" s="537" t="s">
        <v>439</v>
      </c>
      <c r="M68" s="537" t="s">
        <v>439</v>
      </c>
      <c r="N68" s="538" t="s">
        <v>439</v>
      </c>
    </row>
    <row r="69" spans="1:14" ht="14.5" customHeight="1" x14ac:dyDescent="0.2">
      <c r="A69" s="493"/>
      <c r="B69" s="231" t="s">
        <v>613</v>
      </c>
      <c r="C69" s="537" t="s">
        <v>439</v>
      </c>
      <c r="D69" s="537" t="s">
        <v>440</v>
      </c>
      <c r="E69" s="537" t="s">
        <v>439</v>
      </c>
      <c r="F69" s="537" t="s">
        <v>440</v>
      </c>
      <c r="G69" s="549" t="s">
        <v>440</v>
      </c>
      <c r="H69" s="549" t="s">
        <v>440</v>
      </c>
      <c r="I69" s="550" t="s">
        <v>439</v>
      </c>
      <c r="J69" s="537" t="s">
        <v>439</v>
      </c>
      <c r="K69" s="537" t="s">
        <v>439</v>
      </c>
      <c r="L69" s="537" t="s">
        <v>439</v>
      </c>
      <c r="M69" s="537" t="s">
        <v>439</v>
      </c>
      <c r="N69" s="538" t="s">
        <v>439</v>
      </c>
    </row>
    <row r="70" spans="1:14" ht="14.5" customHeight="1" x14ac:dyDescent="0.2">
      <c r="A70" s="493"/>
      <c r="B70" s="231" t="s">
        <v>614</v>
      </c>
      <c r="C70" s="537" t="s">
        <v>439</v>
      </c>
      <c r="D70" s="537" t="s">
        <v>440</v>
      </c>
      <c r="E70" s="537" t="s">
        <v>439</v>
      </c>
      <c r="F70" s="537" t="s">
        <v>440</v>
      </c>
      <c r="G70" s="549" t="s">
        <v>440</v>
      </c>
      <c r="H70" s="549" t="s">
        <v>439</v>
      </c>
      <c r="I70" s="550" t="s">
        <v>439</v>
      </c>
      <c r="J70" s="537" t="s">
        <v>439</v>
      </c>
      <c r="K70" s="537" t="s">
        <v>439</v>
      </c>
      <c r="L70" s="537" t="s">
        <v>439</v>
      </c>
      <c r="M70" s="537" t="s">
        <v>439</v>
      </c>
      <c r="N70" s="538" t="s">
        <v>439</v>
      </c>
    </row>
    <row r="71" spans="1:14" ht="14.5" customHeight="1" x14ac:dyDescent="0.2">
      <c r="A71" s="493"/>
      <c r="B71" s="235" t="s">
        <v>456</v>
      </c>
      <c r="C71" s="545" t="s">
        <v>439</v>
      </c>
      <c r="D71" s="545" t="s">
        <v>440</v>
      </c>
      <c r="E71" s="545" t="s">
        <v>439</v>
      </c>
      <c r="F71" s="545" t="s">
        <v>440</v>
      </c>
      <c r="G71" s="551" t="s">
        <v>440</v>
      </c>
      <c r="H71" s="551" t="s">
        <v>439</v>
      </c>
      <c r="I71" s="552" t="s">
        <v>439</v>
      </c>
      <c r="J71" s="545" t="s">
        <v>439</v>
      </c>
      <c r="K71" s="545" t="s">
        <v>439</v>
      </c>
      <c r="L71" s="545" t="s">
        <v>439</v>
      </c>
      <c r="M71" s="545" t="s">
        <v>439</v>
      </c>
      <c r="N71" s="546" t="s">
        <v>439</v>
      </c>
    </row>
    <row r="72" spans="1:14" ht="14.5" customHeight="1" thickBot="1" x14ac:dyDescent="0.25">
      <c r="A72" s="493"/>
      <c r="B72" s="232" t="s">
        <v>615</v>
      </c>
      <c r="C72" s="539" t="s">
        <v>439</v>
      </c>
      <c r="D72" s="539" t="s">
        <v>440</v>
      </c>
      <c r="E72" s="539" t="s">
        <v>439</v>
      </c>
      <c r="F72" s="539" t="s">
        <v>440</v>
      </c>
      <c r="G72" s="555" t="s">
        <v>440</v>
      </c>
      <c r="H72" s="555" t="s">
        <v>439</v>
      </c>
      <c r="I72" s="556" t="s">
        <v>439</v>
      </c>
      <c r="J72" s="539" t="s">
        <v>439</v>
      </c>
      <c r="K72" s="539" t="s">
        <v>439</v>
      </c>
      <c r="L72" s="539" t="s">
        <v>439</v>
      </c>
      <c r="M72" s="539" t="s">
        <v>439</v>
      </c>
      <c r="N72" s="540" t="s">
        <v>439</v>
      </c>
    </row>
    <row r="73" spans="1:14" ht="14.5" customHeight="1" x14ac:dyDescent="0.2">
      <c r="A73" s="493"/>
      <c r="B73" s="230" t="s">
        <v>616</v>
      </c>
      <c r="C73" s="535" t="s">
        <v>439</v>
      </c>
      <c r="D73" s="535" t="s">
        <v>439</v>
      </c>
      <c r="E73" s="535" t="s">
        <v>439</v>
      </c>
      <c r="F73" s="535" t="s">
        <v>440</v>
      </c>
      <c r="G73" s="547" t="s">
        <v>440</v>
      </c>
      <c r="H73" s="547" t="s">
        <v>439</v>
      </c>
      <c r="I73" s="548" t="s">
        <v>439</v>
      </c>
      <c r="J73" s="535" t="s">
        <v>439</v>
      </c>
      <c r="K73" s="535" t="s">
        <v>439</v>
      </c>
      <c r="L73" s="535" t="s">
        <v>439</v>
      </c>
      <c r="M73" s="535" t="s">
        <v>439</v>
      </c>
      <c r="N73" s="536" t="s">
        <v>439</v>
      </c>
    </row>
    <row r="74" spans="1:14" ht="14.5" customHeight="1" thickBot="1" x14ac:dyDescent="0.25">
      <c r="A74" s="493"/>
      <c r="B74" s="234" t="s">
        <v>617</v>
      </c>
      <c r="C74" s="539" t="s">
        <v>439</v>
      </c>
      <c r="D74" s="539" t="s">
        <v>439</v>
      </c>
      <c r="E74" s="539" t="s">
        <v>439</v>
      </c>
      <c r="F74" s="539" t="s">
        <v>440</v>
      </c>
      <c r="G74" s="555" t="s">
        <v>440</v>
      </c>
      <c r="H74" s="555" t="s">
        <v>439</v>
      </c>
      <c r="I74" s="556" t="s">
        <v>439</v>
      </c>
      <c r="J74" s="539" t="s">
        <v>439</v>
      </c>
      <c r="K74" s="539" t="s">
        <v>439</v>
      </c>
      <c r="L74" s="539" t="s">
        <v>439</v>
      </c>
      <c r="M74" s="539" t="s">
        <v>439</v>
      </c>
      <c r="N74" s="540" t="s">
        <v>439</v>
      </c>
    </row>
    <row r="75" spans="1:14" ht="14.5" customHeight="1" thickBot="1" x14ac:dyDescent="0.25">
      <c r="A75" s="493"/>
      <c r="B75" s="233" t="s">
        <v>618</v>
      </c>
      <c r="C75" s="533" t="s">
        <v>439</v>
      </c>
      <c r="D75" s="533" t="s">
        <v>439</v>
      </c>
      <c r="E75" s="533" t="s">
        <v>439</v>
      </c>
      <c r="F75" s="533" t="s">
        <v>440</v>
      </c>
      <c r="G75" s="553" t="s">
        <v>440</v>
      </c>
      <c r="H75" s="553" t="s">
        <v>439</v>
      </c>
      <c r="I75" s="554" t="s">
        <v>439</v>
      </c>
      <c r="J75" s="533" t="s">
        <v>439</v>
      </c>
      <c r="K75" s="533" t="s">
        <v>439</v>
      </c>
      <c r="L75" s="533" t="s">
        <v>439</v>
      </c>
      <c r="M75" s="533" t="s">
        <v>439</v>
      </c>
      <c r="N75" s="534" t="s">
        <v>439</v>
      </c>
    </row>
    <row r="76" spans="1:14" ht="14.5" customHeight="1" x14ac:dyDescent="0.2">
      <c r="A76" s="493"/>
      <c r="B76" s="230" t="s">
        <v>619</v>
      </c>
      <c r="C76" s="535" t="s">
        <v>440</v>
      </c>
      <c r="D76" s="535" t="s">
        <v>440</v>
      </c>
      <c r="E76" s="535" t="s">
        <v>439</v>
      </c>
      <c r="F76" s="535" t="s">
        <v>440</v>
      </c>
      <c r="G76" s="547" t="s">
        <v>440</v>
      </c>
      <c r="H76" s="547" t="s">
        <v>440</v>
      </c>
      <c r="I76" s="548" t="s">
        <v>439</v>
      </c>
      <c r="J76" s="535" t="s">
        <v>439</v>
      </c>
      <c r="K76" s="535" t="s">
        <v>439</v>
      </c>
      <c r="L76" s="535" t="s">
        <v>439</v>
      </c>
      <c r="M76" s="535" t="s">
        <v>439</v>
      </c>
      <c r="N76" s="536" t="s">
        <v>439</v>
      </c>
    </row>
    <row r="77" spans="1:14" ht="14.5" customHeight="1" thickBot="1" x14ac:dyDescent="0.25">
      <c r="A77" s="493"/>
      <c r="B77" s="234" t="s">
        <v>620</v>
      </c>
      <c r="C77" s="539" t="s">
        <v>439</v>
      </c>
      <c r="D77" s="539" t="s">
        <v>439</v>
      </c>
      <c r="E77" s="539" t="s">
        <v>439</v>
      </c>
      <c r="F77" s="539" t="s">
        <v>440</v>
      </c>
      <c r="G77" s="555" t="s">
        <v>440</v>
      </c>
      <c r="H77" s="555" t="s">
        <v>440</v>
      </c>
      <c r="I77" s="556" t="s">
        <v>439</v>
      </c>
      <c r="J77" s="539" t="s">
        <v>439</v>
      </c>
      <c r="K77" s="539" t="s">
        <v>439</v>
      </c>
      <c r="L77" s="539" t="s">
        <v>439</v>
      </c>
      <c r="M77" s="539" t="s">
        <v>439</v>
      </c>
      <c r="N77" s="540" t="s">
        <v>439</v>
      </c>
    </row>
    <row r="78" spans="1:14" ht="14.5" customHeight="1" thickBot="1" x14ac:dyDescent="0.25">
      <c r="A78" s="493"/>
      <c r="B78" s="233" t="s">
        <v>621</v>
      </c>
      <c r="C78" s="533" t="s">
        <v>440</v>
      </c>
      <c r="D78" s="533" t="s">
        <v>440</v>
      </c>
      <c r="E78" s="533" t="s">
        <v>439</v>
      </c>
      <c r="F78" s="533" t="s">
        <v>440</v>
      </c>
      <c r="G78" s="553" t="s">
        <v>440</v>
      </c>
      <c r="H78" s="553" t="s">
        <v>439</v>
      </c>
      <c r="I78" s="554" t="s">
        <v>439</v>
      </c>
      <c r="J78" s="533" t="s">
        <v>439</v>
      </c>
      <c r="K78" s="533" t="s">
        <v>439</v>
      </c>
      <c r="L78" s="533" t="s">
        <v>439</v>
      </c>
      <c r="M78" s="533" t="s">
        <v>439</v>
      </c>
      <c r="N78" s="534" t="s">
        <v>439</v>
      </c>
    </row>
    <row r="79" spans="1:14" ht="14.5" customHeight="1" x14ac:dyDescent="0.2">
      <c r="A79" s="493"/>
      <c r="B79" s="230" t="s">
        <v>622</v>
      </c>
      <c r="C79" s="535" t="s">
        <v>439</v>
      </c>
      <c r="D79" s="535" t="s">
        <v>439</v>
      </c>
      <c r="E79" s="535" t="s">
        <v>439</v>
      </c>
      <c r="F79" s="535" t="s">
        <v>440</v>
      </c>
      <c r="G79" s="547" t="s">
        <v>440</v>
      </c>
      <c r="H79" s="547" t="s">
        <v>440</v>
      </c>
      <c r="I79" s="548" t="s">
        <v>439</v>
      </c>
      <c r="J79" s="535" t="s">
        <v>440</v>
      </c>
      <c r="K79" s="535" t="s">
        <v>440</v>
      </c>
      <c r="L79" s="535" t="s">
        <v>440</v>
      </c>
      <c r="M79" s="535" t="s">
        <v>439</v>
      </c>
      <c r="N79" s="536" t="s">
        <v>439</v>
      </c>
    </row>
    <row r="80" spans="1:14" ht="14.5" customHeight="1" x14ac:dyDescent="0.2">
      <c r="A80" s="493"/>
      <c r="B80" s="244" t="s">
        <v>623</v>
      </c>
      <c r="C80" s="559" t="s">
        <v>439</v>
      </c>
      <c r="D80" s="559" t="s">
        <v>439</v>
      </c>
      <c r="E80" s="559" t="s">
        <v>439</v>
      </c>
      <c r="F80" s="559" t="s">
        <v>440</v>
      </c>
      <c r="G80" s="560" t="s">
        <v>440</v>
      </c>
      <c r="H80" s="560" t="s">
        <v>440</v>
      </c>
      <c r="I80" s="561" t="s">
        <v>439</v>
      </c>
      <c r="J80" s="559" t="s">
        <v>440</v>
      </c>
      <c r="K80" s="559" t="s">
        <v>440</v>
      </c>
      <c r="L80" s="559" t="s">
        <v>440</v>
      </c>
      <c r="M80" s="559" t="s">
        <v>439</v>
      </c>
      <c r="N80" s="562" t="s">
        <v>439</v>
      </c>
    </row>
    <row r="81" spans="1:14" ht="14.5" customHeight="1" x14ac:dyDescent="0.2">
      <c r="A81" s="493"/>
      <c r="B81" s="231" t="s">
        <v>624</v>
      </c>
      <c r="C81" s="537" t="s">
        <v>440</v>
      </c>
      <c r="D81" s="537" t="s">
        <v>440</v>
      </c>
      <c r="E81" s="537" t="s">
        <v>439</v>
      </c>
      <c r="F81" s="537" t="s">
        <v>440</v>
      </c>
      <c r="G81" s="549" t="s">
        <v>440</v>
      </c>
      <c r="H81" s="549" t="s">
        <v>440</v>
      </c>
      <c r="I81" s="550" t="s">
        <v>439</v>
      </c>
      <c r="J81" s="537" t="s">
        <v>440</v>
      </c>
      <c r="K81" s="537" t="s">
        <v>440</v>
      </c>
      <c r="L81" s="537" t="s">
        <v>440</v>
      </c>
      <c r="M81" s="537" t="s">
        <v>439</v>
      </c>
      <c r="N81" s="538" t="s">
        <v>439</v>
      </c>
    </row>
    <row r="82" spans="1:14" ht="14.5" customHeight="1" x14ac:dyDescent="0.2">
      <c r="A82" s="493"/>
      <c r="B82" s="244" t="s">
        <v>625</v>
      </c>
      <c r="C82" s="559" t="s">
        <v>439</v>
      </c>
      <c r="D82" s="559" t="s">
        <v>439</v>
      </c>
      <c r="E82" s="559" t="s">
        <v>439</v>
      </c>
      <c r="F82" s="559" t="s">
        <v>440</v>
      </c>
      <c r="G82" s="560" t="s">
        <v>440</v>
      </c>
      <c r="H82" s="560" t="s">
        <v>440</v>
      </c>
      <c r="I82" s="561" t="s">
        <v>439</v>
      </c>
      <c r="J82" s="559" t="s">
        <v>440</v>
      </c>
      <c r="K82" s="559" t="s">
        <v>440</v>
      </c>
      <c r="L82" s="559" t="s">
        <v>440</v>
      </c>
      <c r="M82" s="559" t="s">
        <v>439</v>
      </c>
      <c r="N82" s="562" t="s">
        <v>439</v>
      </c>
    </row>
    <row r="83" spans="1:14" ht="14.5" customHeight="1" x14ac:dyDescent="0.2">
      <c r="A83" s="493"/>
      <c r="B83" s="231" t="s">
        <v>626</v>
      </c>
      <c r="C83" s="537" t="s">
        <v>440</v>
      </c>
      <c r="D83" s="537" t="s">
        <v>440</v>
      </c>
      <c r="E83" s="537" t="s">
        <v>439</v>
      </c>
      <c r="F83" s="537" t="s">
        <v>440</v>
      </c>
      <c r="G83" s="549" t="s">
        <v>440</v>
      </c>
      <c r="H83" s="549" t="s">
        <v>440</v>
      </c>
      <c r="I83" s="550" t="s">
        <v>439</v>
      </c>
      <c r="J83" s="537" t="s">
        <v>440</v>
      </c>
      <c r="K83" s="537" t="s">
        <v>440</v>
      </c>
      <c r="L83" s="537" t="s">
        <v>440</v>
      </c>
      <c r="M83" s="537" t="s">
        <v>439</v>
      </c>
      <c r="N83" s="538" t="s">
        <v>439</v>
      </c>
    </row>
    <row r="84" spans="1:14" ht="14.5" customHeight="1" x14ac:dyDescent="0.2">
      <c r="A84" s="493"/>
      <c r="B84" s="244" t="s">
        <v>627</v>
      </c>
      <c r="C84" s="559" t="s">
        <v>439</v>
      </c>
      <c r="D84" s="559" t="s">
        <v>439</v>
      </c>
      <c r="E84" s="559" t="s">
        <v>439</v>
      </c>
      <c r="F84" s="559" t="s">
        <v>440</v>
      </c>
      <c r="G84" s="560" t="s">
        <v>440</v>
      </c>
      <c r="H84" s="560" t="s">
        <v>440</v>
      </c>
      <c r="I84" s="561" t="s">
        <v>439</v>
      </c>
      <c r="J84" s="559" t="s">
        <v>440</v>
      </c>
      <c r="K84" s="559" t="s">
        <v>440</v>
      </c>
      <c r="L84" s="559" t="s">
        <v>440</v>
      </c>
      <c r="M84" s="559" t="s">
        <v>439</v>
      </c>
      <c r="N84" s="562" t="s">
        <v>439</v>
      </c>
    </row>
    <row r="85" spans="1:14" ht="14.5" customHeight="1" x14ac:dyDescent="0.2">
      <c r="A85" s="493"/>
      <c r="B85" s="231" t="s">
        <v>628</v>
      </c>
      <c r="C85" s="537" t="s">
        <v>439</v>
      </c>
      <c r="D85" s="537" t="s">
        <v>439</v>
      </c>
      <c r="E85" s="537" t="s">
        <v>439</v>
      </c>
      <c r="F85" s="537" t="s">
        <v>440</v>
      </c>
      <c r="G85" s="549" t="s">
        <v>440</v>
      </c>
      <c r="H85" s="549" t="s">
        <v>439</v>
      </c>
      <c r="I85" s="550" t="s">
        <v>439</v>
      </c>
      <c r="J85" s="537" t="s">
        <v>439</v>
      </c>
      <c r="K85" s="537" t="s">
        <v>439</v>
      </c>
      <c r="L85" s="537" t="s">
        <v>439</v>
      </c>
      <c r="M85" s="537" t="s">
        <v>439</v>
      </c>
      <c r="N85" s="538" t="s">
        <v>439</v>
      </c>
    </row>
    <row r="86" spans="1:14" ht="14.5" customHeight="1" x14ac:dyDescent="0.2">
      <c r="A86" s="493"/>
      <c r="B86" s="244" t="s">
        <v>629</v>
      </c>
      <c r="C86" s="559" t="s">
        <v>439</v>
      </c>
      <c r="D86" s="559" t="s">
        <v>439</v>
      </c>
      <c r="E86" s="559" t="s">
        <v>439</v>
      </c>
      <c r="F86" s="559" t="s">
        <v>440</v>
      </c>
      <c r="G86" s="560" t="s">
        <v>440</v>
      </c>
      <c r="H86" s="560" t="s">
        <v>439</v>
      </c>
      <c r="I86" s="561" t="s">
        <v>439</v>
      </c>
      <c r="J86" s="559" t="s">
        <v>439</v>
      </c>
      <c r="K86" s="559" t="s">
        <v>439</v>
      </c>
      <c r="L86" s="559" t="s">
        <v>439</v>
      </c>
      <c r="M86" s="559" t="s">
        <v>439</v>
      </c>
      <c r="N86" s="562" t="s">
        <v>439</v>
      </c>
    </row>
    <row r="87" spans="1:14" ht="14.5" customHeight="1" x14ac:dyDescent="0.2">
      <c r="A87" s="493"/>
      <c r="B87" s="231" t="s">
        <v>630</v>
      </c>
      <c r="C87" s="537" t="s">
        <v>439</v>
      </c>
      <c r="D87" s="537" t="s">
        <v>439</v>
      </c>
      <c r="E87" s="537" t="s">
        <v>439</v>
      </c>
      <c r="F87" s="537" t="s">
        <v>440</v>
      </c>
      <c r="G87" s="549" t="s">
        <v>440</v>
      </c>
      <c r="H87" s="549" t="s">
        <v>440</v>
      </c>
      <c r="I87" s="550" t="s">
        <v>439</v>
      </c>
      <c r="J87" s="537" t="s">
        <v>440</v>
      </c>
      <c r="K87" s="537" t="s">
        <v>440</v>
      </c>
      <c r="L87" s="537" t="s">
        <v>440</v>
      </c>
      <c r="M87" s="537" t="s">
        <v>439</v>
      </c>
      <c r="N87" s="538" t="s">
        <v>439</v>
      </c>
    </row>
    <row r="88" spans="1:14" ht="14.5" customHeight="1" thickBot="1" x14ac:dyDescent="0.25">
      <c r="A88" s="493"/>
      <c r="B88" s="234" t="s">
        <v>631</v>
      </c>
      <c r="C88" s="543" t="s">
        <v>439</v>
      </c>
      <c r="D88" s="543" t="s">
        <v>439</v>
      </c>
      <c r="E88" s="543" t="s">
        <v>439</v>
      </c>
      <c r="F88" s="543" t="s">
        <v>440</v>
      </c>
      <c r="G88" s="565" t="s">
        <v>440</v>
      </c>
      <c r="H88" s="565" t="s">
        <v>440</v>
      </c>
      <c r="I88" s="566" t="s">
        <v>439</v>
      </c>
      <c r="J88" s="543" t="s">
        <v>440</v>
      </c>
      <c r="K88" s="543" t="s">
        <v>440</v>
      </c>
      <c r="L88" s="543" t="s">
        <v>440</v>
      </c>
      <c r="M88" s="543" t="s">
        <v>439</v>
      </c>
      <c r="N88" s="544" t="s">
        <v>439</v>
      </c>
    </row>
    <row r="89" spans="1:14" ht="14.5" customHeight="1" x14ac:dyDescent="0.2">
      <c r="A89" s="493"/>
      <c r="B89" s="230" t="s">
        <v>632</v>
      </c>
      <c r="C89" s="535" t="s">
        <v>439</v>
      </c>
      <c r="D89" s="535" t="s">
        <v>439</v>
      </c>
      <c r="E89" s="535" t="s">
        <v>439</v>
      </c>
      <c r="F89" s="535" t="s">
        <v>440</v>
      </c>
      <c r="G89" s="547" t="s">
        <v>440</v>
      </c>
      <c r="H89" s="547" t="s">
        <v>440</v>
      </c>
      <c r="I89" s="548" t="s">
        <v>439</v>
      </c>
      <c r="J89" s="535" t="s">
        <v>440</v>
      </c>
      <c r="K89" s="535" t="s">
        <v>439</v>
      </c>
      <c r="L89" s="535" t="s">
        <v>439</v>
      </c>
      <c r="M89" s="535" t="s">
        <v>439</v>
      </c>
      <c r="N89" s="536" t="s">
        <v>439</v>
      </c>
    </row>
    <row r="90" spans="1:14" ht="14.5" customHeight="1" x14ac:dyDescent="0.2">
      <c r="A90" s="493"/>
      <c r="B90" s="231" t="s">
        <v>633</v>
      </c>
      <c r="C90" s="537" t="s">
        <v>439</v>
      </c>
      <c r="D90" s="537" t="s">
        <v>439</v>
      </c>
      <c r="E90" s="537" t="s">
        <v>439</v>
      </c>
      <c r="F90" s="537" t="s">
        <v>440</v>
      </c>
      <c r="G90" s="549" t="s">
        <v>440</v>
      </c>
      <c r="H90" s="549" t="s">
        <v>440</v>
      </c>
      <c r="I90" s="550" t="s">
        <v>440</v>
      </c>
      <c r="J90" s="537" t="s">
        <v>440</v>
      </c>
      <c r="K90" s="537" t="s">
        <v>439</v>
      </c>
      <c r="L90" s="537" t="s">
        <v>439</v>
      </c>
      <c r="M90" s="537" t="s">
        <v>439</v>
      </c>
      <c r="N90" s="538" t="s">
        <v>439</v>
      </c>
    </row>
    <row r="91" spans="1:14" ht="14.5" customHeight="1" x14ac:dyDescent="0.2">
      <c r="A91" s="493"/>
      <c r="B91" s="231" t="s">
        <v>634</v>
      </c>
      <c r="C91" s="537" t="s">
        <v>439</v>
      </c>
      <c r="D91" s="537" t="s">
        <v>439</v>
      </c>
      <c r="E91" s="537" t="s">
        <v>439</v>
      </c>
      <c r="F91" s="537" t="s">
        <v>440</v>
      </c>
      <c r="G91" s="549" t="s">
        <v>440</v>
      </c>
      <c r="H91" s="549" t="s">
        <v>440</v>
      </c>
      <c r="I91" s="550" t="s">
        <v>439</v>
      </c>
      <c r="J91" s="537" t="s">
        <v>440</v>
      </c>
      <c r="K91" s="537" t="s">
        <v>439</v>
      </c>
      <c r="L91" s="537" t="s">
        <v>439</v>
      </c>
      <c r="M91" s="537" t="s">
        <v>439</v>
      </c>
      <c r="N91" s="538" t="s">
        <v>439</v>
      </c>
    </row>
    <row r="92" spans="1:14" ht="14.5" customHeight="1" x14ac:dyDescent="0.2">
      <c r="A92" s="493"/>
      <c r="B92" s="231" t="s">
        <v>635</v>
      </c>
      <c r="C92" s="537" t="s">
        <v>439</v>
      </c>
      <c r="D92" s="537" t="s">
        <v>439</v>
      </c>
      <c r="E92" s="537" t="s">
        <v>439</v>
      </c>
      <c r="F92" s="537" t="s">
        <v>440</v>
      </c>
      <c r="G92" s="549" t="s">
        <v>440</v>
      </c>
      <c r="H92" s="549" t="s">
        <v>440</v>
      </c>
      <c r="I92" s="550" t="s">
        <v>439</v>
      </c>
      <c r="J92" s="537" t="s">
        <v>440</v>
      </c>
      <c r="K92" s="537" t="s">
        <v>439</v>
      </c>
      <c r="L92" s="537" t="s">
        <v>439</v>
      </c>
      <c r="M92" s="537" t="s">
        <v>439</v>
      </c>
      <c r="N92" s="538" t="s">
        <v>439</v>
      </c>
    </row>
    <row r="93" spans="1:14" ht="14.5" customHeight="1" thickBot="1" x14ac:dyDescent="0.25">
      <c r="A93" s="493"/>
      <c r="B93" s="234" t="s">
        <v>636</v>
      </c>
      <c r="C93" s="543" t="s">
        <v>439</v>
      </c>
      <c r="D93" s="543" t="s">
        <v>439</v>
      </c>
      <c r="E93" s="543" t="s">
        <v>439</v>
      </c>
      <c r="F93" s="543" t="s">
        <v>440</v>
      </c>
      <c r="G93" s="565" t="s">
        <v>440</v>
      </c>
      <c r="H93" s="565" t="s">
        <v>440</v>
      </c>
      <c r="I93" s="566" t="s">
        <v>439</v>
      </c>
      <c r="J93" s="543" t="s">
        <v>440</v>
      </c>
      <c r="K93" s="543" t="s">
        <v>439</v>
      </c>
      <c r="L93" s="543" t="s">
        <v>439</v>
      </c>
      <c r="M93" s="543" t="s">
        <v>439</v>
      </c>
      <c r="N93" s="544" t="s">
        <v>439</v>
      </c>
    </row>
    <row r="94" spans="1:14" ht="14.5" customHeight="1" thickBot="1" x14ac:dyDescent="0.25">
      <c r="A94" s="493"/>
      <c r="B94" s="233" t="s">
        <v>637</v>
      </c>
      <c r="C94" s="533" t="s">
        <v>439</v>
      </c>
      <c r="D94" s="533" t="s">
        <v>439</v>
      </c>
      <c r="E94" s="533" t="s">
        <v>439</v>
      </c>
      <c r="F94" s="533" t="s">
        <v>440</v>
      </c>
      <c r="G94" s="553" t="s">
        <v>440</v>
      </c>
      <c r="H94" s="553" t="s">
        <v>439</v>
      </c>
      <c r="I94" s="554" t="s">
        <v>439</v>
      </c>
      <c r="J94" s="533" t="s">
        <v>439</v>
      </c>
      <c r="K94" s="533" t="s">
        <v>439</v>
      </c>
      <c r="L94" s="533" t="s">
        <v>439</v>
      </c>
      <c r="M94" s="533" t="s">
        <v>439</v>
      </c>
      <c r="N94" s="534" t="s">
        <v>439</v>
      </c>
    </row>
    <row r="95" spans="1:14" ht="14.5" customHeight="1" thickBot="1" x14ac:dyDescent="0.25">
      <c r="A95" s="493"/>
      <c r="B95" s="233" t="s">
        <v>638</v>
      </c>
      <c r="C95" s="533" t="s">
        <v>439</v>
      </c>
      <c r="D95" s="533" t="s">
        <v>439</v>
      </c>
      <c r="E95" s="533" t="s">
        <v>439</v>
      </c>
      <c r="F95" s="533" t="s">
        <v>440</v>
      </c>
      <c r="G95" s="553" t="s">
        <v>440</v>
      </c>
      <c r="H95" s="553" t="s">
        <v>439</v>
      </c>
      <c r="I95" s="554" t="s">
        <v>439</v>
      </c>
      <c r="J95" s="533" t="s">
        <v>439</v>
      </c>
      <c r="K95" s="533" t="s">
        <v>439</v>
      </c>
      <c r="L95" s="533" t="s">
        <v>439</v>
      </c>
      <c r="M95" s="533" t="s">
        <v>439</v>
      </c>
      <c r="N95" s="534" t="s">
        <v>439</v>
      </c>
    </row>
    <row r="96" spans="1:14" ht="14.5" customHeight="1" x14ac:dyDescent="0.2">
      <c r="A96" s="493"/>
      <c r="B96" s="230" t="s">
        <v>639</v>
      </c>
      <c r="C96" s="535" t="s">
        <v>439</v>
      </c>
      <c r="D96" s="535" t="s">
        <v>439</v>
      </c>
      <c r="E96" s="535" t="s">
        <v>439</v>
      </c>
      <c r="F96" s="535" t="s">
        <v>440</v>
      </c>
      <c r="G96" s="547" t="s">
        <v>440</v>
      </c>
      <c r="H96" s="547" t="s">
        <v>439</v>
      </c>
      <c r="I96" s="548" t="s">
        <v>439</v>
      </c>
      <c r="J96" s="535" t="s">
        <v>439</v>
      </c>
      <c r="K96" s="535" t="s">
        <v>439</v>
      </c>
      <c r="L96" s="535" t="s">
        <v>439</v>
      </c>
      <c r="M96" s="535" t="s">
        <v>439</v>
      </c>
      <c r="N96" s="536" t="s">
        <v>439</v>
      </c>
    </row>
    <row r="97" spans="1:14" ht="14.5" customHeight="1" thickBot="1" x14ac:dyDescent="0.25">
      <c r="A97" s="493"/>
      <c r="B97" s="234" t="s">
        <v>640</v>
      </c>
      <c r="C97" s="543" t="s">
        <v>439</v>
      </c>
      <c r="D97" s="543" t="s">
        <v>439</v>
      </c>
      <c r="E97" s="543" t="s">
        <v>439</v>
      </c>
      <c r="F97" s="543" t="s">
        <v>440</v>
      </c>
      <c r="G97" s="565" t="s">
        <v>440</v>
      </c>
      <c r="H97" s="565" t="s">
        <v>439</v>
      </c>
      <c r="I97" s="566" t="s">
        <v>439</v>
      </c>
      <c r="J97" s="543" t="s">
        <v>439</v>
      </c>
      <c r="K97" s="543" t="s">
        <v>439</v>
      </c>
      <c r="L97" s="543" t="s">
        <v>439</v>
      </c>
      <c r="M97" s="543" t="s">
        <v>439</v>
      </c>
      <c r="N97" s="544" t="s">
        <v>439</v>
      </c>
    </row>
    <row r="98" spans="1:14" ht="14.5" customHeight="1" x14ac:dyDescent="0.2">
      <c r="A98" s="493"/>
      <c r="B98" s="230" t="s">
        <v>641</v>
      </c>
      <c r="C98" s="535" t="s">
        <v>440</v>
      </c>
      <c r="D98" s="535" t="s">
        <v>439</v>
      </c>
      <c r="E98" s="535" t="s">
        <v>439</v>
      </c>
      <c r="F98" s="535" t="s">
        <v>440</v>
      </c>
      <c r="G98" s="547" t="s">
        <v>440</v>
      </c>
      <c r="H98" s="547" t="s">
        <v>439</v>
      </c>
      <c r="I98" s="548" t="s">
        <v>439</v>
      </c>
      <c r="J98" s="535" t="s">
        <v>439</v>
      </c>
      <c r="K98" s="535" t="s">
        <v>439</v>
      </c>
      <c r="L98" s="535" t="s">
        <v>439</v>
      </c>
      <c r="M98" s="535" t="s">
        <v>439</v>
      </c>
      <c r="N98" s="536" t="s">
        <v>439</v>
      </c>
    </row>
    <row r="99" spans="1:14" ht="14.5" customHeight="1" thickBot="1" x14ac:dyDescent="0.25">
      <c r="A99" s="493"/>
      <c r="B99" s="232" t="s">
        <v>642</v>
      </c>
      <c r="C99" s="539" t="s">
        <v>440</v>
      </c>
      <c r="D99" s="539" t="s">
        <v>439</v>
      </c>
      <c r="E99" s="539" t="s">
        <v>439</v>
      </c>
      <c r="F99" s="539" t="s">
        <v>440</v>
      </c>
      <c r="G99" s="555" t="s">
        <v>440</v>
      </c>
      <c r="H99" s="555" t="s">
        <v>439</v>
      </c>
      <c r="I99" s="556" t="s">
        <v>439</v>
      </c>
      <c r="J99" s="539" t="s">
        <v>439</v>
      </c>
      <c r="K99" s="539" t="s">
        <v>439</v>
      </c>
      <c r="L99" s="539" t="s">
        <v>439</v>
      </c>
      <c r="M99" s="539" t="s">
        <v>439</v>
      </c>
      <c r="N99" s="540" t="s">
        <v>439</v>
      </c>
    </row>
    <row r="100" spans="1:14" ht="14.5" customHeight="1" x14ac:dyDescent="0.2">
      <c r="A100" s="493"/>
      <c r="B100" s="230" t="s">
        <v>643</v>
      </c>
      <c r="C100" s="535" t="s">
        <v>439</v>
      </c>
      <c r="D100" s="535" t="s">
        <v>439</v>
      </c>
      <c r="E100" s="535" t="s">
        <v>439</v>
      </c>
      <c r="F100" s="535" t="s">
        <v>440</v>
      </c>
      <c r="G100" s="547" t="s">
        <v>440</v>
      </c>
      <c r="H100" s="547" t="s">
        <v>440</v>
      </c>
      <c r="I100" s="548" t="s">
        <v>440</v>
      </c>
      <c r="J100" s="535" t="s">
        <v>439</v>
      </c>
      <c r="K100" s="535" t="s">
        <v>439</v>
      </c>
      <c r="L100" s="535" t="s">
        <v>439</v>
      </c>
      <c r="M100" s="535" t="s">
        <v>439</v>
      </c>
      <c r="N100" s="536" t="s">
        <v>439</v>
      </c>
    </row>
    <row r="101" spans="1:14" ht="14.5" customHeight="1" x14ac:dyDescent="0.2">
      <c r="A101" s="493"/>
      <c r="B101" s="231" t="s">
        <v>644</v>
      </c>
      <c r="C101" s="537" t="s">
        <v>439</v>
      </c>
      <c r="D101" s="537" t="s">
        <v>439</v>
      </c>
      <c r="E101" s="537" t="s">
        <v>439</v>
      </c>
      <c r="F101" s="537" t="s">
        <v>440</v>
      </c>
      <c r="G101" s="549" t="s">
        <v>440</v>
      </c>
      <c r="H101" s="549" t="s">
        <v>440</v>
      </c>
      <c r="I101" s="550" t="s">
        <v>440</v>
      </c>
      <c r="J101" s="537" t="s">
        <v>439</v>
      </c>
      <c r="K101" s="537" t="s">
        <v>439</v>
      </c>
      <c r="L101" s="537" t="s">
        <v>439</v>
      </c>
      <c r="M101" s="537" t="s">
        <v>439</v>
      </c>
      <c r="N101" s="538" t="s">
        <v>439</v>
      </c>
    </row>
    <row r="102" spans="1:14" ht="14.5" customHeight="1" thickBot="1" x14ac:dyDescent="0.25">
      <c r="A102" s="493"/>
      <c r="B102" s="234" t="s">
        <v>645</v>
      </c>
      <c r="C102" s="543" t="s">
        <v>439</v>
      </c>
      <c r="D102" s="543" t="s">
        <v>439</v>
      </c>
      <c r="E102" s="543" t="s">
        <v>440</v>
      </c>
      <c r="F102" s="543" t="s">
        <v>440</v>
      </c>
      <c r="G102" s="565" t="s">
        <v>440</v>
      </c>
      <c r="H102" s="565" t="s">
        <v>440</v>
      </c>
      <c r="I102" s="566" t="s">
        <v>440</v>
      </c>
      <c r="J102" s="543" t="s">
        <v>439</v>
      </c>
      <c r="K102" s="543" t="s">
        <v>439</v>
      </c>
      <c r="L102" s="543" t="s">
        <v>439</v>
      </c>
      <c r="M102" s="543" t="s">
        <v>439</v>
      </c>
      <c r="N102" s="544" t="s">
        <v>439</v>
      </c>
    </row>
    <row r="103" spans="1:14" ht="14.5" customHeight="1" thickBot="1" x14ac:dyDescent="0.25">
      <c r="A103" s="493"/>
      <c r="B103" s="233" t="s">
        <v>646</v>
      </c>
      <c r="C103" s="533" t="s">
        <v>439</v>
      </c>
      <c r="D103" s="533" t="s">
        <v>439</v>
      </c>
      <c r="E103" s="533" t="s">
        <v>439</v>
      </c>
      <c r="F103" s="533" t="s">
        <v>440</v>
      </c>
      <c r="G103" s="553" t="s">
        <v>440</v>
      </c>
      <c r="H103" s="553" t="s">
        <v>439</v>
      </c>
      <c r="I103" s="554" t="s">
        <v>439</v>
      </c>
      <c r="J103" s="533" t="s">
        <v>439</v>
      </c>
      <c r="K103" s="533" t="s">
        <v>439</v>
      </c>
      <c r="L103" s="533" t="s">
        <v>439</v>
      </c>
      <c r="M103" s="533" t="s">
        <v>439</v>
      </c>
      <c r="N103" s="534" t="s">
        <v>439</v>
      </c>
    </row>
    <row r="104" spans="1:14" ht="14.5" customHeight="1" x14ac:dyDescent="0.2">
      <c r="A104" s="493"/>
      <c r="B104" s="230" t="s">
        <v>647</v>
      </c>
      <c r="C104" s="535" t="s">
        <v>439</v>
      </c>
      <c r="D104" s="535" t="s">
        <v>439</v>
      </c>
      <c r="E104" s="535" t="s">
        <v>440</v>
      </c>
      <c r="F104" s="535" t="s">
        <v>440</v>
      </c>
      <c r="G104" s="547" t="s">
        <v>440</v>
      </c>
      <c r="H104" s="547" t="s">
        <v>440</v>
      </c>
      <c r="I104" s="548" t="s">
        <v>440</v>
      </c>
      <c r="J104" s="535" t="s">
        <v>440</v>
      </c>
      <c r="K104" s="535" t="s">
        <v>440</v>
      </c>
      <c r="L104" s="535" t="s">
        <v>439</v>
      </c>
      <c r="M104" s="535" t="s">
        <v>439</v>
      </c>
      <c r="N104" s="536" t="s">
        <v>439</v>
      </c>
    </row>
    <row r="105" spans="1:14" ht="14.5" customHeight="1" x14ac:dyDescent="0.2">
      <c r="A105" s="493"/>
      <c r="B105" s="231" t="s">
        <v>648</v>
      </c>
      <c r="C105" s="537" t="s">
        <v>439</v>
      </c>
      <c r="D105" s="537" t="s">
        <v>439</v>
      </c>
      <c r="E105" s="537" t="s">
        <v>440</v>
      </c>
      <c r="F105" s="537" t="s">
        <v>440</v>
      </c>
      <c r="G105" s="549" t="s">
        <v>440</v>
      </c>
      <c r="H105" s="549" t="s">
        <v>440</v>
      </c>
      <c r="I105" s="550" t="s">
        <v>440</v>
      </c>
      <c r="J105" s="537" t="s">
        <v>440</v>
      </c>
      <c r="K105" s="537" t="s">
        <v>440</v>
      </c>
      <c r="L105" s="537" t="s">
        <v>439</v>
      </c>
      <c r="M105" s="537" t="s">
        <v>439</v>
      </c>
      <c r="N105" s="538" t="s">
        <v>439</v>
      </c>
    </row>
    <row r="106" spans="1:14" ht="14.5" customHeight="1" thickBot="1" x14ac:dyDescent="0.25">
      <c r="A106" s="493"/>
      <c r="B106" s="234" t="s">
        <v>649</v>
      </c>
      <c r="C106" s="543" t="s">
        <v>439</v>
      </c>
      <c r="D106" s="543" t="s">
        <v>439</v>
      </c>
      <c r="E106" s="543" t="s">
        <v>440</v>
      </c>
      <c r="F106" s="543" t="s">
        <v>440</v>
      </c>
      <c r="G106" s="565" t="s">
        <v>440</v>
      </c>
      <c r="H106" s="565" t="s">
        <v>440</v>
      </c>
      <c r="I106" s="566" t="s">
        <v>440</v>
      </c>
      <c r="J106" s="543" t="s">
        <v>440</v>
      </c>
      <c r="K106" s="543" t="s">
        <v>440</v>
      </c>
      <c r="L106" s="543" t="s">
        <v>439</v>
      </c>
      <c r="M106" s="543" t="s">
        <v>439</v>
      </c>
      <c r="N106" s="544" t="s">
        <v>439</v>
      </c>
    </row>
    <row r="107" spans="1:14" ht="14.5" customHeight="1" thickBot="1" x14ac:dyDescent="0.25">
      <c r="A107" s="493"/>
      <c r="B107" s="233" t="s">
        <v>650</v>
      </c>
      <c r="C107" s="533" t="s">
        <v>439</v>
      </c>
      <c r="D107" s="533" t="s">
        <v>439</v>
      </c>
      <c r="E107" s="533" t="s">
        <v>439</v>
      </c>
      <c r="F107" s="533" t="s">
        <v>440</v>
      </c>
      <c r="G107" s="553" t="s">
        <v>440</v>
      </c>
      <c r="H107" s="553" t="s">
        <v>439</v>
      </c>
      <c r="I107" s="554" t="s">
        <v>439</v>
      </c>
      <c r="J107" s="533" t="s">
        <v>439</v>
      </c>
      <c r="K107" s="533" t="s">
        <v>439</v>
      </c>
      <c r="L107" s="533" t="s">
        <v>439</v>
      </c>
      <c r="M107" s="533" t="s">
        <v>439</v>
      </c>
      <c r="N107" s="534" t="s">
        <v>439</v>
      </c>
    </row>
    <row r="108" spans="1:14" ht="14.5" customHeight="1" thickBot="1" x14ac:dyDescent="0.25">
      <c r="A108" s="493"/>
      <c r="B108" s="233" t="s">
        <v>651</v>
      </c>
      <c r="C108" s="533" t="s">
        <v>439</v>
      </c>
      <c r="D108" s="533" t="s">
        <v>439</v>
      </c>
      <c r="E108" s="533" t="s">
        <v>439</v>
      </c>
      <c r="F108" s="533" t="s">
        <v>440</v>
      </c>
      <c r="G108" s="553" t="s">
        <v>440</v>
      </c>
      <c r="H108" s="553" t="s">
        <v>439</v>
      </c>
      <c r="I108" s="554" t="s">
        <v>439</v>
      </c>
      <c r="J108" s="533" t="s">
        <v>439</v>
      </c>
      <c r="K108" s="533" t="s">
        <v>439</v>
      </c>
      <c r="L108" s="533" t="s">
        <v>439</v>
      </c>
      <c r="M108" s="533" t="s">
        <v>439</v>
      </c>
      <c r="N108" s="534" t="s">
        <v>439</v>
      </c>
    </row>
    <row r="109" spans="1:14" ht="14.5" customHeight="1" x14ac:dyDescent="0.2">
      <c r="A109" s="493"/>
      <c r="B109" s="230" t="s">
        <v>652</v>
      </c>
      <c r="C109" s="535" t="s">
        <v>439</v>
      </c>
      <c r="D109" s="535" t="s">
        <v>439</v>
      </c>
      <c r="E109" s="535" t="s">
        <v>439</v>
      </c>
      <c r="F109" s="535" t="s">
        <v>440</v>
      </c>
      <c r="G109" s="547" t="s">
        <v>440</v>
      </c>
      <c r="H109" s="547" t="s">
        <v>439</v>
      </c>
      <c r="I109" s="548" t="s">
        <v>439</v>
      </c>
      <c r="J109" s="535" t="s">
        <v>439</v>
      </c>
      <c r="K109" s="535" t="s">
        <v>439</v>
      </c>
      <c r="L109" s="535" t="s">
        <v>439</v>
      </c>
      <c r="M109" s="535" t="s">
        <v>439</v>
      </c>
      <c r="N109" s="536" t="s">
        <v>439</v>
      </c>
    </row>
    <row r="110" spans="1:14" ht="14.5" customHeight="1" x14ac:dyDescent="0.2">
      <c r="A110" s="493"/>
      <c r="B110" s="244" t="s">
        <v>653</v>
      </c>
      <c r="C110" s="559" t="s">
        <v>439</v>
      </c>
      <c r="D110" s="559" t="s">
        <v>439</v>
      </c>
      <c r="E110" s="559" t="s">
        <v>439</v>
      </c>
      <c r="F110" s="559" t="s">
        <v>440</v>
      </c>
      <c r="G110" s="560" t="s">
        <v>440</v>
      </c>
      <c r="H110" s="549" t="s">
        <v>439</v>
      </c>
      <c r="I110" s="550" t="s">
        <v>439</v>
      </c>
      <c r="J110" s="537" t="s">
        <v>439</v>
      </c>
      <c r="K110" s="537" t="s">
        <v>439</v>
      </c>
      <c r="L110" s="537" t="s">
        <v>439</v>
      </c>
      <c r="M110" s="537" t="s">
        <v>439</v>
      </c>
      <c r="N110" s="538" t="s">
        <v>439</v>
      </c>
    </row>
    <row r="111" spans="1:14" ht="14.5" customHeight="1" x14ac:dyDescent="0.2">
      <c r="A111" s="493"/>
      <c r="B111" s="231" t="s">
        <v>654</v>
      </c>
      <c r="C111" s="537" t="s">
        <v>439</v>
      </c>
      <c r="D111" s="537" t="s">
        <v>439</v>
      </c>
      <c r="E111" s="537" t="s">
        <v>439</v>
      </c>
      <c r="F111" s="537" t="s">
        <v>440</v>
      </c>
      <c r="G111" s="549" t="s">
        <v>440</v>
      </c>
      <c r="H111" s="549" t="s">
        <v>439</v>
      </c>
      <c r="I111" s="550" t="s">
        <v>439</v>
      </c>
      <c r="J111" s="537" t="s">
        <v>439</v>
      </c>
      <c r="K111" s="537" t="s">
        <v>439</v>
      </c>
      <c r="L111" s="537" t="s">
        <v>439</v>
      </c>
      <c r="M111" s="537" t="s">
        <v>439</v>
      </c>
      <c r="N111" s="538" t="s">
        <v>439</v>
      </c>
    </row>
    <row r="112" spans="1:14" ht="14.5" customHeight="1" thickBot="1" x14ac:dyDescent="0.25">
      <c r="A112" s="493"/>
      <c r="B112" s="234" t="s">
        <v>655</v>
      </c>
      <c r="C112" s="543" t="s">
        <v>439</v>
      </c>
      <c r="D112" s="543" t="s">
        <v>439</v>
      </c>
      <c r="E112" s="543" t="s">
        <v>440</v>
      </c>
      <c r="F112" s="543" t="s">
        <v>440</v>
      </c>
      <c r="G112" s="565" t="s">
        <v>440</v>
      </c>
      <c r="H112" s="565" t="s">
        <v>439</v>
      </c>
      <c r="I112" s="566" t="s">
        <v>439</v>
      </c>
      <c r="J112" s="543" t="s">
        <v>439</v>
      </c>
      <c r="K112" s="543" t="s">
        <v>439</v>
      </c>
      <c r="L112" s="543" t="s">
        <v>439</v>
      </c>
      <c r="M112" s="543" t="s">
        <v>439</v>
      </c>
      <c r="N112" s="544" t="s">
        <v>439</v>
      </c>
    </row>
    <row r="113" spans="1:14" ht="14.5" customHeight="1" x14ac:dyDescent="0.2">
      <c r="A113" s="493"/>
      <c r="B113" s="230" t="s">
        <v>656</v>
      </c>
      <c r="C113" s="535" t="s">
        <v>439</v>
      </c>
      <c r="D113" s="535" t="s">
        <v>439</v>
      </c>
      <c r="E113" s="535" t="s">
        <v>439</v>
      </c>
      <c r="F113" s="535" t="s">
        <v>440</v>
      </c>
      <c r="G113" s="547" t="s">
        <v>440</v>
      </c>
      <c r="H113" s="547" t="s">
        <v>439</v>
      </c>
      <c r="I113" s="548" t="s">
        <v>439</v>
      </c>
      <c r="J113" s="535" t="s">
        <v>439</v>
      </c>
      <c r="K113" s="535" t="s">
        <v>439</v>
      </c>
      <c r="L113" s="535" t="s">
        <v>439</v>
      </c>
      <c r="M113" s="535" t="s">
        <v>439</v>
      </c>
      <c r="N113" s="536" t="s">
        <v>439</v>
      </c>
    </row>
    <row r="114" spans="1:14" ht="14.5" customHeight="1" x14ac:dyDescent="0.2">
      <c r="A114" s="493"/>
      <c r="B114" s="231" t="s">
        <v>657</v>
      </c>
      <c r="C114" s="537" t="s">
        <v>439</v>
      </c>
      <c r="D114" s="537" t="s">
        <v>439</v>
      </c>
      <c r="E114" s="537" t="s">
        <v>439</v>
      </c>
      <c r="F114" s="537" t="s">
        <v>440</v>
      </c>
      <c r="G114" s="549" t="s">
        <v>440</v>
      </c>
      <c r="H114" s="549" t="s">
        <v>439</v>
      </c>
      <c r="I114" s="550" t="s">
        <v>439</v>
      </c>
      <c r="J114" s="537" t="s">
        <v>439</v>
      </c>
      <c r="K114" s="537" t="s">
        <v>439</v>
      </c>
      <c r="L114" s="537" t="s">
        <v>439</v>
      </c>
      <c r="M114" s="537" t="s">
        <v>439</v>
      </c>
      <c r="N114" s="538" t="s">
        <v>439</v>
      </c>
    </row>
    <row r="115" spans="1:14" ht="14.5" customHeight="1" x14ac:dyDescent="0.2">
      <c r="A115" s="493"/>
      <c r="B115" s="231" t="s">
        <v>658</v>
      </c>
      <c r="C115" s="537" t="s">
        <v>439</v>
      </c>
      <c r="D115" s="537" t="s">
        <v>439</v>
      </c>
      <c r="E115" s="537" t="s">
        <v>439</v>
      </c>
      <c r="F115" s="537" t="s">
        <v>440</v>
      </c>
      <c r="G115" s="549" t="s">
        <v>440</v>
      </c>
      <c r="H115" s="549" t="s">
        <v>439</v>
      </c>
      <c r="I115" s="550" t="s">
        <v>439</v>
      </c>
      <c r="J115" s="537" t="s">
        <v>439</v>
      </c>
      <c r="K115" s="537" t="s">
        <v>439</v>
      </c>
      <c r="L115" s="537" t="s">
        <v>439</v>
      </c>
      <c r="M115" s="537" t="s">
        <v>439</v>
      </c>
      <c r="N115" s="538" t="s">
        <v>439</v>
      </c>
    </row>
    <row r="116" spans="1:14" ht="14.5" customHeight="1" x14ac:dyDescent="0.2">
      <c r="A116" s="493"/>
      <c r="B116" s="231" t="s">
        <v>659</v>
      </c>
      <c r="C116" s="537" t="s">
        <v>439</v>
      </c>
      <c r="D116" s="537" t="s">
        <v>439</v>
      </c>
      <c r="E116" s="537" t="s">
        <v>439</v>
      </c>
      <c r="F116" s="537" t="s">
        <v>440</v>
      </c>
      <c r="G116" s="549" t="s">
        <v>440</v>
      </c>
      <c r="H116" s="549" t="s">
        <v>439</v>
      </c>
      <c r="I116" s="550" t="s">
        <v>439</v>
      </c>
      <c r="J116" s="537" t="s">
        <v>439</v>
      </c>
      <c r="K116" s="537" t="s">
        <v>439</v>
      </c>
      <c r="L116" s="537" t="s">
        <v>439</v>
      </c>
      <c r="M116" s="537" t="s">
        <v>439</v>
      </c>
      <c r="N116" s="538" t="s">
        <v>439</v>
      </c>
    </row>
    <row r="117" spans="1:14" ht="14.5" customHeight="1" x14ac:dyDescent="0.2">
      <c r="A117" s="493"/>
      <c r="B117" s="231" t="s">
        <v>660</v>
      </c>
      <c r="C117" s="537" t="s">
        <v>439</v>
      </c>
      <c r="D117" s="537" t="s">
        <v>439</v>
      </c>
      <c r="E117" s="537" t="s">
        <v>439</v>
      </c>
      <c r="F117" s="537" t="s">
        <v>440</v>
      </c>
      <c r="G117" s="549" t="s">
        <v>440</v>
      </c>
      <c r="H117" s="549" t="s">
        <v>439</v>
      </c>
      <c r="I117" s="550" t="s">
        <v>439</v>
      </c>
      <c r="J117" s="537" t="s">
        <v>439</v>
      </c>
      <c r="K117" s="537" t="s">
        <v>439</v>
      </c>
      <c r="L117" s="537" t="s">
        <v>439</v>
      </c>
      <c r="M117" s="537" t="s">
        <v>439</v>
      </c>
      <c r="N117" s="538" t="s">
        <v>439</v>
      </c>
    </row>
    <row r="118" spans="1:14" ht="14.5" customHeight="1" x14ac:dyDescent="0.2">
      <c r="A118" s="493"/>
      <c r="B118" s="231" t="s">
        <v>661</v>
      </c>
      <c r="C118" s="537" t="s">
        <v>439</v>
      </c>
      <c r="D118" s="537" t="s">
        <v>439</v>
      </c>
      <c r="E118" s="537" t="s">
        <v>439</v>
      </c>
      <c r="F118" s="537" t="s">
        <v>440</v>
      </c>
      <c r="G118" s="549" t="s">
        <v>440</v>
      </c>
      <c r="H118" s="549" t="s">
        <v>439</v>
      </c>
      <c r="I118" s="550" t="s">
        <v>439</v>
      </c>
      <c r="J118" s="537" t="s">
        <v>439</v>
      </c>
      <c r="K118" s="537" t="s">
        <v>439</v>
      </c>
      <c r="L118" s="537" t="s">
        <v>439</v>
      </c>
      <c r="M118" s="537" t="s">
        <v>439</v>
      </c>
      <c r="N118" s="538" t="s">
        <v>439</v>
      </c>
    </row>
    <row r="119" spans="1:14" ht="14.5" customHeight="1" x14ac:dyDescent="0.2">
      <c r="A119" s="493"/>
      <c r="B119" s="231" t="s">
        <v>662</v>
      </c>
      <c r="C119" s="537" t="s">
        <v>440</v>
      </c>
      <c r="D119" s="537" t="s">
        <v>440</v>
      </c>
      <c r="E119" s="537" t="s">
        <v>439</v>
      </c>
      <c r="F119" s="537" t="s">
        <v>440</v>
      </c>
      <c r="G119" s="549" t="s">
        <v>440</v>
      </c>
      <c r="H119" s="549" t="s">
        <v>439</v>
      </c>
      <c r="I119" s="550" t="s">
        <v>439</v>
      </c>
      <c r="J119" s="537" t="s">
        <v>439</v>
      </c>
      <c r="K119" s="537" t="s">
        <v>439</v>
      </c>
      <c r="L119" s="537" t="s">
        <v>439</v>
      </c>
      <c r="M119" s="537" t="s">
        <v>439</v>
      </c>
      <c r="N119" s="538" t="s">
        <v>439</v>
      </c>
    </row>
    <row r="120" spans="1:14" ht="14.5" customHeight="1" x14ac:dyDescent="0.2">
      <c r="A120" s="493"/>
      <c r="B120" s="231" t="s">
        <v>663</v>
      </c>
      <c r="C120" s="537" t="s">
        <v>439</v>
      </c>
      <c r="D120" s="537" t="s">
        <v>439</v>
      </c>
      <c r="E120" s="537" t="s">
        <v>439</v>
      </c>
      <c r="F120" s="537" t="s">
        <v>440</v>
      </c>
      <c r="G120" s="549" t="s">
        <v>440</v>
      </c>
      <c r="H120" s="549" t="s">
        <v>439</v>
      </c>
      <c r="I120" s="550" t="s">
        <v>439</v>
      </c>
      <c r="J120" s="537" t="s">
        <v>439</v>
      </c>
      <c r="K120" s="537" t="s">
        <v>439</v>
      </c>
      <c r="L120" s="537" t="s">
        <v>439</v>
      </c>
      <c r="M120" s="537" t="s">
        <v>439</v>
      </c>
      <c r="N120" s="538" t="s">
        <v>439</v>
      </c>
    </row>
    <row r="121" spans="1:14" ht="14.5" customHeight="1" x14ac:dyDescent="0.2">
      <c r="A121" s="493"/>
      <c r="B121" s="231" t="s">
        <v>664</v>
      </c>
      <c r="C121" s="537" t="s">
        <v>439</v>
      </c>
      <c r="D121" s="537" t="s">
        <v>439</v>
      </c>
      <c r="E121" s="537" t="s">
        <v>439</v>
      </c>
      <c r="F121" s="537" t="s">
        <v>440</v>
      </c>
      <c r="G121" s="549" t="s">
        <v>440</v>
      </c>
      <c r="H121" s="549" t="s">
        <v>440</v>
      </c>
      <c r="I121" s="550" t="s">
        <v>439</v>
      </c>
      <c r="J121" s="537" t="s">
        <v>439</v>
      </c>
      <c r="K121" s="537" t="s">
        <v>439</v>
      </c>
      <c r="L121" s="537" t="s">
        <v>439</v>
      </c>
      <c r="M121" s="537" t="s">
        <v>439</v>
      </c>
      <c r="N121" s="538" t="s">
        <v>439</v>
      </c>
    </row>
    <row r="122" spans="1:14" ht="14.5" customHeight="1" x14ac:dyDescent="0.2">
      <c r="A122" s="493"/>
      <c r="B122" s="231" t="s">
        <v>665</v>
      </c>
      <c r="C122" s="537" t="s">
        <v>439</v>
      </c>
      <c r="D122" s="537" t="s">
        <v>439</v>
      </c>
      <c r="E122" s="537" t="s">
        <v>439</v>
      </c>
      <c r="F122" s="537" t="s">
        <v>440</v>
      </c>
      <c r="G122" s="549" t="s">
        <v>440</v>
      </c>
      <c r="H122" s="549" t="s">
        <v>439</v>
      </c>
      <c r="I122" s="550" t="s">
        <v>439</v>
      </c>
      <c r="J122" s="537" t="s">
        <v>439</v>
      </c>
      <c r="K122" s="537" t="s">
        <v>439</v>
      </c>
      <c r="L122" s="537" t="s">
        <v>439</v>
      </c>
      <c r="M122" s="537" t="s">
        <v>439</v>
      </c>
      <c r="N122" s="538" t="s">
        <v>439</v>
      </c>
    </row>
    <row r="123" spans="1:14" ht="14.5" customHeight="1" thickBot="1" x14ac:dyDescent="0.25">
      <c r="A123" s="493"/>
      <c r="B123" s="234" t="s">
        <v>666</v>
      </c>
      <c r="C123" s="543" t="s">
        <v>439</v>
      </c>
      <c r="D123" s="543" t="s">
        <v>439</v>
      </c>
      <c r="E123" s="543" t="s">
        <v>439</v>
      </c>
      <c r="F123" s="543" t="s">
        <v>440</v>
      </c>
      <c r="G123" s="565" t="s">
        <v>440</v>
      </c>
      <c r="H123" s="565" t="s">
        <v>439</v>
      </c>
      <c r="I123" s="566" t="s">
        <v>439</v>
      </c>
      <c r="J123" s="543" t="s">
        <v>439</v>
      </c>
      <c r="K123" s="543" t="s">
        <v>439</v>
      </c>
      <c r="L123" s="543" t="s">
        <v>439</v>
      </c>
      <c r="M123" s="543" t="s">
        <v>439</v>
      </c>
      <c r="N123" s="544" t="s">
        <v>439</v>
      </c>
    </row>
    <row r="124" spans="1:14" ht="14.5" customHeight="1" thickBot="1" x14ac:dyDescent="0.25">
      <c r="A124" s="493"/>
      <c r="B124" s="233" t="s">
        <v>667</v>
      </c>
      <c r="C124" s="533" t="s">
        <v>439</v>
      </c>
      <c r="D124" s="533" t="s">
        <v>440</v>
      </c>
      <c r="E124" s="533" t="s">
        <v>439</v>
      </c>
      <c r="F124" s="533" t="s">
        <v>440</v>
      </c>
      <c r="G124" s="553" t="s">
        <v>440</v>
      </c>
      <c r="H124" s="553" t="s">
        <v>439</v>
      </c>
      <c r="I124" s="554" t="s">
        <v>439</v>
      </c>
      <c r="J124" s="533" t="s">
        <v>439</v>
      </c>
      <c r="K124" s="533" t="s">
        <v>439</v>
      </c>
      <c r="L124" s="533" t="s">
        <v>439</v>
      </c>
      <c r="M124" s="533" t="s">
        <v>439</v>
      </c>
      <c r="N124" s="534" t="s">
        <v>439</v>
      </c>
    </row>
    <row r="125" spans="1:14" ht="14.5" customHeight="1" x14ac:dyDescent="0.2">
      <c r="A125" s="493"/>
      <c r="B125" s="230" t="s">
        <v>668</v>
      </c>
      <c r="C125" s="535" t="s">
        <v>440</v>
      </c>
      <c r="D125" s="535" t="s">
        <v>440</v>
      </c>
      <c r="E125" s="535" t="s">
        <v>439</v>
      </c>
      <c r="F125" s="535" t="s">
        <v>440</v>
      </c>
      <c r="G125" s="547" t="s">
        <v>440</v>
      </c>
      <c r="H125" s="547" t="s">
        <v>440</v>
      </c>
      <c r="I125" s="548" t="s">
        <v>439</v>
      </c>
      <c r="J125" s="535" t="s">
        <v>439</v>
      </c>
      <c r="K125" s="535" t="s">
        <v>439</v>
      </c>
      <c r="L125" s="535" t="s">
        <v>439</v>
      </c>
      <c r="M125" s="535" t="s">
        <v>439</v>
      </c>
      <c r="N125" s="536" t="s">
        <v>439</v>
      </c>
    </row>
    <row r="126" spans="1:14" ht="14.5" customHeight="1" x14ac:dyDescent="0.2">
      <c r="A126" s="493"/>
      <c r="B126" s="244" t="s">
        <v>669</v>
      </c>
      <c r="C126" s="541" t="s">
        <v>439</v>
      </c>
      <c r="D126" s="541" t="s">
        <v>439</v>
      </c>
      <c r="E126" s="541" t="s">
        <v>439</v>
      </c>
      <c r="F126" s="541" t="s">
        <v>440</v>
      </c>
      <c r="G126" s="563" t="s">
        <v>440</v>
      </c>
      <c r="H126" s="563" t="s">
        <v>439</v>
      </c>
      <c r="I126" s="564" t="s">
        <v>439</v>
      </c>
      <c r="J126" s="541" t="s">
        <v>439</v>
      </c>
      <c r="K126" s="541" t="s">
        <v>439</v>
      </c>
      <c r="L126" s="541" t="s">
        <v>439</v>
      </c>
      <c r="M126" s="541" t="s">
        <v>439</v>
      </c>
      <c r="N126" s="542" t="s">
        <v>439</v>
      </c>
    </row>
    <row r="127" spans="1:14" ht="14.5" customHeight="1" thickBot="1" x14ac:dyDescent="0.25">
      <c r="A127" s="493"/>
      <c r="B127" s="232" t="s">
        <v>670</v>
      </c>
      <c r="C127" s="539" t="s">
        <v>440</v>
      </c>
      <c r="D127" s="539" t="s">
        <v>440</v>
      </c>
      <c r="E127" s="539" t="s">
        <v>439</v>
      </c>
      <c r="F127" s="539" t="s">
        <v>440</v>
      </c>
      <c r="G127" s="555" t="s">
        <v>440</v>
      </c>
      <c r="H127" s="555" t="s">
        <v>440</v>
      </c>
      <c r="I127" s="556" t="s">
        <v>439</v>
      </c>
      <c r="J127" s="539" t="s">
        <v>439</v>
      </c>
      <c r="K127" s="539" t="s">
        <v>439</v>
      </c>
      <c r="L127" s="539" t="s">
        <v>439</v>
      </c>
      <c r="M127" s="539" t="s">
        <v>439</v>
      </c>
      <c r="N127" s="540" t="s">
        <v>439</v>
      </c>
    </row>
    <row r="128" spans="1:14" ht="14.5" customHeight="1" thickBot="1" x14ac:dyDescent="0.25">
      <c r="A128" s="493"/>
      <c r="B128" s="233" t="s">
        <v>671</v>
      </c>
      <c r="C128" s="533" t="s">
        <v>439</v>
      </c>
      <c r="D128" s="533" t="s">
        <v>439</v>
      </c>
      <c r="E128" s="533" t="s">
        <v>439</v>
      </c>
      <c r="F128" s="533" t="s">
        <v>440</v>
      </c>
      <c r="G128" s="553" t="s">
        <v>440</v>
      </c>
      <c r="H128" s="553" t="s">
        <v>439</v>
      </c>
      <c r="I128" s="554" t="s">
        <v>439</v>
      </c>
      <c r="J128" s="533" t="s">
        <v>439</v>
      </c>
      <c r="K128" s="533" t="s">
        <v>439</v>
      </c>
      <c r="L128" s="533" t="s">
        <v>439</v>
      </c>
      <c r="M128" s="533" t="s">
        <v>439</v>
      </c>
      <c r="N128" s="534" t="s">
        <v>439</v>
      </c>
    </row>
    <row r="129" spans="1:14" ht="14.5" customHeight="1" thickBot="1" x14ac:dyDescent="0.25">
      <c r="A129" s="496"/>
      <c r="B129" s="233" t="s">
        <v>672</v>
      </c>
      <c r="C129" s="533" t="s">
        <v>439</v>
      </c>
      <c r="D129" s="533" t="s">
        <v>440</v>
      </c>
      <c r="E129" s="533" t="s">
        <v>440</v>
      </c>
      <c r="F129" s="533" t="s">
        <v>440</v>
      </c>
      <c r="G129" s="553" t="s">
        <v>440</v>
      </c>
      <c r="H129" s="553" t="s">
        <v>440</v>
      </c>
      <c r="I129" s="554" t="s">
        <v>439</v>
      </c>
      <c r="J129" s="533" t="s">
        <v>439</v>
      </c>
      <c r="K129" s="533" t="s">
        <v>439</v>
      </c>
      <c r="L129" s="533" t="s">
        <v>439</v>
      </c>
      <c r="M129" s="533" t="s">
        <v>439</v>
      </c>
      <c r="N129" s="534" t="s">
        <v>439</v>
      </c>
    </row>
    <row r="130" spans="1:14" ht="14.5" customHeight="1" thickBot="1" x14ac:dyDescent="0.25">
      <c r="A130" s="493"/>
      <c r="B130" s="233" t="s">
        <v>673</v>
      </c>
      <c r="C130" s="533" t="s">
        <v>439</v>
      </c>
      <c r="D130" s="533" t="s">
        <v>439</v>
      </c>
      <c r="E130" s="533" t="s">
        <v>439</v>
      </c>
      <c r="F130" s="533" t="s">
        <v>440</v>
      </c>
      <c r="G130" s="553" t="s">
        <v>440</v>
      </c>
      <c r="H130" s="553" t="s">
        <v>440</v>
      </c>
      <c r="I130" s="554" t="s">
        <v>439</v>
      </c>
      <c r="J130" s="533" t="s">
        <v>439</v>
      </c>
      <c r="K130" s="533" t="s">
        <v>439</v>
      </c>
      <c r="L130" s="533" t="s">
        <v>439</v>
      </c>
      <c r="M130" s="533" t="s">
        <v>439</v>
      </c>
      <c r="N130" s="534" t="s">
        <v>439</v>
      </c>
    </row>
    <row r="131" spans="1:14" ht="14.5" customHeight="1" x14ac:dyDescent="0.2">
      <c r="A131" s="493"/>
      <c r="B131" s="230" t="s">
        <v>674</v>
      </c>
      <c r="C131" s="535" t="s">
        <v>439</v>
      </c>
      <c r="D131" s="535" t="s">
        <v>439</v>
      </c>
      <c r="E131" s="535" t="s">
        <v>440</v>
      </c>
      <c r="F131" s="535" t="s">
        <v>440</v>
      </c>
      <c r="G131" s="547" t="s">
        <v>440</v>
      </c>
      <c r="H131" s="547" t="s">
        <v>440</v>
      </c>
      <c r="I131" s="548" t="s">
        <v>440</v>
      </c>
      <c r="J131" s="535" t="s">
        <v>440</v>
      </c>
      <c r="K131" s="535" t="s">
        <v>440</v>
      </c>
      <c r="L131" s="535" t="s">
        <v>440</v>
      </c>
      <c r="M131" s="535" t="s">
        <v>440</v>
      </c>
      <c r="N131" s="536" t="s">
        <v>440</v>
      </c>
    </row>
    <row r="132" spans="1:14" ht="14.5" customHeight="1" x14ac:dyDescent="0.2">
      <c r="A132" s="493"/>
      <c r="B132" s="231" t="s">
        <v>675</v>
      </c>
      <c r="C132" s="559" t="s">
        <v>439</v>
      </c>
      <c r="D132" s="559" t="s">
        <v>439</v>
      </c>
      <c r="E132" s="559" t="s">
        <v>439</v>
      </c>
      <c r="F132" s="559" t="s">
        <v>440</v>
      </c>
      <c r="G132" s="560" t="s">
        <v>440</v>
      </c>
      <c r="H132" s="560" t="s">
        <v>440</v>
      </c>
      <c r="I132" s="561" t="s">
        <v>439</v>
      </c>
      <c r="J132" s="559" t="s">
        <v>440</v>
      </c>
      <c r="K132" s="559" t="s">
        <v>440</v>
      </c>
      <c r="L132" s="559" t="s">
        <v>440</v>
      </c>
      <c r="M132" s="559" t="s">
        <v>440</v>
      </c>
      <c r="N132" s="562" t="s">
        <v>440</v>
      </c>
    </row>
    <row r="133" spans="1:14" ht="14.5" customHeight="1" x14ac:dyDescent="0.2">
      <c r="A133" s="493"/>
      <c r="B133" s="231" t="s">
        <v>676</v>
      </c>
      <c r="C133" s="537" t="s">
        <v>439</v>
      </c>
      <c r="D133" s="537" t="s">
        <v>439</v>
      </c>
      <c r="E133" s="537" t="s">
        <v>439</v>
      </c>
      <c r="F133" s="537" t="s">
        <v>440</v>
      </c>
      <c r="G133" s="549" t="s">
        <v>440</v>
      </c>
      <c r="H133" s="549" t="s">
        <v>440</v>
      </c>
      <c r="I133" s="550" t="s">
        <v>440</v>
      </c>
      <c r="J133" s="537" t="s">
        <v>439</v>
      </c>
      <c r="K133" s="537" t="s">
        <v>439</v>
      </c>
      <c r="L133" s="537" t="s">
        <v>439</v>
      </c>
      <c r="M133" s="537" t="s">
        <v>439</v>
      </c>
      <c r="N133" s="538" t="s">
        <v>439</v>
      </c>
    </row>
    <row r="134" spans="1:14" ht="14.5" customHeight="1" x14ac:dyDescent="0.2">
      <c r="A134" s="493"/>
      <c r="B134" s="231" t="s">
        <v>677</v>
      </c>
      <c r="C134" s="537" t="s">
        <v>439</v>
      </c>
      <c r="D134" s="537" t="s">
        <v>439</v>
      </c>
      <c r="E134" s="537" t="s">
        <v>439</v>
      </c>
      <c r="F134" s="537" t="s">
        <v>440</v>
      </c>
      <c r="G134" s="549" t="s">
        <v>440</v>
      </c>
      <c r="H134" s="549" t="s">
        <v>440</v>
      </c>
      <c r="I134" s="550" t="s">
        <v>439</v>
      </c>
      <c r="J134" s="537" t="s">
        <v>440</v>
      </c>
      <c r="K134" s="537" t="s">
        <v>440</v>
      </c>
      <c r="L134" s="537" t="s">
        <v>440</v>
      </c>
      <c r="M134" s="537" t="s">
        <v>440</v>
      </c>
      <c r="N134" s="538" t="s">
        <v>440</v>
      </c>
    </row>
    <row r="135" spans="1:14" ht="14.5" customHeight="1" thickBot="1" x14ac:dyDescent="0.25">
      <c r="A135" s="493"/>
      <c r="B135" s="234" t="s">
        <v>678</v>
      </c>
      <c r="C135" s="539" t="s">
        <v>439</v>
      </c>
      <c r="D135" s="539" t="s">
        <v>439</v>
      </c>
      <c r="E135" s="539" t="s">
        <v>440</v>
      </c>
      <c r="F135" s="539" t="s">
        <v>440</v>
      </c>
      <c r="G135" s="555" t="s">
        <v>440</v>
      </c>
      <c r="H135" s="555" t="s">
        <v>440</v>
      </c>
      <c r="I135" s="556" t="s">
        <v>440</v>
      </c>
      <c r="J135" s="539" t="s">
        <v>439</v>
      </c>
      <c r="K135" s="539" t="s">
        <v>439</v>
      </c>
      <c r="L135" s="539" t="s">
        <v>439</v>
      </c>
      <c r="M135" s="539" t="s">
        <v>439</v>
      </c>
      <c r="N135" s="540" t="s">
        <v>439</v>
      </c>
    </row>
    <row r="136" spans="1:14" ht="14.5" customHeight="1" x14ac:dyDescent="0.2">
      <c r="A136" s="493"/>
      <c r="B136" s="230" t="s">
        <v>679</v>
      </c>
      <c r="C136" s="535" t="s">
        <v>440</v>
      </c>
      <c r="D136" s="535" t="s">
        <v>440</v>
      </c>
      <c r="E136" s="535" t="s">
        <v>439</v>
      </c>
      <c r="F136" s="535" t="s">
        <v>440</v>
      </c>
      <c r="G136" s="547" t="s">
        <v>440</v>
      </c>
      <c r="H136" s="547" t="s">
        <v>440</v>
      </c>
      <c r="I136" s="548" t="s">
        <v>439</v>
      </c>
      <c r="J136" s="535" t="s">
        <v>439</v>
      </c>
      <c r="K136" s="535" t="s">
        <v>439</v>
      </c>
      <c r="L136" s="535" t="s">
        <v>439</v>
      </c>
      <c r="M136" s="535" t="s">
        <v>439</v>
      </c>
      <c r="N136" s="536" t="s">
        <v>439</v>
      </c>
    </row>
    <row r="137" spans="1:14" ht="14.5" customHeight="1" x14ac:dyDescent="0.2">
      <c r="A137" s="493"/>
      <c r="B137" s="244" t="s">
        <v>680</v>
      </c>
      <c r="C137" s="559" t="s">
        <v>439</v>
      </c>
      <c r="D137" s="559" t="s">
        <v>439</v>
      </c>
      <c r="E137" s="559" t="s">
        <v>439</v>
      </c>
      <c r="F137" s="559" t="s">
        <v>440</v>
      </c>
      <c r="G137" s="560" t="s">
        <v>440</v>
      </c>
      <c r="H137" s="560" t="s">
        <v>440</v>
      </c>
      <c r="I137" s="561" t="s">
        <v>439</v>
      </c>
      <c r="J137" s="559" t="s">
        <v>439</v>
      </c>
      <c r="K137" s="559" t="s">
        <v>439</v>
      </c>
      <c r="L137" s="559" t="s">
        <v>439</v>
      </c>
      <c r="M137" s="559" t="s">
        <v>439</v>
      </c>
      <c r="N137" s="562" t="s">
        <v>439</v>
      </c>
    </row>
    <row r="138" spans="1:14" ht="14.5" customHeight="1" x14ac:dyDescent="0.2">
      <c r="A138" s="493"/>
      <c r="B138" s="231" t="s">
        <v>681</v>
      </c>
      <c r="C138" s="537" t="s">
        <v>439</v>
      </c>
      <c r="D138" s="537" t="s">
        <v>439</v>
      </c>
      <c r="E138" s="537" t="s">
        <v>439</v>
      </c>
      <c r="F138" s="537" t="s">
        <v>440</v>
      </c>
      <c r="G138" s="549" t="s">
        <v>440</v>
      </c>
      <c r="H138" s="549" t="s">
        <v>440</v>
      </c>
      <c r="I138" s="550" t="s">
        <v>439</v>
      </c>
      <c r="J138" s="537" t="s">
        <v>439</v>
      </c>
      <c r="K138" s="537" t="s">
        <v>439</v>
      </c>
      <c r="L138" s="537" t="s">
        <v>439</v>
      </c>
      <c r="M138" s="537" t="s">
        <v>439</v>
      </c>
      <c r="N138" s="538" t="s">
        <v>439</v>
      </c>
    </row>
    <row r="139" spans="1:14" ht="14.5" customHeight="1" x14ac:dyDescent="0.2">
      <c r="A139" s="493"/>
      <c r="B139" s="231" t="s">
        <v>682</v>
      </c>
      <c r="C139" s="537" t="s">
        <v>439</v>
      </c>
      <c r="D139" s="537" t="s">
        <v>439</v>
      </c>
      <c r="E139" s="537" t="s">
        <v>439</v>
      </c>
      <c r="F139" s="537" t="s">
        <v>440</v>
      </c>
      <c r="G139" s="549" t="s">
        <v>440</v>
      </c>
      <c r="H139" s="549" t="s">
        <v>440</v>
      </c>
      <c r="I139" s="550" t="s">
        <v>439</v>
      </c>
      <c r="J139" s="537" t="s">
        <v>439</v>
      </c>
      <c r="K139" s="537" t="s">
        <v>439</v>
      </c>
      <c r="L139" s="537" t="s">
        <v>439</v>
      </c>
      <c r="M139" s="537" t="s">
        <v>439</v>
      </c>
      <c r="N139" s="538" t="s">
        <v>439</v>
      </c>
    </row>
    <row r="140" spans="1:14" ht="14.5" customHeight="1" x14ac:dyDescent="0.2">
      <c r="A140" s="493"/>
      <c r="B140" s="244" t="s">
        <v>683</v>
      </c>
      <c r="C140" s="537" t="s">
        <v>439</v>
      </c>
      <c r="D140" s="537" t="s">
        <v>439</v>
      </c>
      <c r="E140" s="537" t="s">
        <v>439</v>
      </c>
      <c r="F140" s="537" t="s">
        <v>440</v>
      </c>
      <c r="G140" s="549" t="s">
        <v>440</v>
      </c>
      <c r="H140" s="549" t="s">
        <v>440</v>
      </c>
      <c r="I140" s="550" t="s">
        <v>439</v>
      </c>
      <c r="J140" s="537" t="s">
        <v>439</v>
      </c>
      <c r="K140" s="537" t="s">
        <v>439</v>
      </c>
      <c r="L140" s="537" t="s">
        <v>439</v>
      </c>
      <c r="M140" s="537" t="s">
        <v>439</v>
      </c>
      <c r="N140" s="538" t="s">
        <v>439</v>
      </c>
    </row>
    <row r="141" spans="1:14" ht="14.5" customHeight="1" x14ac:dyDescent="0.2">
      <c r="A141" s="493"/>
      <c r="B141" s="231" t="s">
        <v>684</v>
      </c>
      <c r="C141" s="537" t="s">
        <v>439</v>
      </c>
      <c r="D141" s="537" t="s">
        <v>439</v>
      </c>
      <c r="E141" s="537" t="s">
        <v>439</v>
      </c>
      <c r="F141" s="537" t="s">
        <v>440</v>
      </c>
      <c r="G141" s="549" t="s">
        <v>440</v>
      </c>
      <c r="H141" s="549" t="s">
        <v>440</v>
      </c>
      <c r="I141" s="550" t="s">
        <v>439</v>
      </c>
      <c r="J141" s="537" t="s">
        <v>439</v>
      </c>
      <c r="K141" s="537" t="s">
        <v>439</v>
      </c>
      <c r="L141" s="537" t="s">
        <v>439</v>
      </c>
      <c r="M141" s="537" t="s">
        <v>439</v>
      </c>
      <c r="N141" s="538" t="s">
        <v>439</v>
      </c>
    </row>
    <row r="142" spans="1:14" ht="14.5" customHeight="1" x14ac:dyDescent="0.2">
      <c r="A142" s="493"/>
      <c r="B142" s="244" t="s">
        <v>685</v>
      </c>
      <c r="C142" s="537" t="s">
        <v>439</v>
      </c>
      <c r="D142" s="537" t="s">
        <v>439</v>
      </c>
      <c r="E142" s="537" t="s">
        <v>439</v>
      </c>
      <c r="F142" s="537" t="s">
        <v>440</v>
      </c>
      <c r="G142" s="549" t="s">
        <v>440</v>
      </c>
      <c r="H142" s="549" t="s">
        <v>440</v>
      </c>
      <c r="I142" s="550" t="s">
        <v>439</v>
      </c>
      <c r="J142" s="537" t="s">
        <v>439</v>
      </c>
      <c r="K142" s="537" t="s">
        <v>439</v>
      </c>
      <c r="L142" s="537" t="s">
        <v>439</v>
      </c>
      <c r="M142" s="537" t="s">
        <v>439</v>
      </c>
      <c r="N142" s="538" t="s">
        <v>439</v>
      </c>
    </row>
    <row r="143" spans="1:14" ht="14.5" customHeight="1" x14ac:dyDescent="0.2">
      <c r="A143" s="493"/>
      <c r="B143" s="231" t="s">
        <v>686</v>
      </c>
      <c r="C143" s="537" t="s">
        <v>440</v>
      </c>
      <c r="D143" s="537" t="s">
        <v>440</v>
      </c>
      <c r="E143" s="537" t="s">
        <v>439</v>
      </c>
      <c r="F143" s="537" t="s">
        <v>440</v>
      </c>
      <c r="G143" s="549" t="s">
        <v>440</v>
      </c>
      <c r="H143" s="549" t="s">
        <v>440</v>
      </c>
      <c r="I143" s="550" t="s">
        <v>439</v>
      </c>
      <c r="J143" s="537" t="s">
        <v>439</v>
      </c>
      <c r="K143" s="537" t="s">
        <v>439</v>
      </c>
      <c r="L143" s="537" t="s">
        <v>439</v>
      </c>
      <c r="M143" s="537" t="s">
        <v>439</v>
      </c>
      <c r="N143" s="538" t="s">
        <v>439</v>
      </c>
    </row>
    <row r="144" spans="1:14" ht="14.5" customHeight="1" x14ac:dyDescent="0.2">
      <c r="A144" s="493"/>
      <c r="B144" s="231" t="s">
        <v>687</v>
      </c>
      <c r="C144" s="537" t="s">
        <v>440</v>
      </c>
      <c r="D144" s="537" t="s">
        <v>440</v>
      </c>
      <c r="E144" s="537" t="s">
        <v>439</v>
      </c>
      <c r="F144" s="537" t="s">
        <v>440</v>
      </c>
      <c r="G144" s="549" t="s">
        <v>440</v>
      </c>
      <c r="H144" s="549" t="s">
        <v>440</v>
      </c>
      <c r="I144" s="550" t="s">
        <v>439</v>
      </c>
      <c r="J144" s="537" t="s">
        <v>439</v>
      </c>
      <c r="K144" s="537" t="s">
        <v>439</v>
      </c>
      <c r="L144" s="537" t="s">
        <v>439</v>
      </c>
      <c r="M144" s="537" t="s">
        <v>439</v>
      </c>
      <c r="N144" s="538" t="s">
        <v>439</v>
      </c>
    </row>
    <row r="145" spans="1:14" ht="14.5" customHeight="1" x14ac:dyDescent="0.2">
      <c r="A145" s="493"/>
      <c r="B145" s="231" t="s">
        <v>688</v>
      </c>
      <c r="C145" s="537" t="s">
        <v>440</v>
      </c>
      <c r="D145" s="537" t="s">
        <v>440</v>
      </c>
      <c r="E145" s="537" t="s">
        <v>439</v>
      </c>
      <c r="F145" s="537" t="s">
        <v>440</v>
      </c>
      <c r="G145" s="549" t="s">
        <v>440</v>
      </c>
      <c r="H145" s="549" t="s">
        <v>440</v>
      </c>
      <c r="I145" s="550" t="s">
        <v>439</v>
      </c>
      <c r="J145" s="537" t="s">
        <v>439</v>
      </c>
      <c r="K145" s="537" t="s">
        <v>439</v>
      </c>
      <c r="L145" s="537" t="s">
        <v>439</v>
      </c>
      <c r="M145" s="537" t="s">
        <v>439</v>
      </c>
      <c r="N145" s="538" t="s">
        <v>439</v>
      </c>
    </row>
    <row r="146" spans="1:14" ht="14.5" customHeight="1" x14ac:dyDescent="0.2">
      <c r="A146" s="493"/>
      <c r="B146" s="231" t="s">
        <v>689</v>
      </c>
      <c r="C146" s="537" t="s">
        <v>439</v>
      </c>
      <c r="D146" s="537" t="s">
        <v>439</v>
      </c>
      <c r="E146" s="537" t="s">
        <v>439</v>
      </c>
      <c r="F146" s="537" t="s">
        <v>440</v>
      </c>
      <c r="G146" s="549" t="s">
        <v>440</v>
      </c>
      <c r="H146" s="549" t="s">
        <v>440</v>
      </c>
      <c r="I146" s="550" t="s">
        <v>439</v>
      </c>
      <c r="J146" s="537" t="s">
        <v>439</v>
      </c>
      <c r="K146" s="537" t="s">
        <v>439</v>
      </c>
      <c r="L146" s="537" t="s">
        <v>439</v>
      </c>
      <c r="M146" s="537" t="s">
        <v>439</v>
      </c>
      <c r="N146" s="538" t="s">
        <v>439</v>
      </c>
    </row>
    <row r="147" spans="1:14" ht="14.5" customHeight="1" x14ac:dyDescent="0.2">
      <c r="A147" s="493"/>
      <c r="B147" s="231" t="s">
        <v>690</v>
      </c>
      <c r="C147" s="537" t="s">
        <v>440</v>
      </c>
      <c r="D147" s="537" t="s">
        <v>440</v>
      </c>
      <c r="E147" s="537" t="s">
        <v>439</v>
      </c>
      <c r="F147" s="537" t="s">
        <v>440</v>
      </c>
      <c r="G147" s="549" t="s">
        <v>440</v>
      </c>
      <c r="H147" s="549" t="s">
        <v>440</v>
      </c>
      <c r="I147" s="550" t="s">
        <v>439</v>
      </c>
      <c r="J147" s="537" t="s">
        <v>439</v>
      </c>
      <c r="K147" s="537" t="s">
        <v>439</v>
      </c>
      <c r="L147" s="537" t="s">
        <v>439</v>
      </c>
      <c r="M147" s="537" t="s">
        <v>439</v>
      </c>
      <c r="N147" s="538" t="s">
        <v>439</v>
      </c>
    </row>
    <row r="148" spans="1:14" ht="14.5" customHeight="1" thickBot="1" x14ac:dyDescent="0.25">
      <c r="A148" s="493"/>
      <c r="B148" s="234" t="s">
        <v>691</v>
      </c>
      <c r="C148" s="539" t="s">
        <v>439</v>
      </c>
      <c r="D148" s="539" t="s">
        <v>439</v>
      </c>
      <c r="E148" s="539" t="s">
        <v>439</v>
      </c>
      <c r="F148" s="539" t="s">
        <v>440</v>
      </c>
      <c r="G148" s="555" t="s">
        <v>440</v>
      </c>
      <c r="H148" s="555" t="s">
        <v>440</v>
      </c>
      <c r="I148" s="556" t="s">
        <v>439</v>
      </c>
      <c r="J148" s="539" t="s">
        <v>439</v>
      </c>
      <c r="K148" s="539" t="s">
        <v>439</v>
      </c>
      <c r="L148" s="539" t="s">
        <v>439</v>
      </c>
      <c r="M148" s="539" t="s">
        <v>439</v>
      </c>
      <c r="N148" s="540" t="s">
        <v>439</v>
      </c>
    </row>
    <row r="149" spans="1:14" ht="14.5" customHeight="1" x14ac:dyDescent="0.2">
      <c r="A149" s="493"/>
      <c r="B149" s="230" t="s">
        <v>692</v>
      </c>
      <c r="C149" s="535" t="s">
        <v>440</v>
      </c>
      <c r="D149" s="535" t="s">
        <v>440</v>
      </c>
      <c r="E149" s="535" t="s">
        <v>439</v>
      </c>
      <c r="F149" s="535" t="s">
        <v>440</v>
      </c>
      <c r="G149" s="547" t="s">
        <v>440</v>
      </c>
      <c r="H149" s="547" t="s">
        <v>439</v>
      </c>
      <c r="I149" s="548" t="s">
        <v>439</v>
      </c>
      <c r="J149" s="535" t="s">
        <v>439</v>
      </c>
      <c r="K149" s="535" t="s">
        <v>439</v>
      </c>
      <c r="L149" s="535" t="s">
        <v>439</v>
      </c>
      <c r="M149" s="535" t="s">
        <v>439</v>
      </c>
      <c r="N149" s="536" t="s">
        <v>439</v>
      </c>
    </row>
    <row r="150" spans="1:14" ht="14.5" customHeight="1" x14ac:dyDescent="0.2">
      <c r="A150" s="493"/>
      <c r="B150" s="231" t="s">
        <v>693</v>
      </c>
      <c r="C150" s="537" t="s">
        <v>440</v>
      </c>
      <c r="D150" s="537" t="s">
        <v>440</v>
      </c>
      <c r="E150" s="537" t="s">
        <v>439</v>
      </c>
      <c r="F150" s="537" t="s">
        <v>440</v>
      </c>
      <c r="G150" s="549" t="s">
        <v>440</v>
      </c>
      <c r="H150" s="549" t="s">
        <v>439</v>
      </c>
      <c r="I150" s="550" t="s">
        <v>439</v>
      </c>
      <c r="J150" s="537" t="s">
        <v>439</v>
      </c>
      <c r="K150" s="537" t="s">
        <v>439</v>
      </c>
      <c r="L150" s="537" t="s">
        <v>439</v>
      </c>
      <c r="M150" s="537" t="s">
        <v>439</v>
      </c>
      <c r="N150" s="538" t="s">
        <v>439</v>
      </c>
    </row>
    <row r="151" spans="1:14" ht="14.5" customHeight="1" x14ac:dyDescent="0.2">
      <c r="A151" s="493"/>
      <c r="B151" s="231" t="s">
        <v>694</v>
      </c>
      <c r="C151" s="537" t="s">
        <v>439</v>
      </c>
      <c r="D151" s="537" t="s">
        <v>439</v>
      </c>
      <c r="E151" s="537" t="s">
        <v>439</v>
      </c>
      <c r="F151" s="537" t="s">
        <v>440</v>
      </c>
      <c r="G151" s="549" t="s">
        <v>440</v>
      </c>
      <c r="H151" s="549" t="s">
        <v>440</v>
      </c>
      <c r="I151" s="550" t="s">
        <v>440</v>
      </c>
      <c r="J151" s="537" t="s">
        <v>439</v>
      </c>
      <c r="K151" s="537" t="s">
        <v>439</v>
      </c>
      <c r="L151" s="537" t="s">
        <v>439</v>
      </c>
      <c r="M151" s="537" t="s">
        <v>439</v>
      </c>
      <c r="N151" s="538" t="s">
        <v>439</v>
      </c>
    </row>
    <row r="152" spans="1:14" ht="14.5" customHeight="1" x14ac:dyDescent="0.2">
      <c r="A152" s="493"/>
      <c r="B152" s="231" t="s">
        <v>695</v>
      </c>
      <c r="C152" s="537" t="s">
        <v>439</v>
      </c>
      <c r="D152" s="537" t="s">
        <v>439</v>
      </c>
      <c r="E152" s="537" t="s">
        <v>439</v>
      </c>
      <c r="F152" s="537" t="s">
        <v>440</v>
      </c>
      <c r="G152" s="549" t="s">
        <v>440</v>
      </c>
      <c r="H152" s="549" t="s">
        <v>439</v>
      </c>
      <c r="I152" s="550" t="s">
        <v>439</v>
      </c>
      <c r="J152" s="537" t="s">
        <v>439</v>
      </c>
      <c r="K152" s="537" t="s">
        <v>439</v>
      </c>
      <c r="L152" s="537" t="s">
        <v>439</v>
      </c>
      <c r="M152" s="537" t="s">
        <v>439</v>
      </c>
      <c r="N152" s="538" t="s">
        <v>439</v>
      </c>
    </row>
    <row r="153" spans="1:14" ht="14.5" customHeight="1" x14ac:dyDescent="0.2">
      <c r="A153" s="493"/>
      <c r="B153" s="231" t="s">
        <v>696</v>
      </c>
      <c r="C153" s="537" t="s">
        <v>440</v>
      </c>
      <c r="D153" s="537" t="s">
        <v>440</v>
      </c>
      <c r="E153" s="537" t="s">
        <v>439</v>
      </c>
      <c r="F153" s="537" t="s">
        <v>440</v>
      </c>
      <c r="G153" s="549" t="s">
        <v>440</v>
      </c>
      <c r="H153" s="549" t="s">
        <v>439</v>
      </c>
      <c r="I153" s="550" t="s">
        <v>439</v>
      </c>
      <c r="J153" s="537" t="s">
        <v>439</v>
      </c>
      <c r="K153" s="537" t="s">
        <v>439</v>
      </c>
      <c r="L153" s="537" t="s">
        <v>439</v>
      </c>
      <c r="M153" s="537" t="s">
        <v>439</v>
      </c>
      <c r="N153" s="538" t="s">
        <v>439</v>
      </c>
    </row>
    <row r="154" spans="1:14" ht="14.5" customHeight="1" x14ac:dyDescent="0.2">
      <c r="A154" s="493"/>
      <c r="B154" s="231" t="s">
        <v>697</v>
      </c>
      <c r="C154" s="537" t="s">
        <v>439</v>
      </c>
      <c r="D154" s="537" t="s">
        <v>439</v>
      </c>
      <c r="E154" s="537" t="s">
        <v>439</v>
      </c>
      <c r="F154" s="537" t="s">
        <v>440</v>
      </c>
      <c r="G154" s="549" t="s">
        <v>440</v>
      </c>
      <c r="H154" s="549" t="s">
        <v>439</v>
      </c>
      <c r="I154" s="550" t="s">
        <v>439</v>
      </c>
      <c r="J154" s="537" t="s">
        <v>439</v>
      </c>
      <c r="K154" s="537" t="s">
        <v>439</v>
      </c>
      <c r="L154" s="537" t="s">
        <v>439</v>
      </c>
      <c r="M154" s="537" t="s">
        <v>439</v>
      </c>
      <c r="N154" s="538" t="s">
        <v>439</v>
      </c>
    </row>
    <row r="155" spans="1:14" ht="14.5" customHeight="1" x14ac:dyDescent="0.2">
      <c r="A155" s="493"/>
      <c r="B155" s="231" t="s">
        <v>698</v>
      </c>
      <c r="C155" s="537" t="s">
        <v>439</v>
      </c>
      <c r="D155" s="537" t="s">
        <v>439</v>
      </c>
      <c r="E155" s="537" t="s">
        <v>439</v>
      </c>
      <c r="F155" s="537" t="s">
        <v>440</v>
      </c>
      <c r="G155" s="549" t="s">
        <v>440</v>
      </c>
      <c r="H155" s="549" t="s">
        <v>439</v>
      </c>
      <c r="I155" s="550" t="s">
        <v>439</v>
      </c>
      <c r="J155" s="537" t="s">
        <v>439</v>
      </c>
      <c r="K155" s="537" t="s">
        <v>439</v>
      </c>
      <c r="L155" s="537" t="s">
        <v>439</v>
      </c>
      <c r="M155" s="537" t="s">
        <v>439</v>
      </c>
      <c r="N155" s="538" t="s">
        <v>439</v>
      </c>
    </row>
    <row r="156" spans="1:14" ht="14.5" customHeight="1" x14ac:dyDescent="0.2">
      <c r="A156" s="493"/>
      <c r="B156" s="231" t="s">
        <v>699</v>
      </c>
      <c r="C156" s="537" t="s">
        <v>439</v>
      </c>
      <c r="D156" s="537" t="s">
        <v>439</v>
      </c>
      <c r="E156" s="537" t="s">
        <v>439</v>
      </c>
      <c r="F156" s="537" t="s">
        <v>440</v>
      </c>
      <c r="G156" s="549" t="s">
        <v>440</v>
      </c>
      <c r="H156" s="549" t="s">
        <v>439</v>
      </c>
      <c r="I156" s="550" t="s">
        <v>439</v>
      </c>
      <c r="J156" s="537" t="s">
        <v>439</v>
      </c>
      <c r="K156" s="537" t="s">
        <v>439</v>
      </c>
      <c r="L156" s="537" t="s">
        <v>439</v>
      </c>
      <c r="M156" s="537" t="s">
        <v>439</v>
      </c>
      <c r="N156" s="538" t="s">
        <v>439</v>
      </c>
    </row>
    <row r="157" spans="1:14" ht="14.5" customHeight="1" x14ac:dyDescent="0.2">
      <c r="A157" s="493"/>
      <c r="B157" s="231" t="s">
        <v>700</v>
      </c>
      <c r="C157" s="537" t="s">
        <v>440</v>
      </c>
      <c r="D157" s="537" t="s">
        <v>440</v>
      </c>
      <c r="E157" s="537" t="s">
        <v>439</v>
      </c>
      <c r="F157" s="537" t="s">
        <v>440</v>
      </c>
      <c r="G157" s="549" t="s">
        <v>440</v>
      </c>
      <c r="H157" s="549" t="s">
        <v>439</v>
      </c>
      <c r="I157" s="550" t="s">
        <v>439</v>
      </c>
      <c r="J157" s="537" t="s">
        <v>439</v>
      </c>
      <c r="K157" s="537" t="s">
        <v>439</v>
      </c>
      <c r="L157" s="537" t="s">
        <v>439</v>
      </c>
      <c r="M157" s="537" t="s">
        <v>439</v>
      </c>
      <c r="N157" s="538" t="s">
        <v>439</v>
      </c>
    </row>
    <row r="158" spans="1:14" ht="14.5" customHeight="1" x14ac:dyDescent="0.2">
      <c r="A158" s="493"/>
      <c r="B158" s="231" t="s">
        <v>701</v>
      </c>
      <c r="C158" s="537" t="s">
        <v>439</v>
      </c>
      <c r="D158" s="537" t="s">
        <v>440</v>
      </c>
      <c r="E158" s="537" t="s">
        <v>439</v>
      </c>
      <c r="F158" s="537" t="s">
        <v>440</v>
      </c>
      <c r="G158" s="549" t="s">
        <v>440</v>
      </c>
      <c r="H158" s="549" t="s">
        <v>439</v>
      </c>
      <c r="I158" s="550" t="s">
        <v>439</v>
      </c>
      <c r="J158" s="537" t="s">
        <v>439</v>
      </c>
      <c r="K158" s="537" t="s">
        <v>439</v>
      </c>
      <c r="L158" s="537" t="s">
        <v>439</v>
      </c>
      <c r="M158" s="537" t="s">
        <v>439</v>
      </c>
      <c r="N158" s="538" t="s">
        <v>439</v>
      </c>
    </row>
    <row r="159" spans="1:14" ht="14.5" customHeight="1" x14ac:dyDescent="0.2">
      <c r="A159" s="493"/>
      <c r="B159" s="231" t="s">
        <v>702</v>
      </c>
      <c r="C159" s="537" t="s">
        <v>439</v>
      </c>
      <c r="D159" s="537" t="s">
        <v>440</v>
      </c>
      <c r="E159" s="537" t="s">
        <v>439</v>
      </c>
      <c r="F159" s="537" t="s">
        <v>440</v>
      </c>
      <c r="G159" s="549" t="s">
        <v>440</v>
      </c>
      <c r="H159" s="549" t="s">
        <v>439</v>
      </c>
      <c r="I159" s="550" t="s">
        <v>439</v>
      </c>
      <c r="J159" s="537" t="s">
        <v>439</v>
      </c>
      <c r="K159" s="537" t="s">
        <v>439</v>
      </c>
      <c r="L159" s="537" t="s">
        <v>439</v>
      </c>
      <c r="M159" s="537" t="s">
        <v>439</v>
      </c>
      <c r="N159" s="538" t="s">
        <v>439</v>
      </c>
    </row>
    <row r="160" spans="1:14" ht="14.5" customHeight="1" x14ac:dyDescent="0.2">
      <c r="A160" s="493"/>
      <c r="B160" s="231" t="s">
        <v>703</v>
      </c>
      <c r="C160" s="537" t="s">
        <v>439</v>
      </c>
      <c r="D160" s="537" t="s">
        <v>439</v>
      </c>
      <c r="E160" s="537" t="s">
        <v>439</v>
      </c>
      <c r="F160" s="537" t="s">
        <v>440</v>
      </c>
      <c r="G160" s="549" t="s">
        <v>440</v>
      </c>
      <c r="H160" s="549" t="s">
        <v>439</v>
      </c>
      <c r="I160" s="550" t="s">
        <v>439</v>
      </c>
      <c r="J160" s="537" t="s">
        <v>439</v>
      </c>
      <c r="K160" s="537" t="s">
        <v>439</v>
      </c>
      <c r="L160" s="537" t="s">
        <v>439</v>
      </c>
      <c r="M160" s="537" t="s">
        <v>439</v>
      </c>
      <c r="N160" s="538" t="s">
        <v>439</v>
      </c>
    </row>
    <row r="161" spans="1:14" ht="14.5" customHeight="1" x14ac:dyDescent="0.2">
      <c r="A161" s="493"/>
      <c r="B161" s="231" t="s">
        <v>704</v>
      </c>
      <c r="C161" s="537" t="s">
        <v>439</v>
      </c>
      <c r="D161" s="537" t="s">
        <v>439</v>
      </c>
      <c r="E161" s="537" t="s">
        <v>439</v>
      </c>
      <c r="F161" s="537" t="s">
        <v>440</v>
      </c>
      <c r="G161" s="549" t="s">
        <v>440</v>
      </c>
      <c r="H161" s="549" t="s">
        <v>439</v>
      </c>
      <c r="I161" s="550" t="s">
        <v>439</v>
      </c>
      <c r="J161" s="537" t="s">
        <v>439</v>
      </c>
      <c r="K161" s="537" t="s">
        <v>439</v>
      </c>
      <c r="L161" s="537" t="s">
        <v>439</v>
      </c>
      <c r="M161" s="537" t="s">
        <v>439</v>
      </c>
      <c r="N161" s="538" t="s">
        <v>439</v>
      </c>
    </row>
    <row r="162" spans="1:14" ht="14.5" customHeight="1" x14ac:dyDescent="0.2">
      <c r="A162" s="493"/>
      <c r="B162" s="231" t="s">
        <v>705</v>
      </c>
      <c r="C162" s="537" t="s">
        <v>439</v>
      </c>
      <c r="D162" s="537" t="s">
        <v>439</v>
      </c>
      <c r="E162" s="537" t="s">
        <v>439</v>
      </c>
      <c r="F162" s="537" t="s">
        <v>440</v>
      </c>
      <c r="G162" s="549" t="s">
        <v>440</v>
      </c>
      <c r="H162" s="549" t="s">
        <v>439</v>
      </c>
      <c r="I162" s="550" t="s">
        <v>439</v>
      </c>
      <c r="J162" s="537" t="s">
        <v>439</v>
      </c>
      <c r="K162" s="537" t="s">
        <v>439</v>
      </c>
      <c r="L162" s="537" t="s">
        <v>439</v>
      </c>
      <c r="M162" s="537" t="s">
        <v>439</v>
      </c>
      <c r="N162" s="538" t="s">
        <v>439</v>
      </c>
    </row>
    <row r="163" spans="1:14" ht="14.5" customHeight="1" x14ac:dyDescent="0.2">
      <c r="A163" s="493"/>
      <c r="B163" s="231" t="s">
        <v>706</v>
      </c>
      <c r="C163" s="537" t="s">
        <v>439</v>
      </c>
      <c r="D163" s="537" t="s">
        <v>439</v>
      </c>
      <c r="E163" s="537" t="s">
        <v>439</v>
      </c>
      <c r="F163" s="537" t="s">
        <v>440</v>
      </c>
      <c r="G163" s="549" t="s">
        <v>440</v>
      </c>
      <c r="H163" s="549" t="s">
        <v>439</v>
      </c>
      <c r="I163" s="550" t="s">
        <v>439</v>
      </c>
      <c r="J163" s="537" t="s">
        <v>439</v>
      </c>
      <c r="K163" s="537" t="s">
        <v>439</v>
      </c>
      <c r="L163" s="537" t="s">
        <v>439</v>
      </c>
      <c r="M163" s="537" t="s">
        <v>439</v>
      </c>
      <c r="N163" s="538" t="s">
        <v>439</v>
      </c>
    </row>
    <row r="164" spans="1:14" ht="14.5" customHeight="1" x14ac:dyDescent="0.2">
      <c r="A164" s="493"/>
      <c r="B164" s="231" t="s">
        <v>707</v>
      </c>
      <c r="C164" s="537" t="s">
        <v>439</v>
      </c>
      <c r="D164" s="537" t="s">
        <v>440</v>
      </c>
      <c r="E164" s="537" t="s">
        <v>440</v>
      </c>
      <c r="F164" s="537" t="s">
        <v>440</v>
      </c>
      <c r="G164" s="549" t="s">
        <v>440</v>
      </c>
      <c r="H164" s="549" t="s">
        <v>439</v>
      </c>
      <c r="I164" s="550" t="s">
        <v>439</v>
      </c>
      <c r="J164" s="537" t="s">
        <v>439</v>
      </c>
      <c r="K164" s="537" t="s">
        <v>439</v>
      </c>
      <c r="L164" s="537" t="s">
        <v>439</v>
      </c>
      <c r="M164" s="537" t="s">
        <v>439</v>
      </c>
      <c r="N164" s="538" t="s">
        <v>439</v>
      </c>
    </row>
    <row r="165" spans="1:14" ht="14.5" customHeight="1" x14ac:dyDescent="0.2">
      <c r="A165" s="493"/>
      <c r="B165" s="231" t="s">
        <v>708</v>
      </c>
      <c r="C165" s="537" t="s">
        <v>439</v>
      </c>
      <c r="D165" s="537" t="s">
        <v>439</v>
      </c>
      <c r="E165" s="537" t="s">
        <v>439</v>
      </c>
      <c r="F165" s="537" t="s">
        <v>440</v>
      </c>
      <c r="G165" s="549" t="s">
        <v>440</v>
      </c>
      <c r="H165" s="549" t="s">
        <v>440</v>
      </c>
      <c r="I165" s="550" t="s">
        <v>439</v>
      </c>
      <c r="J165" s="537" t="s">
        <v>439</v>
      </c>
      <c r="K165" s="537" t="s">
        <v>439</v>
      </c>
      <c r="L165" s="537" t="s">
        <v>439</v>
      </c>
      <c r="M165" s="537" t="s">
        <v>439</v>
      </c>
      <c r="N165" s="538" t="s">
        <v>439</v>
      </c>
    </row>
    <row r="166" spans="1:14" ht="14.5" customHeight="1" x14ac:dyDescent="0.2">
      <c r="A166" s="493"/>
      <c r="B166" s="231" t="s">
        <v>709</v>
      </c>
      <c r="C166" s="537" t="s">
        <v>439</v>
      </c>
      <c r="D166" s="537" t="s">
        <v>439</v>
      </c>
      <c r="E166" s="537" t="s">
        <v>439</v>
      </c>
      <c r="F166" s="537" t="s">
        <v>440</v>
      </c>
      <c r="G166" s="549" t="s">
        <v>440</v>
      </c>
      <c r="H166" s="549" t="s">
        <v>439</v>
      </c>
      <c r="I166" s="550" t="s">
        <v>439</v>
      </c>
      <c r="J166" s="537" t="s">
        <v>439</v>
      </c>
      <c r="K166" s="537" t="s">
        <v>439</v>
      </c>
      <c r="L166" s="537" t="s">
        <v>439</v>
      </c>
      <c r="M166" s="537" t="s">
        <v>439</v>
      </c>
      <c r="N166" s="538" t="s">
        <v>439</v>
      </c>
    </row>
    <row r="167" spans="1:14" ht="14.5" customHeight="1" x14ac:dyDescent="0.2">
      <c r="A167" s="493"/>
      <c r="B167" s="231" t="s">
        <v>710</v>
      </c>
      <c r="C167" s="537" t="s">
        <v>439</v>
      </c>
      <c r="D167" s="537" t="s">
        <v>439</v>
      </c>
      <c r="E167" s="537" t="s">
        <v>439</v>
      </c>
      <c r="F167" s="537" t="s">
        <v>440</v>
      </c>
      <c r="G167" s="549" t="s">
        <v>440</v>
      </c>
      <c r="H167" s="549" t="s">
        <v>439</v>
      </c>
      <c r="I167" s="550" t="s">
        <v>439</v>
      </c>
      <c r="J167" s="537" t="s">
        <v>439</v>
      </c>
      <c r="K167" s="537" t="s">
        <v>439</v>
      </c>
      <c r="L167" s="537" t="s">
        <v>439</v>
      </c>
      <c r="M167" s="537" t="s">
        <v>439</v>
      </c>
      <c r="N167" s="538" t="s">
        <v>439</v>
      </c>
    </row>
    <row r="168" spans="1:14" ht="14.5" customHeight="1" x14ac:dyDescent="0.2">
      <c r="A168" s="493"/>
      <c r="B168" s="231" t="s">
        <v>711</v>
      </c>
      <c r="C168" s="537" t="s">
        <v>439</v>
      </c>
      <c r="D168" s="537" t="s">
        <v>439</v>
      </c>
      <c r="E168" s="537" t="s">
        <v>440</v>
      </c>
      <c r="F168" s="537" t="s">
        <v>440</v>
      </c>
      <c r="G168" s="549" t="s">
        <v>440</v>
      </c>
      <c r="H168" s="549" t="s">
        <v>439</v>
      </c>
      <c r="I168" s="550" t="s">
        <v>439</v>
      </c>
      <c r="J168" s="537" t="s">
        <v>439</v>
      </c>
      <c r="K168" s="537" t="s">
        <v>439</v>
      </c>
      <c r="L168" s="537" t="s">
        <v>439</v>
      </c>
      <c r="M168" s="537" t="s">
        <v>439</v>
      </c>
      <c r="N168" s="538" t="s">
        <v>439</v>
      </c>
    </row>
    <row r="169" spans="1:14" ht="14.5" customHeight="1" x14ac:dyDescent="0.2">
      <c r="A169" s="493"/>
      <c r="B169" s="231" t="s">
        <v>712</v>
      </c>
      <c r="C169" s="537" t="s">
        <v>439</v>
      </c>
      <c r="D169" s="537" t="s">
        <v>439</v>
      </c>
      <c r="E169" s="537" t="s">
        <v>440</v>
      </c>
      <c r="F169" s="537" t="s">
        <v>440</v>
      </c>
      <c r="G169" s="549" t="s">
        <v>440</v>
      </c>
      <c r="H169" s="549" t="s">
        <v>440</v>
      </c>
      <c r="I169" s="550" t="s">
        <v>439</v>
      </c>
      <c r="J169" s="537" t="s">
        <v>439</v>
      </c>
      <c r="K169" s="537" t="s">
        <v>439</v>
      </c>
      <c r="L169" s="537" t="s">
        <v>439</v>
      </c>
      <c r="M169" s="537" t="s">
        <v>439</v>
      </c>
      <c r="N169" s="538" t="s">
        <v>439</v>
      </c>
    </row>
    <row r="170" spans="1:14" ht="14.5" customHeight="1" x14ac:dyDescent="0.2">
      <c r="A170" s="493"/>
      <c r="B170" s="231" t="s">
        <v>713</v>
      </c>
      <c r="C170" s="537" t="s">
        <v>439</v>
      </c>
      <c r="D170" s="537" t="s">
        <v>439</v>
      </c>
      <c r="E170" s="537" t="s">
        <v>440</v>
      </c>
      <c r="F170" s="537" t="s">
        <v>440</v>
      </c>
      <c r="G170" s="549" t="s">
        <v>440</v>
      </c>
      <c r="H170" s="549" t="s">
        <v>440</v>
      </c>
      <c r="I170" s="550" t="s">
        <v>439</v>
      </c>
      <c r="J170" s="537" t="s">
        <v>439</v>
      </c>
      <c r="K170" s="537" t="s">
        <v>439</v>
      </c>
      <c r="L170" s="537" t="s">
        <v>439</v>
      </c>
      <c r="M170" s="537" t="s">
        <v>439</v>
      </c>
      <c r="N170" s="538" t="s">
        <v>439</v>
      </c>
    </row>
    <row r="171" spans="1:14" ht="14.5" customHeight="1" x14ac:dyDescent="0.2">
      <c r="A171" s="493"/>
      <c r="B171" s="231" t="s">
        <v>714</v>
      </c>
      <c r="C171" s="537" t="s">
        <v>439</v>
      </c>
      <c r="D171" s="537" t="s">
        <v>439</v>
      </c>
      <c r="E171" s="537" t="s">
        <v>439</v>
      </c>
      <c r="F171" s="537" t="s">
        <v>440</v>
      </c>
      <c r="G171" s="549" t="s">
        <v>440</v>
      </c>
      <c r="H171" s="549" t="s">
        <v>439</v>
      </c>
      <c r="I171" s="550" t="s">
        <v>439</v>
      </c>
      <c r="J171" s="537" t="s">
        <v>439</v>
      </c>
      <c r="K171" s="537" t="s">
        <v>439</v>
      </c>
      <c r="L171" s="537" t="s">
        <v>439</v>
      </c>
      <c r="M171" s="537" t="s">
        <v>439</v>
      </c>
      <c r="N171" s="538" t="s">
        <v>439</v>
      </c>
    </row>
    <row r="172" spans="1:14" ht="14.5" customHeight="1" thickBot="1" x14ac:dyDescent="0.25">
      <c r="A172" s="493"/>
      <c r="B172" s="234" t="s">
        <v>715</v>
      </c>
      <c r="C172" s="539" t="s">
        <v>439</v>
      </c>
      <c r="D172" s="539" t="s">
        <v>439</v>
      </c>
      <c r="E172" s="539" t="s">
        <v>440</v>
      </c>
      <c r="F172" s="539" t="s">
        <v>440</v>
      </c>
      <c r="G172" s="555" t="s">
        <v>440</v>
      </c>
      <c r="H172" s="555" t="s">
        <v>440</v>
      </c>
      <c r="I172" s="556" t="s">
        <v>439</v>
      </c>
      <c r="J172" s="539" t="s">
        <v>439</v>
      </c>
      <c r="K172" s="539" t="s">
        <v>439</v>
      </c>
      <c r="L172" s="539" t="s">
        <v>439</v>
      </c>
      <c r="M172" s="539" t="s">
        <v>439</v>
      </c>
      <c r="N172" s="540" t="s">
        <v>439</v>
      </c>
    </row>
    <row r="173" spans="1:14" ht="14.5" customHeight="1" thickBot="1" x14ac:dyDescent="0.25">
      <c r="A173" s="493"/>
      <c r="B173" s="233" t="s">
        <v>716</v>
      </c>
      <c r="C173" s="533" t="s">
        <v>439</v>
      </c>
      <c r="D173" s="533" t="s">
        <v>439</v>
      </c>
      <c r="E173" s="533" t="s">
        <v>440</v>
      </c>
      <c r="F173" s="533" t="s">
        <v>440</v>
      </c>
      <c r="G173" s="553" t="s">
        <v>440</v>
      </c>
      <c r="H173" s="553" t="s">
        <v>439</v>
      </c>
      <c r="I173" s="554" t="s">
        <v>439</v>
      </c>
      <c r="J173" s="533" t="s">
        <v>439</v>
      </c>
      <c r="K173" s="533" t="s">
        <v>439</v>
      </c>
      <c r="L173" s="533" t="s">
        <v>439</v>
      </c>
      <c r="M173" s="533" t="s">
        <v>439</v>
      </c>
      <c r="N173" s="534" t="s">
        <v>439</v>
      </c>
    </row>
    <row r="174" spans="1:14" ht="14.5" customHeight="1" x14ac:dyDescent="0.2">
      <c r="A174" s="493"/>
      <c r="B174" s="230" t="s">
        <v>717</v>
      </c>
      <c r="C174" s="535" t="s">
        <v>439</v>
      </c>
      <c r="D174" s="535" t="s">
        <v>439</v>
      </c>
      <c r="E174" s="535" t="s">
        <v>439</v>
      </c>
      <c r="F174" s="535" t="s">
        <v>440</v>
      </c>
      <c r="G174" s="547" t="s">
        <v>440</v>
      </c>
      <c r="H174" s="547" t="s">
        <v>440</v>
      </c>
      <c r="I174" s="548" t="s">
        <v>439</v>
      </c>
      <c r="J174" s="535" t="s">
        <v>440</v>
      </c>
      <c r="K174" s="535" t="s">
        <v>440</v>
      </c>
      <c r="L174" s="535" t="s">
        <v>440</v>
      </c>
      <c r="M174" s="535" t="s">
        <v>439</v>
      </c>
      <c r="N174" s="536" t="s">
        <v>439</v>
      </c>
    </row>
    <row r="175" spans="1:14" ht="14.5" customHeight="1" x14ac:dyDescent="0.2">
      <c r="A175" s="493"/>
      <c r="B175" s="244" t="s">
        <v>718</v>
      </c>
      <c r="C175" s="537" t="s">
        <v>439</v>
      </c>
      <c r="D175" s="537" t="s">
        <v>439</v>
      </c>
      <c r="E175" s="537" t="s">
        <v>439</v>
      </c>
      <c r="F175" s="537" t="s">
        <v>440</v>
      </c>
      <c r="G175" s="549" t="s">
        <v>440</v>
      </c>
      <c r="H175" s="549" t="s">
        <v>440</v>
      </c>
      <c r="I175" s="550" t="s">
        <v>439</v>
      </c>
      <c r="J175" s="537" t="s">
        <v>440</v>
      </c>
      <c r="K175" s="537" t="s">
        <v>440</v>
      </c>
      <c r="L175" s="537" t="s">
        <v>440</v>
      </c>
      <c r="M175" s="537" t="s">
        <v>439</v>
      </c>
      <c r="N175" s="538" t="s">
        <v>439</v>
      </c>
    </row>
    <row r="176" spans="1:14" ht="14.5" customHeight="1" x14ac:dyDescent="0.2">
      <c r="A176" s="493"/>
      <c r="B176" s="231" t="s">
        <v>719</v>
      </c>
      <c r="C176" s="537" t="s">
        <v>440</v>
      </c>
      <c r="D176" s="537" t="s">
        <v>440</v>
      </c>
      <c r="E176" s="537" t="s">
        <v>439</v>
      </c>
      <c r="F176" s="537" t="s">
        <v>440</v>
      </c>
      <c r="G176" s="549" t="s">
        <v>440</v>
      </c>
      <c r="H176" s="549" t="s">
        <v>439</v>
      </c>
      <c r="I176" s="550" t="s">
        <v>439</v>
      </c>
      <c r="J176" s="537" t="s">
        <v>439</v>
      </c>
      <c r="K176" s="537" t="s">
        <v>439</v>
      </c>
      <c r="L176" s="537" t="s">
        <v>439</v>
      </c>
      <c r="M176" s="537" t="s">
        <v>439</v>
      </c>
      <c r="N176" s="538" t="s">
        <v>439</v>
      </c>
    </row>
    <row r="177" spans="1:14" ht="14.5" customHeight="1" x14ac:dyDescent="0.2">
      <c r="A177" s="493"/>
      <c r="B177" s="231" t="s">
        <v>720</v>
      </c>
      <c r="C177" s="537" t="s">
        <v>439</v>
      </c>
      <c r="D177" s="537" t="s">
        <v>439</v>
      </c>
      <c r="E177" s="537" t="s">
        <v>439</v>
      </c>
      <c r="F177" s="537" t="s">
        <v>440</v>
      </c>
      <c r="G177" s="549" t="s">
        <v>440</v>
      </c>
      <c r="H177" s="549" t="s">
        <v>440</v>
      </c>
      <c r="I177" s="550" t="s">
        <v>439</v>
      </c>
      <c r="J177" s="537" t="s">
        <v>439</v>
      </c>
      <c r="K177" s="537" t="s">
        <v>439</v>
      </c>
      <c r="L177" s="537" t="s">
        <v>439</v>
      </c>
      <c r="M177" s="537" t="s">
        <v>439</v>
      </c>
      <c r="N177" s="538" t="s">
        <v>439</v>
      </c>
    </row>
    <row r="178" spans="1:14" ht="14.5" customHeight="1" thickBot="1" x14ac:dyDescent="0.25">
      <c r="A178" s="493"/>
      <c r="B178" s="234" t="s">
        <v>715</v>
      </c>
      <c r="C178" s="539" t="s">
        <v>439</v>
      </c>
      <c r="D178" s="539" t="s">
        <v>439</v>
      </c>
      <c r="E178" s="539" t="s">
        <v>439</v>
      </c>
      <c r="F178" s="539" t="s">
        <v>440</v>
      </c>
      <c r="G178" s="555" t="s">
        <v>440</v>
      </c>
      <c r="H178" s="555" t="s">
        <v>440</v>
      </c>
      <c r="I178" s="556" t="s">
        <v>439</v>
      </c>
      <c r="J178" s="539" t="s">
        <v>439</v>
      </c>
      <c r="K178" s="539" t="s">
        <v>439</v>
      </c>
      <c r="L178" s="539" t="s">
        <v>439</v>
      </c>
      <c r="M178" s="539" t="s">
        <v>439</v>
      </c>
      <c r="N178" s="540" t="s">
        <v>439</v>
      </c>
    </row>
    <row r="179" spans="1:14" ht="14.5" customHeight="1" x14ac:dyDescent="0.2">
      <c r="A179" s="493"/>
      <c r="B179" s="230" t="s">
        <v>721</v>
      </c>
      <c r="C179" s="535" t="s">
        <v>440</v>
      </c>
      <c r="D179" s="535" t="s">
        <v>440</v>
      </c>
      <c r="E179" s="535" t="s">
        <v>439</v>
      </c>
      <c r="F179" s="535" t="s">
        <v>440</v>
      </c>
      <c r="G179" s="547" t="s">
        <v>440</v>
      </c>
      <c r="H179" s="547" t="s">
        <v>440</v>
      </c>
      <c r="I179" s="548" t="s">
        <v>439</v>
      </c>
      <c r="J179" s="535" t="s">
        <v>440</v>
      </c>
      <c r="K179" s="535" t="s">
        <v>440</v>
      </c>
      <c r="L179" s="535" t="s">
        <v>440</v>
      </c>
      <c r="M179" s="535" t="s">
        <v>439</v>
      </c>
      <c r="N179" s="536" t="s">
        <v>439</v>
      </c>
    </row>
    <row r="180" spans="1:14" ht="14.5" customHeight="1" x14ac:dyDescent="0.2">
      <c r="A180" s="493"/>
      <c r="B180" s="231" t="s">
        <v>722</v>
      </c>
      <c r="C180" s="537" t="s">
        <v>439</v>
      </c>
      <c r="D180" s="537" t="s">
        <v>439</v>
      </c>
      <c r="E180" s="537" t="s">
        <v>439</v>
      </c>
      <c r="F180" s="537" t="s">
        <v>440</v>
      </c>
      <c r="G180" s="549" t="s">
        <v>440</v>
      </c>
      <c r="H180" s="549" t="s">
        <v>440</v>
      </c>
      <c r="I180" s="550" t="s">
        <v>439</v>
      </c>
      <c r="J180" s="537" t="s">
        <v>440</v>
      </c>
      <c r="K180" s="537" t="s">
        <v>440</v>
      </c>
      <c r="L180" s="537" t="s">
        <v>440</v>
      </c>
      <c r="M180" s="537" t="s">
        <v>439</v>
      </c>
      <c r="N180" s="538" t="s">
        <v>439</v>
      </c>
    </row>
    <row r="181" spans="1:14" ht="14.5" customHeight="1" x14ac:dyDescent="0.2">
      <c r="A181" s="493"/>
      <c r="B181" s="231" t="s">
        <v>723</v>
      </c>
      <c r="C181" s="537" t="s">
        <v>439</v>
      </c>
      <c r="D181" s="537" t="s">
        <v>439</v>
      </c>
      <c r="E181" s="537" t="s">
        <v>439</v>
      </c>
      <c r="F181" s="537" t="s">
        <v>440</v>
      </c>
      <c r="G181" s="549" t="s">
        <v>440</v>
      </c>
      <c r="H181" s="549" t="s">
        <v>440</v>
      </c>
      <c r="I181" s="550" t="s">
        <v>439</v>
      </c>
      <c r="J181" s="537" t="s">
        <v>440</v>
      </c>
      <c r="K181" s="537" t="s">
        <v>440</v>
      </c>
      <c r="L181" s="537" t="s">
        <v>440</v>
      </c>
      <c r="M181" s="537" t="s">
        <v>439</v>
      </c>
      <c r="N181" s="538" t="s">
        <v>439</v>
      </c>
    </row>
    <row r="182" spans="1:14" ht="14.5" customHeight="1" x14ac:dyDescent="0.2">
      <c r="A182" s="493"/>
      <c r="B182" s="231" t="s">
        <v>724</v>
      </c>
      <c r="C182" s="537" t="s">
        <v>440</v>
      </c>
      <c r="D182" s="537" t="s">
        <v>440</v>
      </c>
      <c r="E182" s="537" t="s">
        <v>439</v>
      </c>
      <c r="F182" s="537" t="s">
        <v>440</v>
      </c>
      <c r="G182" s="549" t="s">
        <v>440</v>
      </c>
      <c r="H182" s="549" t="s">
        <v>440</v>
      </c>
      <c r="I182" s="550" t="s">
        <v>439</v>
      </c>
      <c r="J182" s="537" t="s">
        <v>440</v>
      </c>
      <c r="K182" s="537" t="s">
        <v>440</v>
      </c>
      <c r="L182" s="537" t="s">
        <v>440</v>
      </c>
      <c r="M182" s="537" t="s">
        <v>439</v>
      </c>
      <c r="N182" s="538" t="s">
        <v>439</v>
      </c>
    </row>
    <row r="183" spans="1:14" ht="14.5" customHeight="1" x14ac:dyDescent="0.2">
      <c r="A183" s="493"/>
      <c r="B183" s="231" t="s">
        <v>725</v>
      </c>
      <c r="C183" s="537" t="s">
        <v>440</v>
      </c>
      <c r="D183" s="537" t="s">
        <v>440</v>
      </c>
      <c r="E183" s="537" t="s">
        <v>439</v>
      </c>
      <c r="F183" s="537" t="s">
        <v>440</v>
      </c>
      <c r="G183" s="549" t="s">
        <v>440</v>
      </c>
      <c r="H183" s="549" t="s">
        <v>440</v>
      </c>
      <c r="I183" s="550" t="s">
        <v>439</v>
      </c>
      <c r="J183" s="537" t="s">
        <v>440</v>
      </c>
      <c r="K183" s="537" t="s">
        <v>440</v>
      </c>
      <c r="L183" s="537" t="s">
        <v>440</v>
      </c>
      <c r="M183" s="537" t="s">
        <v>439</v>
      </c>
      <c r="N183" s="538" t="s">
        <v>439</v>
      </c>
    </row>
    <row r="184" spans="1:14" ht="14.5" customHeight="1" x14ac:dyDescent="0.2">
      <c r="A184" s="493"/>
      <c r="B184" s="231" t="s">
        <v>726</v>
      </c>
      <c r="C184" s="537" t="s">
        <v>439</v>
      </c>
      <c r="D184" s="537" t="s">
        <v>439</v>
      </c>
      <c r="E184" s="537" t="s">
        <v>439</v>
      </c>
      <c r="F184" s="537" t="s">
        <v>440</v>
      </c>
      <c r="G184" s="549" t="s">
        <v>440</v>
      </c>
      <c r="H184" s="549" t="s">
        <v>440</v>
      </c>
      <c r="I184" s="550" t="s">
        <v>439</v>
      </c>
      <c r="J184" s="537" t="s">
        <v>440</v>
      </c>
      <c r="K184" s="537" t="s">
        <v>440</v>
      </c>
      <c r="L184" s="537" t="s">
        <v>440</v>
      </c>
      <c r="M184" s="537" t="s">
        <v>439</v>
      </c>
      <c r="N184" s="538" t="s">
        <v>439</v>
      </c>
    </row>
    <row r="185" spans="1:14" ht="14.5" customHeight="1" x14ac:dyDescent="0.2">
      <c r="A185" s="493"/>
      <c r="B185" s="231" t="s">
        <v>727</v>
      </c>
      <c r="C185" s="537" t="s">
        <v>439</v>
      </c>
      <c r="D185" s="537" t="s">
        <v>439</v>
      </c>
      <c r="E185" s="537" t="s">
        <v>439</v>
      </c>
      <c r="F185" s="537" t="s">
        <v>440</v>
      </c>
      <c r="G185" s="549" t="s">
        <v>440</v>
      </c>
      <c r="H185" s="549" t="s">
        <v>440</v>
      </c>
      <c r="I185" s="550" t="s">
        <v>439</v>
      </c>
      <c r="J185" s="537" t="s">
        <v>440</v>
      </c>
      <c r="K185" s="537" t="s">
        <v>440</v>
      </c>
      <c r="L185" s="537" t="s">
        <v>440</v>
      </c>
      <c r="M185" s="537" t="s">
        <v>439</v>
      </c>
      <c r="N185" s="538" t="s">
        <v>439</v>
      </c>
    </row>
    <row r="186" spans="1:14" ht="14.5" customHeight="1" x14ac:dyDescent="0.2">
      <c r="A186" s="493"/>
      <c r="B186" s="231" t="s">
        <v>728</v>
      </c>
      <c r="C186" s="545" t="s">
        <v>440</v>
      </c>
      <c r="D186" s="545" t="s">
        <v>440</v>
      </c>
      <c r="E186" s="545" t="s">
        <v>439</v>
      </c>
      <c r="F186" s="545" t="s">
        <v>440</v>
      </c>
      <c r="G186" s="551" t="s">
        <v>440</v>
      </c>
      <c r="H186" s="551" t="s">
        <v>440</v>
      </c>
      <c r="I186" s="552" t="s">
        <v>439</v>
      </c>
      <c r="J186" s="545" t="s">
        <v>440</v>
      </c>
      <c r="K186" s="545" t="s">
        <v>440</v>
      </c>
      <c r="L186" s="545" t="s">
        <v>440</v>
      </c>
      <c r="M186" s="545" t="s">
        <v>439</v>
      </c>
      <c r="N186" s="546" t="s">
        <v>439</v>
      </c>
    </row>
    <row r="187" spans="1:14" ht="14.5" customHeight="1" thickBot="1" x14ac:dyDescent="0.25">
      <c r="A187" s="493"/>
      <c r="B187" s="232" t="s">
        <v>729</v>
      </c>
      <c r="C187" s="539" t="s">
        <v>439</v>
      </c>
      <c r="D187" s="539" t="s">
        <v>439</v>
      </c>
      <c r="E187" s="539" t="s">
        <v>439</v>
      </c>
      <c r="F187" s="539" t="s">
        <v>440</v>
      </c>
      <c r="G187" s="555" t="s">
        <v>440</v>
      </c>
      <c r="H187" s="555" t="s">
        <v>440</v>
      </c>
      <c r="I187" s="556" t="s">
        <v>439</v>
      </c>
      <c r="J187" s="539" t="s">
        <v>440</v>
      </c>
      <c r="K187" s="539" t="s">
        <v>440</v>
      </c>
      <c r="L187" s="539" t="s">
        <v>440</v>
      </c>
      <c r="M187" s="539" t="s">
        <v>439</v>
      </c>
      <c r="N187" s="540" t="s">
        <v>439</v>
      </c>
    </row>
    <row r="188" spans="1:14" ht="14.5" customHeight="1" x14ac:dyDescent="0.2">
      <c r="A188" s="493"/>
      <c r="B188" s="230" t="s">
        <v>730</v>
      </c>
      <c r="C188" s="535" t="s">
        <v>439</v>
      </c>
      <c r="D188" s="535" t="s">
        <v>439</v>
      </c>
      <c r="E188" s="535" t="s">
        <v>439</v>
      </c>
      <c r="F188" s="535" t="s">
        <v>440</v>
      </c>
      <c r="G188" s="547" t="s">
        <v>440</v>
      </c>
      <c r="H188" s="547" t="s">
        <v>440</v>
      </c>
      <c r="I188" s="548" t="s">
        <v>439</v>
      </c>
      <c r="J188" s="535" t="s">
        <v>439</v>
      </c>
      <c r="K188" s="535" t="s">
        <v>439</v>
      </c>
      <c r="L188" s="535" t="s">
        <v>439</v>
      </c>
      <c r="M188" s="535" t="s">
        <v>439</v>
      </c>
      <c r="N188" s="536" t="s">
        <v>439</v>
      </c>
    </row>
    <row r="189" spans="1:14" ht="14.5" customHeight="1" x14ac:dyDescent="0.2">
      <c r="A189" s="493"/>
      <c r="B189" s="231" t="s">
        <v>731</v>
      </c>
      <c r="C189" s="537" t="s">
        <v>439</v>
      </c>
      <c r="D189" s="537" t="s">
        <v>439</v>
      </c>
      <c r="E189" s="537" t="s">
        <v>439</v>
      </c>
      <c r="F189" s="537" t="s">
        <v>440</v>
      </c>
      <c r="G189" s="549" t="s">
        <v>440</v>
      </c>
      <c r="H189" s="549" t="s">
        <v>440</v>
      </c>
      <c r="I189" s="550" t="s">
        <v>439</v>
      </c>
      <c r="J189" s="537" t="s">
        <v>439</v>
      </c>
      <c r="K189" s="537" t="s">
        <v>439</v>
      </c>
      <c r="L189" s="537" t="s">
        <v>439</v>
      </c>
      <c r="M189" s="537" t="s">
        <v>439</v>
      </c>
      <c r="N189" s="538" t="s">
        <v>439</v>
      </c>
    </row>
    <row r="190" spans="1:14" ht="14.5" customHeight="1" x14ac:dyDescent="0.2">
      <c r="A190" s="493"/>
      <c r="B190" s="231" t="s">
        <v>732</v>
      </c>
      <c r="C190" s="537" t="s">
        <v>439</v>
      </c>
      <c r="D190" s="537" t="s">
        <v>439</v>
      </c>
      <c r="E190" s="537" t="s">
        <v>439</v>
      </c>
      <c r="F190" s="537" t="s">
        <v>440</v>
      </c>
      <c r="G190" s="549" t="s">
        <v>440</v>
      </c>
      <c r="H190" s="549" t="s">
        <v>440</v>
      </c>
      <c r="I190" s="550" t="s">
        <v>439</v>
      </c>
      <c r="J190" s="537" t="s">
        <v>439</v>
      </c>
      <c r="K190" s="537" t="s">
        <v>439</v>
      </c>
      <c r="L190" s="537" t="s">
        <v>439</v>
      </c>
      <c r="M190" s="537" t="s">
        <v>439</v>
      </c>
      <c r="N190" s="538" t="s">
        <v>439</v>
      </c>
    </row>
    <row r="191" spans="1:14" ht="14.5" customHeight="1" thickBot="1" x14ac:dyDescent="0.25">
      <c r="A191" s="493"/>
      <c r="B191" s="234" t="s">
        <v>733</v>
      </c>
      <c r="C191" s="539" t="s">
        <v>439</v>
      </c>
      <c r="D191" s="539" t="s">
        <v>439</v>
      </c>
      <c r="E191" s="539" t="s">
        <v>439</v>
      </c>
      <c r="F191" s="539" t="s">
        <v>440</v>
      </c>
      <c r="G191" s="555" t="s">
        <v>440</v>
      </c>
      <c r="H191" s="555" t="s">
        <v>440</v>
      </c>
      <c r="I191" s="556" t="s">
        <v>439</v>
      </c>
      <c r="J191" s="539" t="s">
        <v>439</v>
      </c>
      <c r="K191" s="539" t="s">
        <v>439</v>
      </c>
      <c r="L191" s="539" t="s">
        <v>439</v>
      </c>
      <c r="M191" s="539" t="s">
        <v>439</v>
      </c>
      <c r="N191" s="540" t="s">
        <v>439</v>
      </c>
    </row>
    <row r="192" spans="1:14" ht="14.5" customHeight="1" x14ac:dyDescent="0.2">
      <c r="A192" s="493"/>
      <c r="B192" s="230" t="s">
        <v>734</v>
      </c>
      <c r="C192" s="535" t="s">
        <v>440</v>
      </c>
      <c r="D192" s="535" t="s">
        <v>440</v>
      </c>
      <c r="E192" s="535" t="s">
        <v>439</v>
      </c>
      <c r="F192" s="535" t="s">
        <v>440</v>
      </c>
      <c r="G192" s="535" t="s">
        <v>440</v>
      </c>
      <c r="H192" s="547" t="s">
        <v>439</v>
      </c>
      <c r="I192" s="548" t="s">
        <v>439</v>
      </c>
      <c r="J192" s="535" t="s">
        <v>439</v>
      </c>
      <c r="K192" s="535" t="s">
        <v>439</v>
      </c>
      <c r="L192" s="535" t="s">
        <v>439</v>
      </c>
      <c r="M192" s="535" t="s">
        <v>439</v>
      </c>
      <c r="N192" s="536" t="s">
        <v>439</v>
      </c>
    </row>
    <row r="193" spans="1:14" ht="14.5" customHeight="1" x14ac:dyDescent="0.2">
      <c r="A193" s="493"/>
      <c r="B193" s="231" t="s">
        <v>735</v>
      </c>
      <c r="C193" s="537" t="s">
        <v>439</v>
      </c>
      <c r="D193" s="537" t="s">
        <v>439</v>
      </c>
      <c r="E193" s="537" t="s">
        <v>439</v>
      </c>
      <c r="F193" s="537" t="s">
        <v>440</v>
      </c>
      <c r="G193" s="537" t="s">
        <v>440</v>
      </c>
      <c r="H193" s="549" t="s">
        <v>439</v>
      </c>
      <c r="I193" s="550" t="s">
        <v>439</v>
      </c>
      <c r="J193" s="537" t="s">
        <v>439</v>
      </c>
      <c r="K193" s="537" t="s">
        <v>439</v>
      </c>
      <c r="L193" s="537" t="s">
        <v>439</v>
      </c>
      <c r="M193" s="537" t="s">
        <v>439</v>
      </c>
      <c r="N193" s="538" t="s">
        <v>439</v>
      </c>
    </row>
    <row r="194" spans="1:14" ht="14.5" customHeight="1" x14ac:dyDescent="0.2">
      <c r="A194" s="493"/>
      <c r="B194" s="231" t="s">
        <v>736</v>
      </c>
      <c r="C194" s="537" t="s">
        <v>440</v>
      </c>
      <c r="D194" s="537" t="s">
        <v>440</v>
      </c>
      <c r="E194" s="537" t="s">
        <v>439</v>
      </c>
      <c r="F194" s="537" t="s">
        <v>440</v>
      </c>
      <c r="G194" s="537" t="s">
        <v>440</v>
      </c>
      <c r="H194" s="549" t="s">
        <v>439</v>
      </c>
      <c r="I194" s="550" t="s">
        <v>439</v>
      </c>
      <c r="J194" s="537" t="s">
        <v>439</v>
      </c>
      <c r="K194" s="537" t="s">
        <v>439</v>
      </c>
      <c r="L194" s="537" t="s">
        <v>439</v>
      </c>
      <c r="M194" s="537" t="s">
        <v>439</v>
      </c>
      <c r="N194" s="538" t="s">
        <v>439</v>
      </c>
    </row>
    <row r="195" spans="1:14" ht="14.5" customHeight="1" thickBot="1" x14ac:dyDescent="0.25">
      <c r="A195" s="493"/>
      <c r="B195" s="232" t="s">
        <v>737</v>
      </c>
      <c r="C195" s="539" t="s">
        <v>439</v>
      </c>
      <c r="D195" s="539" t="s">
        <v>439</v>
      </c>
      <c r="E195" s="539" t="s">
        <v>439</v>
      </c>
      <c r="F195" s="539" t="s">
        <v>440</v>
      </c>
      <c r="G195" s="539" t="s">
        <v>440</v>
      </c>
      <c r="H195" s="555" t="s">
        <v>439</v>
      </c>
      <c r="I195" s="556" t="s">
        <v>439</v>
      </c>
      <c r="J195" s="539" t="s">
        <v>439</v>
      </c>
      <c r="K195" s="539" t="s">
        <v>439</v>
      </c>
      <c r="L195" s="539" t="s">
        <v>439</v>
      </c>
      <c r="M195" s="539" t="s">
        <v>439</v>
      </c>
      <c r="N195" s="540" t="s">
        <v>439</v>
      </c>
    </row>
    <row r="196" spans="1:14" ht="14.5" customHeight="1" x14ac:dyDescent="0.2">
      <c r="A196" s="493"/>
      <c r="B196" s="230" t="s">
        <v>738</v>
      </c>
      <c r="C196" s="535" t="s">
        <v>439</v>
      </c>
      <c r="D196" s="535" t="s">
        <v>439</v>
      </c>
      <c r="E196" s="535" t="s">
        <v>439</v>
      </c>
      <c r="F196" s="535" t="s">
        <v>440</v>
      </c>
      <c r="G196" s="547" t="s">
        <v>440</v>
      </c>
      <c r="H196" s="547" t="s">
        <v>440</v>
      </c>
      <c r="I196" s="548" t="s">
        <v>440</v>
      </c>
      <c r="J196" s="535" t="s">
        <v>440</v>
      </c>
      <c r="K196" s="535" t="s">
        <v>440</v>
      </c>
      <c r="L196" s="535" t="s">
        <v>440</v>
      </c>
      <c r="M196" s="535" t="s">
        <v>440</v>
      </c>
      <c r="N196" s="536" t="s">
        <v>440</v>
      </c>
    </row>
    <row r="197" spans="1:14" ht="14.5" customHeight="1" thickBot="1" x14ac:dyDescent="0.25">
      <c r="A197" s="493"/>
      <c r="B197" s="234" t="s">
        <v>739</v>
      </c>
      <c r="C197" s="539" t="s">
        <v>439</v>
      </c>
      <c r="D197" s="539" t="s">
        <v>439</v>
      </c>
      <c r="E197" s="539" t="s">
        <v>439</v>
      </c>
      <c r="F197" s="539" t="s">
        <v>440</v>
      </c>
      <c r="G197" s="555" t="s">
        <v>440</v>
      </c>
      <c r="H197" s="555" t="s">
        <v>440</v>
      </c>
      <c r="I197" s="556" t="s">
        <v>440</v>
      </c>
      <c r="J197" s="539" t="s">
        <v>440</v>
      </c>
      <c r="K197" s="539" t="s">
        <v>440</v>
      </c>
      <c r="L197" s="539" t="s">
        <v>440</v>
      </c>
      <c r="M197" s="539" t="s">
        <v>440</v>
      </c>
      <c r="N197" s="540" t="s">
        <v>440</v>
      </c>
    </row>
    <row r="198" spans="1:14" ht="14.5" customHeight="1" x14ac:dyDescent="0.2">
      <c r="A198" s="493"/>
      <c r="B198" s="230" t="s">
        <v>740</v>
      </c>
      <c r="C198" s="535" t="s">
        <v>440</v>
      </c>
      <c r="D198" s="535" t="s">
        <v>440</v>
      </c>
      <c r="E198" s="535" t="s">
        <v>439</v>
      </c>
      <c r="F198" s="535" t="s">
        <v>440</v>
      </c>
      <c r="G198" s="547" t="s">
        <v>440</v>
      </c>
      <c r="H198" s="547" t="s">
        <v>439</v>
      </c>
      <c r="I198" s="548" t="s">
        <v>439</v>
      </c>
      <c r="J198" s="535" t="s">
        <v>439</v>
      </c>
      <c r="K198" s="535" t="s">
        <v>439</v>
      </c>
      <c r="L198" s="535" t="s">
        <v>439</v>
      </c>
      <c r="M198" s="535" t="s">
        <v>439</v>
      </c>
      <c r="N198" s="536" t="s">
        <v>439</v>
      </c>
    </row>
    <row r="199" spans="1:14" ht="14.5" customHeight="1" x14ac:dyDescent="0.2">
      <c r="A199" s="493"/>
      <c r="B199" s="244" t="s">
        <v>741</v>
      </c>
      <c r="C199" s="537" t="s">
        <v>439</v>
      </c>
      <c r="D199" s="537" t="s">
        <v>439</v>
      </c>
      <c r="E199" s="537" t="s">
        <v>439</v>
      </c>
      <c r="F199" s="537" t="s">
        <v>440</v>
      </c>
      <c r="G199" s="549" t="s">
        <v>440</v>
      </c>
      <c r="H199" s="549" t="s">
        <v>439</v>
      </c>
      <c r="I199" s="550" t="s">
        <v>439</v>
      </c>
      <c r="J199" s="537" t="s">
        <v>439</v>
      </c>
      <c r="K199" s="537" t="s">
        <v>439</v>
      </c>
      <c r="L199" s="537" t="s">
        <v>439</v>
      </c>
      <c r="M199" s="537" t="s">
        <v>439</v>
      </c>
      <c r="N199" s="538" t="s">
        <v>439</v>
      </c>
    </row>
    <row r="200" spans="1:14" ht="14.5" customHeight="1" x14ac:dyDescent="0.2">
      <c r="A200" s="493"/>
      <c r="B200" s="231" t="s">
        <v>742</v>
      </c>
      <c r="C200" s="537" t="s">
        <v>440</v>
      </c>
      <c r="D200" s="537" t="s">
        <v>440</v>
      </c>
      <c r="E200" s="537" t="s">
        <v>439</v>
      </c>
      <c r="F200" s="537" t="s">
        <v>440</v>
      </c>
      <c r="G200" s="549" t="s">
        <v>440</v>
      </c>
      <c r="H200" s="549" t="s">
        <v>439</v>
      </c>
      <c r="I200" s="550" t="s">
        <v>439</v>
      </c>
      <c r="J200" s="537" t="s">
        <v>439</v>
      </c>
      <c r="K200" s="537" t="s">
        <v>439</v>
      </c>
      <c r="L200" s="537" t="s">
        <v>439</v>
      </c>
      <c r="M200" s="537" t="s">
        <v>439</v>
      </c>
      <c r="N200" s="538" t="s">
        <v>439</v>
      </c>
    </row>
    <row r="201" spans="1:14" ht="14.5" customHeight="1" x14ac:dyDescent="0.2">
      <c r="A201" s="493"/>
      <c r="B201" s="244" t="s">
        <v>743</v>
      </c>
      <c r="C201" s="537" t="s">
        <v>439</v>
      </c>
      <c r="D201" s="537" t="s">
        <v>439</v>
      </c>
      <c r="E201" s="537" t="s">
        <v>439</v>
      </c>
      <c r="F201" s="537" t="s">
        <v>440</v>
      </c>
      <c r="G201" s="549" t="s">
        <v>440</v>
      </c>
      <c r="H201" s="549" t="s">
        <v>439</v>
      </c>
      <c r="I201" s="550" t="s">
        <v>439</v>
      </c>
      <c r="J201" s="537" t="s">
        <v>439</v>
      </c>
      <c r="K201" s="537" t="s">
        <v>439</v>
      </c>
      <c r="L201" s="537" t="s">
        <v>439</v>
      </c>
      <c r="M201" s="537" t="s">
        <v>439</v>
      </c>
      <c r="N201" s="538" t="s">
        <v>439</v>
      </c>
    </row>
    <row r="202" spans="1:14" ht="14.5" customHeight="1" x14ac:dyDescent="0.2">
      <c r="A202" s="493"/>
      <c r="B202" s="231" t="s">
        <v>744</v>
      </c>
      <c r="C202" s="537" t="s">
        <v>440</v>
      </c>
      <c r="D202" s="537" t="s">
        <v>440</v>
      </c>
      <c r="E202" s="537" t="s">
        <v>439</v>
      </c>
      <c r="F202" s="537" t="s">
        <v>440</v>
      </c>
      <c r="G202" s="549" t="s">
        <v>440</v>
      </c>
      <c r="H202" s="549" t="s">
        <v>439</v>
      </c>
      <c r="I202" s="550" t="s">
        <v>439</v>
      </c>
      <c r="J202" s="537" t="s">
        <v>439</v>
      </c>
      <c r="K202" s="537" t="s">
        <v>439</v>
      </c>
      <c r="L202" s="537" t="s">
        <v>439</v>
      </c>
      <c r="M202" s="537" t="s">
        <v>439</v>
      </c>
      <c r="N202" s="538" t="s">
        <v>439</v>
      </c>
    </row>
    <row r="203" spans="1:14" ht="14.5" customHeight="1" x14ac:dyDescent="0.2">
      <c r="A203" s="493"/>
      <c r="B203" s="235" t="s">
        <v>745</v>
      </c>
      <c r="C203" s="545" t="s">
        <v>439</v>
      </c>
      <c r="D203" s="545" t="s">
        <v>439</v>
      </c>
      <c r="E203" s="545" t="s">
        <v>439</v>
      </c>
      <c r="F203" s="545" t="s">
        <v>440</v>
      </c>
      <c r="G203" s="551" t="s">
        <v>440</v>
      </c>
      <c r="H203" s="551" t="s">
        <v>439</v>
      </c>
      <c r="I203" s="552" t="s">
        <v>439</v>
      </c>
      <c r="J203" s="545" t="s">
        <v>439</v>
      </c>
      <c r="K203" s="545" t="s">
        <v>439</v>
      </c>
      <c r="L203" s="545" t="s">
        <v>439</v>
      </c>
      <c r="M203" s="545" t="s">
        <v>439</v>
      </c>
      <c r="N203" s="546" t="s">
        <v>439</v>
      </c>
    </row>
    <row r="204" spans="1:14" ht="14.5" customHeight="1" thickBot="1" x14ac:dyDescent="0.25">
      <c r="A204" s="493"/>
      <c r="B204" s="232" t="s">
        <v>746</v>
      </c>
      <c r="C204" s="539" t="s">
        <v>440</v>
      </c>
      <c r="D204" s="539" t="s">
        <v>440</v>
      </c>
      <c r="E204" s="539" t="s">
        <v>439</v>
      </c>
      <c r="F204" s="539" t="s">
        <v>440</v>
      </c>
      <c r="G204" s="555" t="s">
        <v>440</v>
      </c>
      <c r="H204" s="555" t="s">
        <v>439</v>
      </c>
      <c r="I204" s="556" t="s">
        <v>439</v>
      </c>
      <c r="J204" s="539" t="s">
        <v>439</v>
      </c>
      <c r="K204" s="539" t="s">
        <v>439</v>
      </c>
      <c r="L204" s="539" t="s">
        <v>439</v>
      </c>
      <c r="M204" s="539" t="s">
        <v>439</v>
      </c>
      <c r="N204" s="540" t="s">
        <v>439</v>
      </c>
    </row>
    <row r="205" spans="1:14" ht="14.5" customHeight="1" x14ac:dyDescent="0.2">
      <c r="A205" s="493"/>
      <c r="B205" s="230" t="s">
        <v>747</v>
      </c>
      <c r="C205" s="535" t="s">
        <v>439</v>
      </c>
      <c r="D205" s="535" t="s">
        <v>439</v>
      </c>
      <c r="E205" s="535" t="s">
        <v>439</v>
      </c>
      <c r="F205" s="535" t="s">
        <v>440</v>
      </c>
      <c r="G205" s="547" t="s">
        <v>440</v>
      </c>
      <c r="H205" s="547" t="s">
        <v>440</v>
      </c>
      <c r="I205" s="548" t="s">
        <v>439</v>
      </c>
      <c r="J205" s="535" t="s">
        <v>440</v>
      </c>
      <c r="K205" s="535" t="s">
        <v>439</v>
      </c>
      <c r="L205" s="535" t="s">
        <v>439</v>
      </c>
      <c r="M205" s="535" t="s">
        <v>439</v>
      </c>
      <c r="N205" s="536" t="s">
        <v>439</v>
      </c>
    </row>
    <row r="206" spans="1:14" ht="14.5" customHeight="1" x14ac:dyDescent="0.2">
      <c r="A206" s="493"/>
      <c r="B206" s="244" t="s">
        <v>748</v>
      </c>
      <c r="C206" s="559" t="s">
        <v>440</v>
      </c>
      <c r="D206" s="559" t="s">
        <v>440</v>
      </c>
      <c r="E206" s="559" t="s">
        <v>439</v>
      </c>
      <c r="F206" s="559" t="s">
        <v>440</v>
      </c>
      <c r="G206" s="560" t="s">
        <v>440</v>
      </c>
      <c r="H206" s="560" t="s">
        <v>440</v>
      </c>
      <c r="I206" s="561" t="s">
        <v>439</v>
      </c>
      <c r="J206" s="559" t="s">
        <v>440</v>
      </c>
      <c r="K206" s="559" t="s">
        <v>440</v>
      </c>
      <c r="L206" s="559" t="s">
        <v>440</v>
      </c>
      <c r="M206" s="559" t="s">
        <v>440</v>
      </c>
      <c r="N206" s="562" t="s">
        <v>440</v>
      </c>
    </row>
    <row r="207" spans="1:14" ht="14.5" customHeight="1" x14ac:dyDescent="0.2">
      <c r="A207" s="493"/>
      <c r="B207" s="231" t="s">
        <v>749</v>
      </c>
      <c r="C207" s="537" t="s">
        <v>439</v>
      </c>
      <c r="D207" s="537" t="s">
        <v>439</v>
      </c>
      <c r="E207" s="537" t="s">
        <v>439</v>
      </c>
      <c r="F207" s="537" t="s">
        <v>440</v>
      </c>
      <c r="G207" s="549" t="s">
        <v>440</v>
      </c>
      <c r="H207" s="549" t="s">
        <v>440</v>
      </c>
      <c r="I207" s="550" t="s">
        <v>439</v>
      </c>
      <c r="J207" s="537" t="s">
        <v>440</v>
      </c>
      <c r="K207" s="537" t="s">
        <v>440</v>
      </c>
      <c r="L207" s="537" t="s">
        <v>440</v>
      </c>
      <c r="M207" s="537" t="s">
        <v>440</v>
      </c>
      <c r="N207" s="538" t="s">
        <v>440</v>
      </c>
    </row>
    <row r="208" spans="1:14" ht="14.5" customHeight="1" x14ac:dyDescent="0.2">
      <c r="A208" s="493"/>
      <c r="B208" s="231" t="s">
        <v>750</v>
      </c>
      <c r="C208" s="537" t="s">
        <v>439</v>
      </c>
      <c r="D208" s="537" t="s">
        <v>439</v>
      </c>
      <c r="E208" s="537" t="s">
        <v>439</v>
      </c>
      <c r="F208" s="537" t="s">
        <v>440</v>
      </c>
      <c r="G208" s="549" t="s">
        <v>440</v>
      </c>
      <c r="H208" s="549" t="s">
        <v>440</v>
      </c>
      <c r="I208" s="550" t="s">
        <v>439</v>
      </c>
      <c r="J208" s="537" t="s">
        <v>440</v>
      </c>
      <c r="K208" s="537" t="s">
        <v>439</v>
      </c>
      <c r="L208" s="537" t="s">
        <v>439</v>
      </c>
      <c r="M208" s="537" t="s">
        <v>439</v>
      </c>
      <c r="N208" s="538" t="s">
        <v>439</v>
      </c>
    </row>
    <row r="209" spans="1:14" ht="14.5" customHeight="1" x14ac:dyDescent="0.2">
      <c r="A209" s="493"/>
      <c r="B209" s="244" t="s">
        <v>751</v>
      </c>
      <c r="C209" s="537" t="s">
        <v>439</v>
      </c>
      <c r="D209" s="537" t="s">
        <v>439</v>
      </c>
      <c r="E209" s="537" t="s">
        <v>439</v>
      </c>
      <c r="F209" s="537" t="s">
        <v>440</v>
      </c>
      <c r="G209" s="549" t="s">
        <v>440</v>
      </c>
      <c r="H209" s="549" t="s">
        <v>440</v>
      </c>
      <c r="I209" s="550" t="s">
        <v>439</v>
      </c>
      <c r="J209" s="537" t="s">
        <v>440</v>
      </c>
      <c r="K209" s="537" t="s">
        <v>439</v>
      </c>
      <c r="L209" s="537" t="s">
        <v>439</v>
      </c>
      <c r="M209" s="537" t="s">
        <v>439</v>
      </c>
      <c r="N209" s="538" t="s">
        <v>439</v>
      </c>
    </row>
    <row r="210" spans="1:14" ht="14.5" customHeight="1" x14ac:dyDescent="0.2">
      <c r="A210" s="493"/>
      <c r="B210" s="244" t="s">
        <v>752</v>
      </c>
      <c r="C210" s="537" t="s">
        <v>439</v>
      </c>
      <c r="D210" s="537" t="s">
        <v>439</v>
      </c>
      <c r="E210" s="537" t="s">
        <v>439</v>
      </c>
      <c r="F210" s="537" t="s">
        <v>440</v>
      </c>
      <c r="G210" s="549" t="s">
        <v>440</v>
      </c>
      <c r="H210" s="549" t="s">
        <v>440</v>
      </c>
      <c r="I210" s="550" t="s">
        <v>439</v>
      </c>
      <c r="J210" s="537" t="s">
        <v>440</v>
      </c>
      <c r="K210" s="537" t="s">
        <v>439</v>
      </c>
      <c r="L210" s="537" t="s">
        <v>439</v>
      </c>
      <c r="M210" s="537" t="s">
        <v>439</v>
      </c>
      <c r="N210" s="538" t="s">
        <v>439</v>
      </c>
    </row>
    <row r="211" spans="1:14" ht="14.5" customHeight="1" x14ac:dyDescent="0.2">
      <c r="A211" s="493"/>
      <c r="B211" s="231" t="s">
        <v>753</v>
      </c>
      <c r="C211" s="537" t="s">
        <v>439</v>
      </c>
      <c r="D211" s="537" t="s">
        <v>439</v>
      </c>
      <c r="E211" s="537" t="s">
        <v>439</v>
      </c>
      <c r="F211" s="537" t="s">
        <v>440</v>
      </c>
      <c r="G211" s="549" t="s">
        <v>440</v>
      </c>
      <c r="H211" s="549" t="s">
        <v>440</v>
      </c>
      <c r="I211" s="550" t="s">
        <v>439</v>
      </c>
      <c r="J211" s="537" t="s">
        <v>440</v>
      </c>
      <c r="K211" s="537" t="s">
        <v>439</v>
      </c>
      <c r="L211" s="537" t="s">
        <v>439</v>
      </c>
      <c r="M211" s="537" t="s">
        <v>439</v>
      </c>
      <c r="N211" s="538" t="s">
        <v>439</v>
      </c>
    </row>
    <row r="212" spans="1:14" ht="14.5" customHeight="1" x14ac:dyDescent="0.2">
      <c r="A212" s="493"/>
      <c r="B212" s="244" t="s">
        <v>754</v>
      </c>
      <c r="C212" s="537" t="s">
        <v>439</v>
      </c>
      <c r="D212" s="537" t="s">
        <v>439</v>
      </c>
      <c r="E212" s="537" t="s">
        <v>439</v>
      </c>
      <c r="F212" s="537" t="s">
        <v>440</v>
      </c>
      <c r="G212" s="549" t="s">
        <v>440</v>
      </c>
      <c r="H212" s="549" t="s">
        <v>440</v>
      </c>
      <c r="I212" s="550" t="s">
        <v>439</v>
      </c>
      <c r="J212" s="537" t="s">
        <v>440</v>
      </c>
      <c r="K212" s="537" t="s">
        <v>439</v>
      </c>
      <c r="L212" s="537" t="s">
        <v>439</v>
      </c>
      <c r="M212" s="537" t="s">
        <v>439</v>
      </c>
      <c r="N212" s="538" t="s">
        <v>439</v>
      </c>
    </row>
    <row r="213" spans="1:14" ht="14.5" customHeight="1" x14ac:dyDescent="0.2">
      <c r="A213" s="493"/>
      <c r="B213" s="244" t="s">
        <v>755</v>
      </c>
      <c r="C213" s="537" t="s">
        <v>439</v>
      </c>
      <c r="D213" s="537" t="s">
        <v>439</v>
      </c>
      <c r="E213" s="537" t="s">
        <v>439</v>
      </c>
      <c r="F213" s="537" t="s">
        <v>440</v>
      </c>
      <c r="G213" s="549" t="s">
        <v>440</v>
      </c>
      <c r="H213" s="549" t="s">
        <v>440</v>
      </c>
      <c r="I213" s="550" t="s">
        <v>439</v>
      </c>
      <c r="J213" s="537" t="s">
        <v>440</v>
      </c>
      <c r="K213" s="537" t="s">
        <v>439</v>
      </c>
      <c r="L213" s="537" t="s">
        <v>439</v>
      </c>
      <c r="M213" s="537" t="s">
        <v>439</v>
      </c>
      <c r="N213" s="538" t="s">
        <v>439</v>
      </c>
    </row>
    <row r="214" spans="1:14" ht="14.5" customHeight="1" x14ac:dyDescent="0.2">
      <c r="A214" s="493"/>
      <c r="B214" s="231" t="s">
        <v>756</v>
      </c>
      <c r="C214" s="537" t="s">
        <v>439</v>
      </c>
      <c r="D214" s="537" t="s">
        <v>439</v>
      </c>
      <c r="E214" s="537" t="s">
        <v>439</v>
      </c>
      <c r="F214" s="537" t="s">
        <v>440</v>
      </c>
      <c r="G214" s="549" t="s">
        <v>440</v>
      </c>
      <c r="H214" s="549" t="s">
        <v>440</v>
      </c>
      <c r="I214" s="550" t="s">
        <v>439</v>
      </c>
      <c r="J214" s="537" t="s">
        <v>440</v>
      </c>
      <c r="K214" s="537" t="s">
        <v>439</v>
      </c>
      <c r="L214" s="537" t="s">
        <v>439</v>
      </c>
      <c r="M214" s="537" t="s">
        <v>439</v>
      </c>
      <c r="N214" s="538" t="s">
        <v>439</v>
      </c>
    </row>
    <row r="215" spans="1:14" ht="14.5" customHeight="1" x14ac:dyDescent="0.2">
      <c r="A215" s="493"/>
      <c r="B215" s="244" t="s">
        <v>757</v>
      </c>
      <c r="C215" s="537" t="s">
        <v>439</v>
      </c>
      <c r="D215" s="537" t="s">
        <v>439</v>
      </c>
      <c r="E215" s="537" t="s">
        <v>439</v>
      </c>
      <c r="F215" s="537" t="s">
        <v>440</v>
      </c>
      <c r="G215" s="549" t="s">
        <v>440</v>
      </c>
      <c r="H215" s="549" t="s">
        <v>440</v>
      </c>
      <c r="I215" s="550" t="s">
        <v>439</v>
      </c>
      <c r="J215" s="537" t="s">
        <v>440</v>
      </c>
      <c r="K215" s="537" t="s">
        <v>439</v>
      </c>
      <c r="L215" s="537" t="s">
        <v>439</v>
      </c>
      <c r="M215" s="537" t="s">
        <v>439</v>
      </c>
      <c r="N215" s="538" t="s">
        <v>439</v>
      </c>
    </row>
    <row r="216" spans="1:14" ht="14.5" customHeight="1" x14ac:dyDescent="0.2">
      <c r="A216" s="493"/>
      <c r="B216" s="231" t="s">
        <v>758</v>
      </c>
      <c r="C216" s="537" t="s">
        <v>440</v>
      </c>
      <c r="D216" s="537" t="s">
        <v>440</v>
      </c>
      <c r="E216" s="537" t="s">
        <v>439</v>
      </c>
      <c r="F216" s="537" t="s">
        <v>440</v>
      </c>
      <c r="G216" s="549" t="s">
        <v>440</v>
      </c>
      <c r="H216" s="549" t="s">
        <v>440</v>
      </c>
      <c r="I216" s="550" t="s">
        <v>439</v>
      </c>
      <c r="J216" s="537" t="s">
        <v>440</v>
      </c>
      <c r="K216" s="537" t="s">
        <v>439</v>
      </c>
      <c r="L216" s="537" t="s">
        <v>439</v>
      </c>
      <c r="M216" s="537" t="s">
        <v>439</v>
      </c>
      <c r="N216" s="538" t="s">
        <v>439</v>
      </c>
    </row>
    <row r="217" spans="1:14" ht="14.5" customHeight="1" thickBot="1" x14ac:dyDescent="0.25">
      <c r="A217" s="493"/>
      <c r="B217" s="234" t="s">
        <v>759</v>
      </c>
      <c r="C217" s="539" t="s">
        <v>439</v>
      </c>
      <c r="D217" s="539" t="s">
        <v>439</v>
      </c>
      <c r="E217" s="539" t="s">
        <v>439</v>
      </c>
      <c r="F217" s="539" t="s">
        <v>440</v>
      </c>
      <c r="G217" s="555" t="s">
        <v>440</v>
      </c>
      <c r="H217" s="555" t="s">
        <v>440</v>
      </c>
      <c r="I217" s="556" t="s">
        <v>439</v>
      </c>
      <c r="J217" s="539" t="s">
        <v>440</v>
      </c>
      <c r="K217" s="539" t="s">
        <v>439</v>
      </c>
      <c r="L217" s="539" t="s">
        <v>439</v>
      </c>
      <c r="M217" s="539" t="s">
        <v>439</v>
      </c>
      <c r="N217" s="540" t="s">
        <v>439</v>
      </c>
    </row>
    <row r="218" spans="1:14" ht="14.5" customHeight="1" x14ac:dyDescent="0.2">
      <c r="A218" s="493"/>
      <c r="B218" s="230" t="s">
        <v>760</v>
      </c>
      <c r="C218" s="535" t="s">
        <v>440</v>
      </c>
      <c r="D218" s="535" t="s">
        <v>440</v>
      </c>
      <c r="E218" s="535" t="s">
        <v>439</v>
      </c>
      <c r="F218" s="535" t="s">
        <v>440</v>
      </c>
      <c r="G218" s="547" t="s">
        <v>440</v>
      </c>
      <c r="H218" s="547" t="s">
        <v>440</v>
      </c>
      <c r="I218" s="548" t="s">
        <v>439</v>
      </c>
      <c r="J218" s="535" t="s">
        <v>439</v>
      </c>
      <c r="K218" s="535" t="s">
        <v>439</v>
      </c>
      <c r="L218" s="535" t="s">
        <v>439</v>
      </c>
      <c r="M218" s="535" t="s">
        <v>439</v>
      </c>
      <c r="N218" s="536" t="s">
        <v>439</v>
      </c>
    </row>
    <row r="219" spans="1:14" ht="14.5" customHeight="1" x14ac:dyDescent="0.2">
      <c r="A219" s="493"/>
      <c r="B219" s="244" t="s">
        <v>761</v>
      </c>
      <c r="C219" s="537" t="s">
        <v>439</v>
      </c>
      <c r="D219" s="537" t="s">
        <v>439</v>
      </c>
      <c r="E219" s="537" t="s">
        <v>439</v>
      </c>
      <c r="F219" s="537" t="s">
        <v>440</v>
      </c>
      <c r="G219" s="549" t="s">
        <v>440</v>
      </c>
      <c r="H219" s="549" t="s">
        <v>440</v>
      </c>
      <c r="I219" s="550" t="s">
        <v>439</v>
      </c>
      <c r="J219" s="537" t="s">
        <v>439</v>
      </c>
      <c r="K219" s="537" t="s">
        <v>439</v>
      </c>
      <c r="L219" s="537" t="s">
        <v>439</v>
      </c>
      <c r="M219" s="537" t="s">
        <v>439</v>
      </c>
      <c r="N219" s="538" t="s">
        <v>439</v>
      </c>
    </row>
    <row r="220" spans="1:14" ht="14.5" customHeight="1" x14ac:dyDescent="0.2">
      <c r="A220" s="493"/>
      <c r="B220" s="231" t="s">
        <v>762</v>
      </c>
      <c r="C220" s="537" t="s">
        <v>440</v>
      </c>
      <c r="D220" s="537" t="s">
        <v>440</v>
      </c>
      <c r="E220" s="537" t="s">
        <v>439</v>
      </c>
      <c r="F220" s="537" t="s">
        <v>440</v>
      </c>
      <c r="G220" s="549" t="s">
        <v>440</v>
      </c>
      <c r="H220" s="549" t="s">
        <v>440</v>
      </c>
      <c r="I220" s="550" t="s">
        <v>439</v>
      </c>
      <c r="J220" s="537" t="s">
        <v>439</v>
      </c>
      <c r="K220" s="537" t="s">
        <v>439</v>
      </c>
      <c r="L220" s="537" t="s">
        <v>439</v>
      </c>
      <c r="M220" s="537" t="s">
        <v>439</v>
      </c>
      <c r="N220" s="538" t="s">
        <v>439</v>
      </c>
    </row>
    <row r="221" spans="1:14" ht="14.5" customHeight="1" x14ac:dyDescent="0.2">
      <c r="A221" s="493"/>
      <c r="B221" s="231" t="s">
        <v>763</v>
      </c>
      <c r="C221" s="537" t="s">
        <v>440</v>
      </c>
      <c r="D221" s="537" t="s">
        <v>440</v>
      </c>
      <c r="E221" s="537" t="s">
        <v>439</v>
      </c>
      <c r="F221" s="537" t="s">
        <v>440</v>
      </c>
      <c r="G221" s="549" t="s">
        <v>440</v>
      </c>
      <c r="H221" s="549" t="s">
        <v>440</v>
      </c>
      <c r="I221" s="550" t="s">
        <v>439</v>
      </c>
      <c r="J221" s="537" t="s">
        <v>439</v>
      </c>
      <c r="K221" s="537" t="s">
        <v>439</v>
      </c>
      <c r="L221" s="537" t="s">
        <v>439</v>
      </c>
      <c r="M221" s="537" t="s">
        <v>439</v>
      </c>
      <c r="N221" s="538" t="s">
        <v>439</v>
      </c>
    </row>
    <row r="222" spans="1:14" ht="14.5" customHeight="1" thickBot="1" x14ac:dyDescent="0.25">
      <c r="A222" s="493"/>
      <c r="B222" s="234" t="s">
        <v>764</v>
      </c>
      <c r="C222" s="539" t="s">
        <v>439</v>
      </c>
      <c r="D222" s="539" t="s">
        <v>439</v>
      </c>
      <c r="E222" s="539" t="s">
        <v>439</v>
      </c>
      <c r="F222" s="539" t="s">
        <v>440</v>
      </c>
      <c r="G222" s="555" t="s">
        <v>440</v>
      </c>
      <c r="H222" s="555" t="s">
        <v>440</v>
      </c>
      <c r="I222" s="556" t="s">
        <v>440</v>
      </c>
      <c r="J222" s="539" t="s">
        <v>440</v>
      </c>
      <c r="K222" s="539" t="s">
        <v>440</v>
      </c>
      <c r="L222" s="539" t="s">
        <v>440</v>
      </c>
      <c r="M222" s="539" t="s">
        <v>439</v>
      </c>
      <c r="N222" s="540" t="s">
        <v>439</v>
      </c>
    </row>
    <row r="223" spans="1:14" ht="14.5" customHeight="1" x14ac:dyDescent="0.2">
      <c r="A223" s="493"/>
      <c r="B223" s="230" t="s">
        <v>765</v>
      </c>
      <c r="C223" s="535" t="s">
        <v>439</v>
      </c>
      <c r="D223" s="535" t="s">
        <v>439</v>
      </c>
      <c r="E223" s="535" t="s">
        <v>439</v>
      </c>
      <c r="F223" s="535" t="s">
        <v>440</v>
      </c>
      <c r="G223" s="547" t="s">
        <v>440</v>
      </c>
      <c r="H223" s="547" t="s">
        <v>440</v>
      </c>
      <c r="I223" s="548" t="s">
        <v>439</v>
      </c>
      <c r="J223" s="535" t="s">
        <v>439</v>
      </c>
      <c r="K223" s="535" t="s">
        <v>439</v>
      </c>
      <c r="L223" s="535" t="s">
        <v>439</v>
      </c>
      <c r="M223" s="535" t="s">
        <v>439</v>
      </c>
      <c r="N223" s="536" t="s">
        <v>439</v>
      </c>
    </row>
    <row r="224" spans="1:14" ht="14.5" customHeight="1" x14ac:dyDescent="0.2">
      <c r="A224" s="493"/>
      <c r="B224" s="231" t="s">
        <v>766</v>
      </c>
      <c r="C224" s="537" t="s">
        <v>439</v>
      </c>
      <c r="D224" s="537" t="s">
        <v>439</v>
      </c>
      <c r="E224" s="537" t="s">
        <v>439</v>
      </c>
      <c r="F224" s="537" t="s">
        <v>440</v>
      </c>
      <c r="G224" s="549" t="s">
        <v>440</v>
      </c>
      <c r="H224" s="549" t="s">
        <v>440</v>
      </c>
      <c r="I224" s="550" t="s">
        <v>439</v>
      </c>
      <c r="J224" s="537" t="s">
        <v>439</v>
      </c>
      <c r="K224" s="537" t="s">
        <v>439</v>
      </c>
      <c r="L224" s="537" t="s">
        <v>439</v>
      </c>
      <c r="M224" s="537" t="s">
        <v>439</v>
      </c>
      <c r="N224" s="538" t="s">
        <v>439</v>
      </c>
    </row>
    <row r="225" spans="1:19" ht="14.5" customHeight="1" thickBot="1" x14ac:dyDescent="0.25">
      <c r="A225" s="497"/>
      <c r="B225" s="232" t="s">
        <v>767</v>
      </c>
      <c r="C225" s="539" t="s">
        <v>439</v>
      </c>
      <c r="D225" s="539" t="s">
        <v>439</v>
      </c>
      <c r="E225" s="539" t="s">
        <v>439</v>
      </c>
      <c r="F225" s="539" t="s">
        <v>440</v>
      </c>
      <c r="G225" s="555" t="s">
        <v>440</v>
      </c>
      <c r="H225" s="555" t="s">
        <v>440</v>
      </c>
      <c r="I225" s="556" t="s">
        <v>439</v>
      </c>
      <c r="J225" s="539" t="s">
        <v>439</v>
      </c>
      <c r="K225" s="539" t="s">
        <v>439</v>
      </c>
      <c r="L225" s="539" t="s">
        <v>439</v>
      </c>
      <c r="M225" s="539" t="s">
        <v>439</v>
      </c>
      <c r="N225" s="540" t="s">
        <v>439</v>
      </c>
    </row>
    <row r="226" spans="1:19" s="2" customFormat="1" ht="14.5" customHeight="1" thickBot="1" x14ac:dyDescent="0.25">
      <c r="A226" s="337"/>
      <c r="B226" s="264" t="s">
        <v>768</v>
      </c>
      <c r="C226" s="567"/>
      <c r="D226" s="567"/>
      <c r="E226" s="567"/>
      <c r="F226" s="568"/>
      <c r="G226" s="568"/>
      <c r="H226" s="568"/>
      <c r="I226" s="568"/>
      <c r="J226" s="568"/>
      <c r="K226" s="568"/>
      <c r="L226" s="568"/>
      <c r="M226" s="568"/>
      <c r="N226" s="569"/>
      <c r="O226"/>
      <c r="P226"/>
      <c r="Q226"/>
      <c r="R226"/>
      <c r="S226"/>
    </row>
    <row r="227" spans="1:19" s="2" customFormat="1" ht="14.5" customHeight="1" x14ac:dyDescent="0.2">
      <c r="A227" s="498" t="s">
        <v>547</v>
      </c>
      <c r="B227" s="230" t="s">
        <v>769</v>
      </c>
      <c r="C227" s="535" t="s">
        <v>439</v>
      </c>
      <c r="D227" s="535" t="s">
        <v>440</v>
      </c>
      <c r="E227" s="535" t="s">
        <v>439</v>
      </c>
      <c r="F227" s="535" t="s">
        <v>439</v>
      </c>
      <c r="G227" s="547" t="s">
        <v>439</v>
      </c>
      <c r="H227" s="547" t="s">
        <v>439</v>
      </c>
      <c r="I227" s="548" t="s">
        <v>439</v>
      </c>
      <c r="J227" s="535" t="s">
        <v>439</v>
      </c>
      <c r="K227" s="535" t="s">
        <v>439</v>
      </c>
      <c r="L227" s="535" t="s">
        <v>439</v>
      </c>
      <c r="M227" s="535" t="s">
        <v>439</v>
      </c>
      <c r="N227" s="536" t="s">
        <v>439</v>
      </c>
      <c r="O227"/>
      <c r="P227"/>
      <c r="Q227"/>
      <c r="R227"/>
      <c r="S227"/>
    </row>
    <row r="228" spans="1:19" s="2" customFormat="1" ht="14.5" customHeight="1" thickBot="1" x14ac:dyDescent="0.25">
      <c r="A228" s="499"/>
      <c r="B228" s="232" t="s">
        <v>770</v>
      </c>
      <c r="C228" s="539" t="s">
        <v>439</v>
      </c>
      <c r="D228" s="539" t="s">
        <v>440</v>
      </c>
      <c r="E228" s="539" t="s">
        <v>439</v>
      </c>
      <c r="F228" s="539" t="s">
        <v>439</v>
      </c>
      <c r="G228" s="555" t="s">
        <v>439</v>
      </c>
      <c r="H228" s="555" t="s">
        <v>439</v>
      </c>
      <c r="I228" s="556" t="s">
        <v>439</v>
      </c>
      <c r="J228" s="539" t="s">
        <v>439</v>
      </c>
      <c r="K228" s="539" t="s">
        <v>439</v>
      </c>
      <c r="L228" s="539" t="s">
        <v>439</v>
      </c>
      <c r="M228" s="539" t="s">
        <v>439</v>
      </c>
      <c r="N228" s="540" t="s">
        <v>439</v>
      </c>
      <c r="O228"/>
      <c r="P228"/>
      <c r="Q228"/>
      <c r="R228"/>
      <c r="S228"/>
    </row>
    <row r="229" spans="1:19" s="2" customFormat="1" ht="14.5" customHeight="1" x14ac:dyDescent="0.2">
      <c r="A229" s="499"/>
      <c r="B229" s="230" t="s">
        <v>771</v>
      </c>
      <c r="C229" s="535" t="s">
        <v>439</v>
      </c>
      <c r="D229" s="535" t="s">
        <v>440</v>
      </c>
      <c r="E229" s="535" t="s">
        <v>439</v>
      </c>
      <c r="F229" s="535" t="s">
        <v>439</v>
      </c>
      <c r="G229" s="547" t="s">
        <v>439</v>
      </c>
      <c r="H229" s="547" t="s">
        <v>439</v>
      </c>
      <c r="I229" s="548" t="s">
        <v>439</v>
      </c>
      <c r="J229" s="535" t="s">
        <v>439</v>
      </c>
      <c r="K229" s="535" t="s">
        <v>439</v>
      </c>
      <c r="L229" s="535" t="s">
        <v>439</v>
      </c>
      <c r="M229" s="535" t="s">
        <v>439</v>
      </c>
      <c r="N229" s="536" t="s">
        <v>439</v>
      </c>
      <c r="O229"/>
      <c r="P229"/>
      <c r="Q229"/>
      <c r="R229"/>
      <c r="S229"/>
    </row>
    <row r="230" spans="1:19" s="2" customFormat="1" ht="14.5" customHeight="1" x14ac:dyDescent="0.2">
      <c r="A230" s="499"/>
      <c r="B230" s="231" t="s">
        <v>772</v>
      </c>
      <c r="C230" s="537" t="s">
        <v>439</v>
      </c>
      <c r="D230" s="537" t="s">
        <v>440</v>
      </c>
      <c r="E230" s="537" t="s">
        <v>439</v>
      </c>
      <c r="F230" s="537" t="s">
        <v>439</v>
      </c>
      <c r="G230" s="549" t="s">
        <v>439</v>
      </c>
      <c r="H230" s="549" t="s">
        <v>439</v>
      </c>
      <c r="I230" s="550" t="s">
        <v>439</v>
      </c>
      <c r="J230" s="537" t="s">
        <v>439</v>
      </c>
      <c r="K230" s="537" t="s">
        <v>439</v>
      </c>
      <c r="L230" s="537" t="s">
        <v>439</v>
      </c>
      <c r="M230" s="537" t="s">
        <v>439</v>
      </c>
      <c r="N230" s="538" t="s">
        <v>439</v>
      </c>
      <c r="O230"/>
      <c r="P230"/>
      <c r="Q230"/>
      <c r="R230"/>
      <c r="S230"/>
    </row>
    <row r="231" spans="1:19" s="2" customFormat="1" ht="14.5" customHeight="1" thickBot="1" x14ac:dyDescent="0.25">
      <c r="A231" s="499"/>
      <c r="B231" s="232" t="s">
        <v>773</v>
      </c>
      <c r="C231" s="539" t="s">
        <v>439</v>
      </c>
      <c r="D231" s="539" t="s">
        <v>440</v>
      </c>
      <c r="E231" s="539" t="s">
        <v>439</v>
      </c>
      <c r="F231" s="539" t="s">
        <v>439</v>
      </c>
      <c r="G231" s="555" t="s">
        <v>439</v>
      </c>
      <c r="H231" s="555" t="s">
        <v>439</v>
      </c>
      <c r="I231" s="556" t="s">
        <v>439</v>
      </c>
      <c r="J231" s="539" t="s">
        <v>439</v>
      </c>
      <c r="K231" s="539" t="s">
        <v>439</v>
      </c>
      <c r="L231" s="539" t="s">
        <v>439</v>
      </c>
      <c r="M231" s="539" t="s">
        <v>439</v>
      </c>
      <c r="N231" s="540" t="s">
        <v>439</v>
      </c>
      <c r="O231"/>
      <c r="P231"/>
      <c r="Q231"/>
      <c r="R231"/>
      <c r="S231"/>
    </row>
    <row r="232" spans="1:19" s="2" customFormat="1" ht="14.5" customHeight="1" thickBot="1" x14ac:dyDescent="0.25">
      <c r="A232" s="499"/>
      <c r="B232" s="234" t="s">
        <v>774</v>
      </c>
      <c r="C232" s="543" t="s">
        <v>439</v>
      </c>
      <c r="D232" s="543" t="s">
        <v>440</v>
      </c>
      <c r="E232" s="543" t="s">
        <v>439</v>
      </c>
      <c r="F232" s="543" t="s">
        <v>439</v>
      </c>
      <c r="G232" s="565" t="s">
        <v>439</v>
      </c>
      <c r="H232" s="565" t="s">
        <v>439</v>
      </c>
      <c r="I232" s="566" t="s">
        <v>439</v>
      </c>
      <c r="J232" s="543" t="s">
        <v>439</v>
      </c>
      <c r="K232" s="543" t="s">
        <v>439</v>
      </c>
      <c r="L232" s="543" t="s">
        <v>439</v>
      </c>
      <c r="M232" s="543" t="s">
        <v>439</v>
      </c>
      <c r="N232" s="544" t="s">
        <v>439</v>
      </c>
      <c r="O232"/>
      <c r="P232"/>
      <c r="Q232"/>
      <c r="R232"/>
      <c r="S232"/>
    </row>
    <row r="233" spans="1:19" s="2" customFormat="1" ht="14.5" customHeight="1" x14ac:dyDescent="0.2">
      <c r="A233" s="499"/>
      <c r="B233" s="230" t="s">
        <v>775</v>
      </c>
      <c r="C233" s="535" t="s">
        <v>439</v>
      </c>
      <c r="D233" s="535" t="s">
        <v>439</v>
      </c>
      <c r="E233" s="535" t="s">
        <v>439</v>
      </c>
      <c r="F233" s="535" t="s">
        <v>440</v>
      </c>
      <c r="G233" s="547" t="s">
        <v>440</v>
      </c>
      <c r="H233" s="547" t="s">
        <v>440</v>
      </c>
      <c r="I233" s="548" t="s">
        <v>439</v>
      </c>
      <c r="J233" s="535" t="s">
        <v>439</v>
      </c>
      <c r="K233" s="535" t="s">
        <v>439</v>
      </c>
      <c r="L233" s="535" t="s">
        <v>439</v>
      </c>
      <c r="M233" s="535" t="s">
        <v>439</v>
      </c>
      <c r="N233" s="536" t="s">
        <v>439</v>
      </c>
      <c r="O233"/>
      <c r="P233"/>
      <c r="Q233"/>
      <c r="R233"/>
      <c r="S233"/>
    </row>
    <row r="234" spans="1:19" s="2" customFormat="1" ht="14.5" customHeight="1" x14ac:dyDescent="0.2">
      <c r="A234" s="499"/>
      <c r="B234" s="231" t="s">
        <v>776</v>
      </c>
      <c r="C234" s="537" t="s">
        <v>439</v>
      </c>
      <c r="D234" s="537" t="s">
        <v>439</v>
      </c>
      <c r="E234" s="537" t="s">
        <v>439</v>
      </c>
      <c r="F234" s="537" t="s">
        <v>440</v>
      </c>
      <c r="G234" s="549" t="s">
        <v>440</v>
      </c>
      <c r="H234" s="549" t="s">
        <v>440</v>
      </c>
      <c r="I234" s="550" t="s">
        <v>440</v>
      </c>
      <c r="J234" s="537" t="s">
        <v>440</v>
      </c>
      <c r="K234" s="537" t="s">
        <v>439</v>
      </c>
      <c r="L234" s="537" t="s">
        <v>439</v>
      </c>
      <c r="M234" s="537" t="s">
        <v>439</v>
      </c>
      <c r="N234" s="538" t="s">
        <v>439</v>
      </c>
      <c r="O234"/>
      <c r="P234"/>
      <c r="Q234"/>
      <c r="R234"/>
      <c r="S234"/>
    </row>
    <row r="235" spans="1:19" s="2" customFormat="1" ht="14.5" customHeight="1" thickBot="1" x14ac:dyDescent="0.25">
      <c r="A235" s="499"/>
      <c r="B235" s="232" t="s">
        <v>777</v>
      </c>
      <c r="C235" s="539" t="s">
        <v>439</v>
      </c>
      <c r="D235" s="539" t="s">
        <v>439</v>
      </c>
      <c r="E235" s="539" t="s">
        <v>439</v>
      </c>
      <c r="F235" s="539" t="s">
        <v>440</v>
      </c>
      <c r="G235" s="555" t="s">
        <v>440</v>
      </c>
      <c r="H235" s="555" t="s">
        <v>440</v>
      </c>
      <c r="I235" s="556" t="s">
        <v>440</v>
      </c>
      <c r="J235" s="539" t="s">
        <v>440</v>
      </c>
      <c r="K235" s="539" t="s">
        <v>439</v>
      </c>
      <c r="L235" s="539" t="s">
        <v>439</v>
      </c>
      <c r="M235" s="539" t="s">
        <v>439</v>
      </c>
      <c r="N235" s="540" t="s">
        <v>439</v>
      </c>
      <c r="O235"/>
      <c r="P235"/>
      <c r="Q235"/>
      <c r="R235"/>
      <c r="S235"/>
    </row>
    <row r="236" spans="1:19" s="2" customFormat="1" ht="14.5" customHeight="1" thickBot="1" x14ac:dyDescent="0.25">
      <c r="A236" s="499"/>
      <c r="B236" s="233" t="s">
        <v>778</v>
      </c>
      <c r="C236" s="533" t="s">
        <v>439</v>
      </c>
      <c r="D236" s="533" t="s">
        <v>440</v>
      </c>
      <c r="E236" s="533" t="s">
        <v>439</v>
      </c>
      <c r="F236" s="533" t="s">
        <v>439</v>
      </c>
      <c r="G236" s="553" t="s">
        <v>439</v>
      </c>
      <c r="H236" s="553" t="s">
        <v>439</v>
      </c>
      <c r="I236" s="554" t="s">
        <v>439</v>
      </c>
      <c r="J236" s="533" t="s">
        <v>439</v>
      </c>
      <c r="K236" s="533" t="s">
        <v>439</v>
      </c>
      <c r="L236" s="533" t="s">
        <v>439</v>
      </c>
      <c r="M236" s="533" t="s">
        <v>439</v>
      </c>
      <c r="N236" s="534" t="s">
        <v>439</v>
      </c>
      <c r="O236"/>
      <c r="P236"/>
      <c r="Q236"/>
      <c r="R236"/>
      <c r="S236"/>
    </row>
    <row r="237" spans="1:19" s="2" customFormat="1" ht="14.5" customHeight="1" x14ac:dyDescent="0.2">
      <c r="A237" s="499"/>
      <c r="B237" s="230" t="s">
        <v>779</v>
      </c>
      <c r="C237" s="535" t="s">
        <v>439</v>
      </c>
      <c r="D237" s="535" t="s">
        <v>440</v>
      </c>
      <c r="E237" s="535" t="s">
        <v>439</v>
      </c>
      <c r="F237" s="535" t="s">
        <v>439</v>
      </c>
      <c r="G237" s="547" t="s">
        <v>439</v>
      </c>
      <c r="H237" s="547" t="s">
        <v>439</v>
      </c>
      <c r="I237" s="548" t="s">
        <v>439</v>
      </c>
      <c r="J237" s="535" t="s">
        <v>439</v>
      </c>
      <c r="K237" s="535" t="s">
        <v>439</v>
      </c>
      <c r="L237" s="535" t="s">
        <v>439</v>
      </c>
      <c r="M237" s="535" t="s">
        <v>439</v>
      </c>
      <c r="N237" s="536" t="s">
        <v>439</v>
      </c>
      <c r="O237"/>
      <c r="P237"/>
      <c r="Q237"/>
      <c r="R237"/>
      <c r="S237"/>
    </row>
    <row r="238" spans="1:19" s="2" customFormat="1" ht="14.5" customHeight="1" thickBot="1" x14ac:dyDescent="0.25">
      <c r="A238" s="499"/>
      <c r="B238" s="232" t="s">
        <v>780</v>
      </c>
      <c r="C238" s="539" t="s">
        <v>439</v>
      </c>
      <c r="D238" s="539" t="s">
        <v>440</v>
      </c>
      <c r="E238" s="539" t="s">
        <v>439</v>
      </c>
      <c r="F238" s="539" t="s">
        <v>439</v>
      </c>
      <c r="G238" s="555" t="s">
        <v>439</v>
      </c>
      <c r="H238" s="555" t="s">
        <v>439</v>
      </c>
      <c r="I238" s="556" t="s">
        <v>439</v>
      </c>
      <c r="J238" s="539" t="s">
        <v>439</v>
      </c>
      <c r="K238" s="539" t="s">
        <v>439</v>
      </c>
      <c r="L238" s="539" t="s">
        <v>439</v>
      </c>
      <c r="M238" s="539" t="s">
        <v>439</v>
      </c>
      <c r="N238" s="540" t="s">
        <v>439</v>
      </c>
      <c r="O238"/>
      <c r="P238"/>
      <c r="Q238"/>
      <c r="R238"/>
      <c r="S238"/>
    </row>
    <row r="239" spans="1:19" s="2" customFormat="1" ht="14.5" customHeight="1" thickBot="1" x14ac:dyDescent="0.25">
      <c r="A239" s="499"/>
      <c r="B239" s="233" t="s">
        <v>781</v>
      </c>
      <c r="C239" s="533" t="s">
        <v>439</v>
      </c>
      <c r="D239" s="533" t="s">
        <v>440</v>
      </c>
      <c r="E239" s="533" t="s">
        <v>439</v>
      </c>
      <c r="F239" s="533" t="s">
        <v>439</v>
      </c>
      <c r="G239" s="553" t="s">
        <v>439</v>
      </c>
      <c r="H239" s="553" t="s">
        <v>439</v>
      </c>
      <c r="I239" s="554" t="s">
        <v>439</v>
      </c>
      <c r="J239" s="533" t="s">
        <v>439</v>
      </c>
      <c r="K239" s="533" t="s">
        <v>439</v>
      </c>
      <c r="L239" s="533" t="s">
        <v>439</v>
      </c>
      <c r="M239" s="533" t="s">
        <v>439</v>
      </c>
      <c r="N239" s="534" t="s">
        <v>439</v>
      </c>
      <c r="O239"/>
      <c r="P239"/>
      <c r="Q239"/>
      <c r="R239"/>
      <c r="S239"/>
    </row>
    <row r="240" spans="1:19" s="2" customFormat="1" ht="14.5" customHeight="1" x14ac:dyDescent="0.2">
      <c r="A240" s="499"/>
      <c r="B240" s="230" t="s">
        <v>782</v>
      </c>
      <c r="C240" s="535" t="s">
        <v>439</v>
      </c>
      <c r="D240" s="535" t="s">
        <v>440</v>
      </c>
      <c r="E240" s="535" t="s">
        <v>439</v>
      </c>
      <c r="F240" s="535" t="s">
        <v>439</v>
      </c>
      <c r="G240" s="547" t="s">
        <v>439</v>
      </c>
      <c r="H240" s="547" t="s">
        <v>439</v>
      </c>
      <c r="I240" s="548" t="s">
        <v>439</v>
      </c>
      <c r="J240" s="535" t="s">
        <v>439</v>
      </c>
      <c r="K240" s="535" t="s">
        <v>439</v>
      </c>
      <c r="L240" s="535" t="s">
        <v>439</v>
      </c>
      <c r="M240" s="535" t="s">
        <v>439</v>
      </c>
      <c r="N240" s="536" t="s">
        <v>439</v>
      </c>
      <c r="O240"/>
      <c r="P240"/>
      <c r="Q240"/>
      <c r="R240"/>
      <c r="S240"/>
    </row>
    <row r="241" spans="1:19" s="2" customFormat="1" ht="14.5" customHeight="1" thickBot="1" x14ac:dyDescent="0.25">
      <c r="A241" s="499"/>
      <c r="B241" s="232" t="s">
        <v>783</v>
      </c>
      <c r="C241" s="539" t="s">
        <v>439</v>
      </c>
      <c r="D241" s="539" t="s">
        <v>440</v>
      </c>
      <c r="E241" s="539" t="s">
        <v>439</v>
      </c>
      <c r="F241" s="539" t="s">
        <v>439</v>
      </c>
      <c r="G241" s="555" t="s">
        <v>439</v>
      </c>
      <c r="H241" s="555" t="s">
        <v>439</v>
      </c>
      <c r="I241" s="556" t="s">
        <v>439</v>
      </c>
      <c r="J241" s="539" t="s">
        <v>439</v>
      </c>
      <c r="K241" s="539" t="s">
        <v>439</v>
      </c>
      <c r="L241" s="539" t="s">
        <v>439</v>
      </c>
      <c r="M241" s="539" t="s">
        <v>439</v>
      </c>
      <c r="N241" s="540" t="s">
        <v>439</v>
      </c>
      <c r="O241"/>
      <c r="P241"/>
      <c r="Q241"/>
      <c r="R241"/>
      <c r="S241"/>
    </row>
    <row r="242" spans="1:19" s="2" customFormat="1" ht="14.5" customHeight="1" x14ac:dyDescent="0.2">
      <c r="A242" s="499"/>
      <c r="B242" s="230" t="s">
        <v>784</v>
      </c>
      <c r="C242" s="535" t="s">
        <v>439</v>
      </c>
      <c r="D242" s="535" t="s">
        <v>440</v>
      </c>
      <c r="E242" s="535" t="s">
        <v>439</v>
      </c>
      <c r="F242" s="535" t="s">
        <v>439</v>
      </c>
      <c r="G242" s="547" t="s">
        <v>439</v>
      </c>
      <c r="H242" s="547" t="s">
        <v>439</v>
      </c>
      <c r="I242" s="548" t="s">
        <v>439</v>
      </c>
      <c r="J242" s="535" t="s">
        <v>439</v>
      </c>
      <c r="K242" s="535" t="s">
        <v>439</v>
      </c>
      <c r="L242" s="535" t="s">
        <v>439</v>
      </c>
      <c r="M242" s="535" t="s">
        <v>439</v>
      </c>
      <c r="N242" s="536" t="s">
        <v>439</v>
      </c>
      <c r="O242"/>
      <c r="P242"/>
      <c r="Q242"/>
      <c r="R242"/>
      <c r="S242"/>
    </row>
    <row r="243" spans="1:19" s="2" customFormat="1" ht="14.5" customHeight="1" x14ac:dyDescent="0.2">
      <c r="A243" s="499"/>
      <c r="B243" s="231" t="s">
        <v>785</v>
      </c>
      <c r="C243" s="537" t="s">
        <v>439</v>
      </c>
      <c r="D243" s="537" t="s">
        <v>440</v>
      </c>
      <c r="E243" s="537" t="s">
        <v>439</v>
      </c>
      <c r="F243" s="537" t="s">
        <v>439</v>
      </c>
      <c r="G243" s="549" t="s">
        <v>439</v>
      </c>
      <c r="H243" s="549" t="s">
        <v>439</v>
      </c>
      <c r="I243" s="550" t="s">
        <v>439</v>
      </c>
      <c r="J243" s="537" t="s">
        <v>439</v>
      </c>
      <c r="K243" s="537" t="s">
        <v>439</v>
      </c>
      <c r="L243" s="537" t="s">
        <v>439</v>
      </c>
      <c r="M243" s="537" t="s">
        <v>439</v>
      </c>
      <c r="N243" s="538" t="s">
        <v>439</v>
      </c>
      <c r="O243"/>
      <c r="P243"/>
      <c r="Q243"/>
      <c r="R243"/>
      <c r="S243"/>
    </row>
    <row r="244" spans="1:19" s="2" customFormat="1" ht="14.5" customHeight="1" x14ac:dyDescent="0.2">
      <c r="A244" s="499"/>
      <c r="B244" s="231" t="s">
        <v>786</v>
      </c>
      <c r="C244" s="537" t="s">
        <v>439</v>
      </c>
      <c r="D244" s="537" t="s">
        <v>440</v>
      </c>
      <c r="E244" s="537" t="s">
        <v>439</v>
      </c>
      <c r="F244" s="537" t="s">
        <v>439</v>
      </c>
      <c r="G244" s="549" t="s">
        <v>439</v>
      </c>
      <c r="H244" s="549" t="s">
        <v>439</v>
      </c>
      <c r="I244" s="550" t="s">
        <v>439</v>
      </c>
      <c r="J244" s="537" t="s">
        <v>439</v>
      </c>
      <c r="K244" s="537" t="s">
        <v>439</v>
      </c>
      <c r="L244" s="537" t="s">
        <v>439</v>
      </c>
      <c r="M244" s="537" t="s">
        <v>439</v>
      </c>
      <c r="N244" s="538" t="s">
        <v>439</v>
      </c>
      <c r="O244"/>
      <c r="P244"/>
      <c r="Q244"/>
      <c r="R244"/>
      <c r="S244"/>
    </row>
    <row r="245" spans="1:19" s="2" customFormat="1" ht="14.5" customHeight="1" x14ac:dyDescent="0.2">
      <c r="A245" s="499"/>
      <c r="B245" s="231" t="s">
        <v>787</v>
      </c>
      <c r="C245" s="537" t="s">
        <v>439</v>
      </c>
      <c r="D245" s="537" t="s">
        <v>440</v>
      </c>
      <c r="E245" s="537" t="s">
        <v>439</v>
      </c>
      <c r="F245" s="537" t="s">
        <v>439</v>
      </c>
      <c r="G245" s="549" t="s">
        <v>439</v>
      </c>
      <c r="H245" s="549" t="s">
        <v>439</v>
      </c>
      <c r="I245" s="550" t="s">
        <v>439</v>
      </c>
      <c r="J245" s="537" t="s">
        <v>439</v>
      </c>
      <c r="K245" s="537" t="s">
        <v>439</v>
      </c>
      <c r="L245" s="537" t="s">
        <v>439</v>
      </c>
      <c r="M245" s="537" t="s">
        <v>439</v>
      </c>
      <c r="N245" s="538" t="s">
        <v>439</v>
      </c>
      <c r="O245"/>
      <c r="P245"/>
      <c r="Q245"/>
      <c r="R245"/>
      <c r="S245"/>
    </row>
    <row r="246" spans="1:19" s="2" customFormat="1" ht="14.5" customHeight="1" x14ac:dyDescent="0.2">
      <c r="A246" s="499"/>
      <c r="B246" s="231" t="s">
        <v>788</v>
      </c>
      <c r="C246" s="537" t="s">
        <v>439</v>
      </c>
      <c r="D246" s="537" t="s">
        <v>440</v>
      </c>
      <c r="E246" s="537" t="s">
        <v>439</v>
      </c>
      <c r="F246" s="537" t="s">
        <v>439</v>
      </c>
      <c r="G246" s="549" t="s">
        <v>439</v>
      </c>
      <c r="H246" s="549" t="s">
        <v>439</v>
      </c>
      <c r="I246" s="550" t="s">
        <v>439</v>
      </c>
      <c r="J246" s="537" t="s">
        <v>439</v>
      </c>
      <c r="K246" s="537" t="s">
        <v>439</v>
      </c>
      <c r="L246" s="537" t="s">
        <v>439</v>
      </c>
      <c r="M246" s="537" t="s">
        <v>439</v>
      </c>
      <c r="N246" s="538" t="s">
        <v>439</v>
      </c>
      <c r="O246"/>
      <c r="P246"/>
      <c r="Q246"/>
      <c r="R246"/>
      <c r="S246"/>
    </row>
    <row r="247" spans="1:19" s="2" customFormat="1" ht="14.5" customHeight="1" thickBot="1" x14ac:dyDescent="0.25">
      <c r="A247" s="499"/>
      <c r="B247" s="232" t="s">
        <v>789</v>
      </c>
      <c r="C247" s="539" t="s">
        <v>439</v>
      </c>
      <c r="D247" s="539" t="s">
        <v>440</v>
      </c>
      <c r="E247" s="539" t="s">
        <v>439</v>
      </c>
      <c r="F247" s="539" t="s">
        <v>439</v>
      </c>
      <c r="G247" s="555" t="s">
        <v>439</v>
      </c>
      <c r="H247" s="555" t="s">
        <v>439</v>
      </c>
      <c r="I247" s="556" t="s">
        <v>439</v>
      </c>
      <c r="J247" s="539" t="s">
        <v>439</v>
      </c>
      <c r="K247" s="539" t="s">
        <v>439</v>
      </c>
      <c r="L247" s="539" t="s">
        <v>439</v>
      </c>
      <c r="M247" s="539" t="s">
        <v>439</v>
      </c>
      <c r="N247" s="540" t="s">
        <v>439</v>
      </c>
      <c r="O247"/>
      <c r="P247"/>
      <c r="Q247"/>
      <c r="R247"/>
      <c r="S247"/>
    </row>
    <row r="248" spans="1:19" s="2" customFormat="1" ht="14.5" customHeight="1" x14ac:dyDescent="0.2">
      <c r="A248" s="499"/>
      <c r="B248" s="230" t="s">
        <v>790</v>
      </c>
      <c r="C248" s="535" t="s">
        <v>439</v>
      </c>
      <c r="D248" s="535" t="s">
        <v>440</v>
      </c>
      <c r="E248" s="535" t="s">
        <v>439</v>
      </c>
      <c r="F248" s="535" t="s">
        <v>439</v>
      </c>
      <c r="G248" s="547" t="s">
        <v>439</v>
      </c>
      <c r="H248" s="547" t="s">
        <v>439</v>
      </c>
      <c r="I248" s="548" t="s">
        <v>439</v>
      </c>
      <c r="J248" s="535" t="s">
        <v>439</v>
      </c>
      <c r="K248" s="535" t="s">
        <v>439</v>
      </c>
      <c r="L248" s="535" t="s">
        <v>439</v>
      </c>
      <c r="M248" s="535" t="s">
        <v>439</v>
      </c>
      <c r="N248" s="536" t="s">
        <v>439</v>
      </c>
      <c r="O248"/>
      <c r="P248"/>
      <c r="Q248"/>
      <c r="R248"/>
      <c r="S248"/>
    </row>
    <row r="249" spans="1:19" ht="17" thickBot="1" x14ac:dyDescent="0.25">
      <c r="A249" s="500"/>
      <c r="B249" s="232" t="s">
        <v>791</v>
      </c>
      <c r="C249" s="539" t="s">
        <v>439</v>
      </c>
      <c r="D249" s="539" t="s">
        <v>440</v>
      </c>
      <c r="E249" s="539" t="s">
        <v>439</v>
      </c>
      <c r="F249" s="539" t="s">
        <v>439</v>
      </c>
      <c r="G249" s="555" t="s">
        <v>439</v>
      </c>
      <c r="H249" s="555" t="s">
        <v>439</v>
      </c>
      <c r="I249" s="556" t="s">
        <v>439</v>
      </c>
      <c r="J249" s="539" t="s">
        <v>439</v>
      </c>
      <c r="K249" s="539" t="s">
        <v>439</v>
      </c>
      <c r="L249" s="539" t="s">
        <v>439</v>
      </c>
      <c r="M249" s="539" t="s">
        <v>439</v>
      </c>
      <c r="N249" s="540" t="s">
        <v>439</v>
      </c>
    </row>
    <row r="250" spans="1:19" ht="16" thickBot="1" x14ac:dyDescent="0.25">
      <c r="I250" s="263"/>
    </row>
    <row r="251" spans="1:19" ht="47" customHeight="1" thickBot="1" x14ac:dyDescent="0.25">
      <c r="A251" s="485" t="s">
        <v>792</v>
      </c>
      <c r="B251" s="485"/>
      <c r="C251" s="245" t="e">
        <f>AVERAGE(C227:C249,C5:C225)</f>
        <v>#DIV/0!</v>
      </c>
      <c r="D251" s="245" t="e">
        <f>AVERAGE(D227:D249,D5:D225)</f>
        <v>#DIV/0!</v>
      </c>
      <c r="E251" s="245" t="e">
        <f>AVERAGE(E227:E249,E5:E225)</f>
        <v>#DIV/0!</v>
      </c>
      <c r="F251" s="245" t="e">
        <f>AVERAGE(F227:F249,F5:F225)</f>
        <v>#DIV/0!</v>
      </c>
      <c r="G251" s="245" t="e">
        <f>AVERAGE(G227:G249,G5:G225)</f>
        <v>#DIV/0!</v>
      </c>
      <c r="H251" s="503" t="e">
        <f>AVERAGE(H227:H249,H5:H225,I227:I249,I5:I225)</f>
        <v>#DIV/0!</v>
      </c>
      <c r="I251" s="504"/>
      <c r="J251" s="245" t="e">
        <f>AVERAGE(J227:J249,J5:J225)</f>
        <v>#DIV/0!</v>
      </c>
      <c r="K251" s="245" t="e">
        <f>AVERAGE(K227:K249,K5:K225)</f>
        <v>#DIV/0!</v>
      </c>
      <c r="L251" s="245" t="e">
        <f>AVERAGE(L227:L249,L5:L225)</f>
        <v>#DIV/0!</v>
      </c>
      <c r="M251" s="245" t="e">
        <f>AVERAGE(M227:M249,M5:M225)</f>
        <v>#DIV/0!</v>
      </c>
      <c r="N251" s="245" t="e">
        <f>AVERAGE(N227:N249,N5:N225)</f>
        <v>#DIV/0!</v>
      </c>
    </row>
    <row r="254" spans="1:19" x14ac:dyDescent="0.2">
      <c r="B254" s="480" t="s">
        <v>427</v>
      </c>
      <c r="C254" s="480"/>
      <c r="D254" s="480"/>
      <c r="E254" s="480"/>
    </row>
    <row r="255" spans="1:19" x14ac:dyDescent="0.2">
      <c r="B255" s="223" t="s">
        <v>549</v>
      </c>
      <c r="C255"/>
      <c r="D255"/>
      <c r="E255"/>
    </row>
    <row r="256" spans="1:19" x14ac:dyDescent="0.2">
      <c r="B256" s="223" t="s">
        <v>551</v>
      </c>
      <c r="C256"/>
      <c r="D256"/>
      <c r="E256"/>
    </row>
    <row r="257" spans="2:5" x14ac:dyDescent="0.2">
      <c r="B257" s="223" t="s">
        <v>553</v>
      </c>
      <c r="C257"/>
      <c r="D257"/>
      <c r="E257"/>
    </row>
    <row r="258" spans="2:5" x14ac:dyDescent="0.2">
      <c r="B258" s="223" t="s">
        <v>555</v>
      </c>
      <c r="C258"/>
      <c r="D258"/>
      <c r="E258"/>
    </row>
    <row r="259" spans="2:5" x14ac:dyDescent="0.2">
      <c r="B259" s="268"/>
      <c r="C259"/>
      <c r="D259"/>
      <c r="E259"/>
    </row>
    <row r="260" spans="2:5" x14ac:dyDescent="0.2">
      <c r="B260" s="223" t="s">
        <v>447</v>
      </c>
      <c r="C260"/>
      <c r="D260"/>
      <c r="E260"/>
    </row>
  </sheetData>
  <sheetProtection algorithmName="SHA-512" hashValue="JbJQqtwo0yi2acNdItzQKZogs3mHpuYfXhfNUzaQXN9hkhKSiGHRHdChwaJp+7MQ54a5dsl4Ly2EMG7vG76V4A==" saltValue="tXcK+ANBO9N1vGI/wikMWw==" spinCount="100000" sheet="1" objects="1" scenarios="1"/>
  <mergeCells count="10">
    <mergeCell ref="O5:R5"/>
    <mergeCell ref="B254:E254"/>
    <mergeCell ref="A251:B251"/>
    <mergeCell ref="A1:A3"/>
    <mergeCell ref="B1:B3"/>
    <mergeCell ref="C1:N1"/>
    <mergeCell ref="A5:A225"/>
    <mergeCell ref="A227:A249"/>
    <mergeCell ref="H2:I2"/>
    <mergeCell ref="H251:I251"/>
  </mergeCells>
  <conditionalFormatting sqref="C5:N189 C190:H249 J190:N249 I190:I250">
    <cfRule type="cellIs" dxfId="1" priority="2" operator="equal">
      <formula>"X"</formula>
    </cfRule>
  </conditionalFormatting>
  <conditionalFormatting sqref="C5:N249">
    <cfRule type="cellIs" dxfId="0" priority="1" operator="equal">
      <formula>"VYPLNIŤ"</formula>
    </cfRule>
  </conditionalFormatting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headerFooter>
    <oddHeader>&amp;L&amp;"-,Tučné"&amp;14&amp;K03+000PRÍLOHA Č. 3: Zoznam položiek pre stanovenie jednotných cien - 1. ČASŤ: POLOŽKY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AC1A-5FC3-0741-B0F5-95D6BFB8FDCB}">
  <dimension ref="B1:B23"/>
  <sheetViews>
    <sheetView workbookViewId="0">
      <selection activeCell="B2" sqref="B2"/>
    </sheetView>
  </sheetViews>
  <sheetFormatPr baseColWidth="10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26" x14ac:dyDescent="0.2">
      <c r="B2" s="377" t="s">
        <v>895</v>
      </c>
    </row>
    <row r="3" spans="2:2" x14ac:dyDescent="0.2">
      <c r="B3" s="378"/>
    </row>
    <row r="4" spans="2:2" ht="16" x14ac:dyDescent="0.2">
      <c r="B4" s="379" t="s">
        <v>896</v>
      </c>
    </row>
    <row r="5" spans="2:2" x14ac:dyDescent="0.2">
      <c r="B5" s="380"/>
    </row>
    <row r="6" spans="2:2" ht="16" x14ac:dyDescent="0.2">
      <c r="B6" s="381" t="s">
        <v>897</v>
      </c>
    </row>
    <row r="7" spans="2:2" x14ac:dyDescent="0.2">
      <c r="B7" s="379"/>
    </row>
    <row r="8" spans="2:2" ht="16" x14ac:dyDescent="0.2">
      <c r="B8" s="382" t="s">
        <v>898</v>
      </c>
    </row>
    <row r="9" spans="2:2" x14ac:dyDescent="0.2">
      <c r="B9" s="382"/>
    </row>
    <row r="10" spans="2:2" ht="16" x14ac:dyDescent="0.2">
      <c r="B10" s="383" t="s">
        <v>899</v>
      </c>
    </row>
    <row r="11" spans="2:2" ht="16" x14ac:dyDescent="0.2">
      <c r="B11" s="383" t="s">
        <v>900</v>
      </c>
    </row>
    <row r="12" spans="2:2" ht="16" x14ac:dyDescent="0.2">
      <c r="B12" s="383" t="s">
        <v>901</v>
      </c>
    </row>
    <row r="13" spans="2:2" ht="16" x14ac:dyDescent="0.2">
      <c r="B13" s="383" t="s">
        <v>902</v>
      </c>
    </row>
    <row r="14" spans="2:2" x14ac:dyDescent="0.2">
      <c r="B14" s="379"/>
    </row>
    <row r="15" spans="2:2" ht="32" x14ac:dyDescent="0.2">
      <c r="B15" s="382" t="s">
        <v>903</v>
      </c>
    </row>
    <row r="16" spans="2:2" x14ac:dyDescent="0.2">
      <c r="B16" s="384"/>
    </row>
    <row r="17" spans="2:2" ht="16" x14ac:dyDescent="0.2">
      <c r="B17" s="379" t="s">
        <v>904</v>
      </c>
    </row>
    <row r="18" spans="2:2" ht="16" thickBot="1" x14ac:dyDescent="0.25">
      <c r="B18" s="385"/>
    </row>
    <row r="19" spans="2:2" x14ac:dyDescent="0.2">
      <c r="B19" s="386"/>
    </row>
    <row r="20" spans="2:2" x14ac:dyDescent="0.2">
      <c r="B20" s="386"/>
    </row>
    <row r="21" spans="2:2" x14ac:dyDescent="0.2">
      <c r="B21" s="386"/>
    </row>
    <row r="22" spans="2:2" x14ac:dyDescent="0.2">
      <c r="B22" s="386"/>
    </row>
    <row r="23" spans="2:2" ht="16" x14ac:dyDescent="0.2">
      <c r="B23" s="387"/>
    </row>
  </sheetData>
  <hyperlinks>
    <hyperlink ref="B8" r:id="rId1" location="paragraf-32:~:text=Za%20osobu%20pod%C4%BEa,t%C3%A1to%20osoba%20riadi." display="že v spoločnosti uchádazača neexistuje iná osoba podľa § 32 osd. 8 ZVO." xr:uid="{642B15E3-0357-7944-939F-01EAF1457813}"/>
    <hyperlink ref="B15" r:id="rId2" location="paragraf-32.odsek-1.pismeno-a" xr:uid="{02A98A00-E792-CB4E-A448-3F0DC3BA7FF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30F4-2D92-774D-8992-BAFD7AA3817C}">
  <dimension ref="B1:B27"/>
  <sheetViews>
    <sheetView workbookViewId="0">
      <selection sqref="A1:O148"/>
    </sheetView>
  </sheetViews>
  <sheetFormatPr baseColWidth="10" defaultRowHeight="15" x14ac:dyDescent="0.2"/>
  <cols>
    <col min="1" max="1" width="3.6640625" customWidth="1"/>
    <col min="2" max="2" width="98.5" customWidth="1"/>
  </cols>
  <sheetData>
    <row r="1" spans="2:2" ht="16" thickBot="1" x14ac:dyDescent="0.25"/>
    <row r="2" spans="2:2" ht="26" x14ac:dyDescent="0.2">
      <c r="B2" s="377" t="s">
        <v>905</v>
      </c>
    </row>
    <row r="3" spans="2:2" x14ac:dyDescent="0.2">
      <c r="B3" s="378"/>
    </row>
    <row r="4" spans="2:2" x14ac:dyDescent="0.2">
      <c r="B4" s="388" t="s">
        <v>896</v>
      </c>
    </row>
    <row r="5" spans="2:2" x14ac:dyDescent="0.2">
      <c r="B5" s="378"/>
    </row>
    <row r="6" spans="2:2" x14ac:dyDescent="0.2">
      <c r="B6" s="389" t="s">
        <v>897</v>
      </c>
    </row>
    <row r="7" spans="2:2" x14ac:dyDescent="0.2">
      <c r="B7" s="390"/>
    </row>
    <row r="8" spans="2:2" ht="64" x14ac:dyDescent="0.2">
      <c r="B8" s="379" t="s">
        <v>906</v>
      </c>
    </row>
    <row r="9" spans="2:2" x14ac:dyDescent="0.2">
      <c r="B9" s="379"/>
    </row>
    <row r="10" spans="2:2" ht="16" x14ac:dyDescent="0.2">
      <c r="B10" s="379" t="s">
        <v>907</v>
      </c>
    </row>
    <row r="11" spans="2:2" ht="16" x14ac:dyDescent="0.2">
      <c r="B11" s="379" t="s">
        <v>908</v>
      </c>
    </row>
    <row r="12" spans="2:2" ht="16" x14ac:dyDescent="0.2">
      <c r="B12" s="379" t="s">
        <v>909</v>
      </c>
    </row>
    <row r="13" spans="2:2" ht="16" x14ac:dyDescent="0.2">
      <c r="B13" s="379" t="s">
        <v>910</v>
      </c>
    </row>
    <row r="14" spans="2:2" ht="16" x14ac:dyDescent="0.2">
      <c r="B14" s="379" t="s">
        <v>911</v>
      </c>
    </row>
    <row r="15" spans="2:2" ht="16" x14ac:dyDescent="0.2">
      <c r="B15" s="379" t="s">
        <v>912</v>
      </c>
    </row>
    <row r="16" spans="2:2" ht="16" x14ac:dyDescent="0.2">
      <c r="B16" s="379" t="s">
        <v>913</v>
      </c>
    </row>
    <row r="17" spans="2:2" ht="32" x14ac:dyDescent="0.2">
      <c r="B17" s="379" t="s">
        <v>914</v>
      </c>
    </row>
    <row r="18" spans="2:2" ht="16" x14ac:dyDescent="0.2">
      <c r="B18" s="379" t="s">
        <v>915</v>
      </c>
    </row>
    <row r="19" spans="2:2" ht="16" x14ac:dyDescent="0.2">
      <c r="B19" s="379" t="s">
        <v>916</v>
      </c>
    </row>
    <row r="20" spans="2:2" ht="16" x14ac:dyDescent="0.2">
      <c r="B20" s="379" t="s">
        <v>917</v>
      </c>
    </row>
    <row r="21" spans="2:2" ht="32" x14ac:dyDescent="0.2">
      <c r="B21" s="379" t="s">
        <v>918</v>
      </c>
    </row>
    <row r="22" spans="2:2" ht="16" x14ac:dyDescent="0.2">
      <c r="B22" s="379" t="s">
        <v>919</v>
      </c>
    </row>
    <row r="23" spans="2:2" x14ac:dyDescent="0.2">
      <c r="B23" s="380"/>
    </row>
    <row r="24" spans="2:2" ht="64" x14ac:dyDescent="0.2">
      <c r="B24" s="379" t="s">
        <v>920</v>
      </c>
    </row>
    <row r="25" spans="2:2" x14ac:dyDescent="0.2">
      <c r="B25" s="379"/>
    </row>
    <row r="26" spans="2:2" ht="32" x14ac:dyDescent="0.2">
      <c r="B26" s="379" t="s">
        <v>921</v>
      </c>
    </row>
    <row r="27" spans="2:2" ht="16" thickBot="1" x14ac:dyDescent="0.25">
      <c r="B27" s="39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1303-52C2-314E-B9DE-B7FC7F15BB74}">
  <dimension ref="B1:B26"/>
  <sheetViews>
    <sheetView workbookViewId="0">
      <selection activeCell="N54" sqref="N54"/>
    </sheetView>
  </sheetViews>
  <sheetFormatPr baseColWidth="10" defaultColWidth="8.83203125" defaultRowHeight="15" x14ac:dyDescent="0.2"/>
  <cols>
    <col min="1" max="1" width="3.1640625" customWidth="1"/>
    <col min="2" max="2" width="98.5" customWidth="1"/>
  </cols>
  <sheetData>
    <row r="1" spans="2:2" ht="16" thickBot="1" x14ac:dyDescent="0.25"/>
    <row r="2" spans="2:2" ht="26" x14ac:dyDescent="0.2">
      <c r="B2" s="377" t="s">
        <v>922</v>
      </c>
    </row>
    <row r="3" spans="2:2" x14ac:dyDescent="0.2">
      <c r="B3" s="378"/>
    </row>
    <row r="4" spans="2:2" ht="16" x14ac:dyDescent="0.2">
      <c r="B4" s="379" t="s">
        <v>896</v>
      </c>
    </row>
    <row r="5" spans="2:2" x14ac:dyDescent="0.2">
      <c r="B5" s="380"/>
    </row>
    <row r="6" spans="2:2" ht="16" x14ac:dyDescent="0.2">
      <c r="B6" s="381" t="s">
        <v>897</v>
      </c>
    </row>
    <row r="7" spans="2:2" x14ac:dyDescent="0.2">
      <c r="B7" s="379"/>
    </row>
    <row r="8" spans="2:2" ht="48" x14ac:dyDescent="0.2">
      <c r="B8" s="379" t="s">
        <v>923</v>
      </c>
    </row>
    <row r="9" spans="2:2" ht="16" x14ac:dyDescent="0.2">
      <c r="B9" s="379" t="s">
        <v>924</v>
      </c>
    </row>
    <row r="10" spans="2:2" x14ac:dyDescent="0.2">
      <c r="B10" s="384"/>
    </row>
    <row r="11" spans="2:2" ht="32" x14ac:dyDescent="0.2">
      <c r="B11" s="379" t="s">
        <v>925</v>
      </c>
    </row>
    <row r="12" spans="2:2" x14ac:dyDescent="0.2">
      <c r="B12" s="379"/>
    </row>
    <row r="13" spans="2:2" ht="32" x14ac:dyDescent="0.2">
      <c r="B13" s="379" t="s">
        <v>926</v>
      </c>
    </row>
    <row r="14" spans="2:2" x14ac:dyDescent="0.2">
      <c r="B14" s="379"/>
    </row>
    <row r="15" spans="2:2" ht="32" x14ac:dyDescent="0.2">
      <c r="B15" s="379" t="s">
        <v>927</v>
      </c>
    </row>
    <row r="16" spans="2:2" x14ac:dyDescent="0.2">
      <c r="B16" s="379"/>
    </row>
    <row r="17" spans="2:2" ht="48" x14ac:dyDescent="0.2">
      <c r="B17" s="379" t="s">
        <v>928</v>
      </c>
    </row>
    <row r="18" spans="2:2" x14ac:dyDescent="0.2">
      <c r="B18" s="379"/>
    </row>
    <row r="19" spans="2:2" ht="80" x14ac:dyDescent="0.2">
      <c r="B19" s="379" t="s">
        <v>929</v>
      </c>
    </row>
    <row r="20" spans="2:2" ht="16" thickBot="1" x14ac:dyDescent="0.25">
      <c r="B20" s="385"/>
    </row>
    <row r="21" spans="2:2" x14ac:dyDescent="0.2">
      <c r="B21" s="386"/>
    </row>
    <row r="22" spans="2:2" x14ac:dyDescent="0.2">
      <c r="B22" s="386"/>
    </row>
    <row r="23" spans="2:2" x14ac:dyDescent="0.2">
      <c r="B23" s="386"/>
    </row>
    <row r="24" spans="2:2" x14ac:dyDescent="0.2">
      <c r="B24" s="386"/>
    </row>
    <row r="25" spans="2:2" ht="13.5" customHeight="1" x14ac:dyDescent="0.2">
      <c r="B25" s="386"/>
    </row>
    <row r="26" spans="2:2" ht="16" x14ac:dyDescent="0.2">
      <c r="B26" s="38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BC9C-D394-7A47-A194-5DA3329779E0}">
  <dimension ref="B1:H38"/>
  <sheetViews>
    <sheetView zoomScaleNormal="100" workbookViewId="0">
      <selection sqref="A1:XFD1048576"/>
    </sheetView>
  </sheetViews>
  <sheetFormatPr baseColWidth="10" defaultRowHeight="15" x14ac:dyDescent="0.2"/>
  <cols>
    <col min="3" max="4" width="32.5" customWidth="1"/>
    <col min="5" max="5" width="32.33203125" customWidth="1"/>
    <col min="6" max="6" width="32.5" customWidth="1"/>
    <col min="7" max="8" width="31.83203125" customWidth="1"/>
  </cols>
  <sheetData>
    <row r="1" spans="2:7" ht="16" thickBot="1" x14ac:dyDescent="0.25"/>
    <row r="2" spans="2:7" ht="15" customHeight="1" x14ac:dyDescent="0.2">
      <c r="B2" s="510" t="s">
        <v>951</v>
      </c>
      <c r="C2" s="511"/>
      <c r="D2" s="511"/>
      <c r="E2" s="511"/>
      <c r="F2" s="511"/>
      <c r="G2" s="512"/>
    </row>
    <row r="3" spans="2:7" ht="15" customHeight="1" thickBot="1" x14ac:dyDescent="0.25">
      <c r="B3" s="513"/>
      <c r="C3" s="514"/>
      <c r="D3" s="514"/>
      <c r="E3" s="514"/>
      <c r="F3" s="514"/>
      <c r="G3" s="515"/>
    </row>
    <row r="4" spans="2:7" ht="15" customHeight="1" x14ac:dyDescent="0.2">
      <c r="B4" s="403"/>
      <c r="C4" s="403"/>
      <c r="D4" s="403"/>
      <c r="E4" s="403"/>
      <c r="F4" s="403"/>
      <c r="G4" s="403"/>
    </row>
    <row r="5" spans="2:7" ht="15" customHeight="1" x14ac:dyDescent="0.2">
      <c r="B5" s="516"/>
      <c r="C5" s="516"/>
      <c r="D5" s="516"/>
      <c r="E5" s="516"/>
      <c r="F5" s="516"/>
      <c r="G5" s="516"/>
    </row>
    <row r="6" spans="2:7" ht="16" thickBot="1" x14ac:dyDescent="0.25">
      <c r="B6" s="514"/>
      <c r="C6" s="514"/>
      <c r="D6" s="514"/>
      <c r="E6" s="514"/>
      <c r="F6" s="514"/>
      <c r="G6" s="514"/>
    </row>
    <row r="7" spans="2:7" ht="32" x14ac:dyDescent="0.2">
      <c r="B7" s="395"/>
      <c r="C7" s="367" t="s">
        <v>934</v>
      </c>
      <c r="D7" s="396" t="s">
        <v>930</v>
      </c>
      <c r="E7" s="396" t="s">
        <v>931</v>
      </c>
      <c r="F7" s="396" t="s">
        <v>932</v>
      </c>
      <c r="G7" s="397" t="s">
        <v>933</v>
      </c>
    </row>
    <row r="8" spans="2:7" x14ac:dyDescent="0.2">
      <c r="B8" s="520" t="s">
        <v>954</v>
      </c>
      <c r="C8" s="521"/>
      <c r="D8" s="521"/>
      <c r="E8" s="521"/>
      <c r="F8" s="521"/>
      <c r="G8" s="522"/>
    </row>
    <row r="9" spans="2:7" ht="30" customHeight="1" x14ac:dyDescent="0.2">
      <c r="B9" s="398">
        <v>1</v>
      </c>
      <c r="C9" s="394"/>
      <c r="D9" s="394"/>
      <c r="E9" s="394"/>
      <c r="F9" s="394"/>
      <c r="G9" s="399"/>
    </row>
    <row r="10" spans="2:7" ht="30" customHeight="1" x14ac:dyDescent="0.2">
      <c r="B10" s="398">
        <v>2</v>
      </c>
      <c r="C10" s="394"/>
      <c r="D10" s="394"/>
      <c r="E10" s="394"/>
      <c r="F10" s="394"/>
      <c r="G10" s="399"/>
    </row>
    <row r="11" spans="2:7" ht="30" customHeight="1" x14ac:dyDescent="0.2">
      <c r="B11" s="398">
        <v>3</v>
      </c>
      <c r="C11" s="394"/>
      <c r="D11" s="394"/>
      <c r="E11" s="394"/>
      <c r="F11" s="394"/>
      <c r="G11" s="399"/>
    </row>
    <row r="12" spans="2:7" x14ac:dyDescent="0.2">
      <c r="B12" s="506" t="s">
        <v>955</v>
      </c>
      <c r="C12" s="507"/>
      <c r="D12" s="507"/>
      <c r="E12" s="507"/>
      <c r="F12" s="507"/>
      <c r="G12" s="508"/>
    </row>
    <row r="13" spans="2:7" ht="30" customHeight="1" x14ac:dyDescent="0.2">
      <c r="B13" s="398">
        <v>1</v>
      </c>
      <c r="C13" s="394"/>
      <c r="D13" s="394"/>
      <c r="E13" s="394"/>
      <c r="F13" s="394"/>
      <c r="G13" s="399"/>
    </row>
    <row r="14" spans="2:7" ht="30" customHeight="1" x14ac:dyDescent="0.2">
      <c r="B14" s="398">
        <v>2</v>
      </c>
      <c r="C14" s="394"/>
      <c r="D14" s="394"/>
      <c r="E14" s="394"/>
      <c r="F14" s="394"/>
      <c r="G14" s="399"/>
    </row>
    <row r="15" spans="2:7" ht="30" customHeight="1" x14ac:dyDescent="0.2">
      <c r="B15" s="398">
        <v>3</v>
      </c>
      <c r="C15" s="394"/>
      <c r="D15" s="394"/>
      <c r="E15" s="394"/>
      <c r="F15" s="394"/>
      <c r="G15" s="399"/>
    </row>
    <row r="16" spans="2:7" x14ac:dyDescent="0.2">
      <c r="B16" s="520" t="s">
        <v>958</v>
      </c>
      <c r="C16" s="521"/>
      <c r="D16" s="521"/>
      <c r="E16" s="521"/>
      <c r="F16" s="521"/>
      <c r="G16" s="522"/>
    </row>
    <row r="17" spans="2:8" ht="30" customHeight="1" x14ac:dyDescent="0.2">
      <c r="B17" s="398">
        <v>1</v>
      </c>
      <c r="C17" s="394"/>
      <c r="D17" s="394"/>
      <c r="E17" s="394"/>
      <c r="F17" s="394"/>
      <c r="G17" s="399"/>
    </row>
    <row r="18" spans="2:8" ht="30" customHeight="1" x14ac:dyDescent="0.2">
      <c r="B18" s="398">
        <v>2</v>
      </c>
      <c r="C18" s="394"/>
      <c r="D18" s="394"/>
      <c r="E18" s="394"/>
      <c r="F18" s="394"/>
      <c r="G18" s="399"/>
    </row>
    <row r="19" spans="2:8" ht="30" customHeight="1" x14ac:dyDescent="0.2">
      <c r="B19" s="398">
        <v>3</v>
      </c>
      <c r="C19" s="394"/>
      <c r="D19" s="394"/>
      <c r="E19" s="394"/>
      <c r="F19" s="394"/>
      <c r="G19" s="399"/>
    </row>
    <row r="20" spans="2:8" x14ac:dyDescent="0.2">
      <c r="B20" s="520" t="s">
        <v>956</v>
      </c>
      <c r="C20" s="521"/>
      <c r="D20" s="521"/>
      <c r="E20" s="521"/>
      <c r="F20" s="521"/>
      <c r="G20" s="522"/>
    </row>
    <row r="21" spans="2:8" ht="30" customHeight="1" x14ac:dyDescent="0.2">
      <c r="B21" s="398">
        <v>1</v>
      </c>
      <c r="C21" s="394"/>
      <c r="D21" s="394"/>
      <c r="E21" s="394"/>
      <c r="F21" s="394"/>
      <c r="G21" s="399"/>
    </row>
    <row r="22" spans="2:8" ht="30" customHeight="1" x14ac:dyDescent="0.2">
      <c r="B22" s="398">
        <v>2</v>
      </c>
      <c r="C22" s="394"/>
      <c r="D22" s="394"/>
      <c r="E22" s="394"/>
      <c r="F22" s="394"/>
      <c r="G22" s="399"/>
    </row>
    <row r="23" spans="2:8" ht="30" customHeight="1" x14ac:dyDescent="0.2">
      <c r="B23" s="398">
        <v>3</v>
      </c>
      <c r="C23" s="394"/>
      <c r="D23" s="394"/>
      <c r="E23" s="394"/>
      <c r="F23" s="394"/>
      <c r="G23" s="399"/>
    </row>
    <row r="24" spans="2:8" x14ac:dyDescent="0.2">
      <c r="B24" s="520" t="s">
        <v>957</v>
      </c>
      <c r="C24" s="521"/>
      <c r="D24" s="521"/>
      <c r="E24" s="521"/>
      <c r="F24" s="521"/>
      <c r="G24" s="522"/>
    </row>
    <row r="25" spans="2:8" ht="30" customHeight="1" x14ac:dyDescent="0.2">
      <c r="B25" s="398">
        <v>1</v>
      </c>
      <c r="C25" s="394"/>
      <c r="D25" s="394"/>
      <c r="E25" s="394"/>
      <c r="F25" s="394"/>
      <c r="G25" s="399"/>
    </row>
    <row r="26" spans="2:8" ht="30" customHeight="1" x14ac:dyDescent="0.2">
      <c r="B26" s="398">
        <v>2</v>
      </c>
      <c r="C26" s="394"/>
      <c r="D26" s="394"/>
      <c r="E26" s="394"/>
      <c r="F26" s="394"/>
      <c r="G26" s="399"/>
    </row>
    <row r="27" spans="2:8" ht="30" customHeight="1" thickBot="1" x14ac:dyDescent="0.25">
      <c r="B27" s="400">
        <v>3</v>
      </c>
      <c r="C27" s="401"/>
      <c r="D27" s="401"/>
      <c r="E27" s="401"/>
      <c r="F27" s="401"/>
      <c r="G27" s="402"/>
    </row>
    <row r="29" spans="2:8" ht="16" thickBot="1" x14ac:dyDescent="0.25"/>
    <row r="30" spans="2:8" ht="32" x14ac:dyDescent="0.2">
      <c r="B30" s="395"/>
      <c r="C30" s="396" t="s">
        <v>935</v>
      </c>
      <c r="D30" s="519" t="s">
        <v>936</v>
      </c>
      <c r="E30" s="519"/>
      <c r="F30" s="396" t="s">
        <v>937</v>
      </c>
      <c r="G30" s="367" t="s">
        <v>952</v>
      </c>
      <c r="H30" s="397" t="s">
        <v>940</v>
      </c>
    </row>
    <row r="31" spans="2:8" ht="48" customHeight="1" x14ac:dyDescent="0.2">
      <c r="B31" s="398">
        <v>1</v>
      </c>
      <c r="C31" s="392" t="s">
        <v>938</v>
      </c>
      <c r="D31" s="517" t="s">
        <v>945</v>
      </c>
      <c r="E31" s="518"/>
      <c r="F31" s="404"/>
      <c r="G31" s="404"/>
      <c r="H31" s="405"/>
    </row>
    <row r="32" spans="2:8" ht="133" customHeight="1" x14ac:dyDescent="0.2">
      <c r="B32" s="398">
        <v>2</v>
      </c>
      <c r="C32" s="392" t="s">
        <v>939</v>
      </c>
      <c r="D32" s="517" t="s">
        <v>946</v>
      </c>
      <c r="E32" s="517"/>
      <c r="F32" s="404"/>
      <c r="G32" s="404"/>
      <c r="H32" s="405"/>
    </row>
    <row r="33" spans="2:8" ht="138" customHeight="1" x14ac:dyDescent="0.2">
      <c r="B33" s="398">
        <v>3</v>
      </c>
      <c r="C33" s="393" t="s">
        <v>941</v>
      </c>
      <c r="D33" s="517" t="s">
        <v>947</v>
      </c>
      <c r="E33" s="517"/>
      <c r="F33" s="404"/>
      <c r="G33" s="404"/>
      <c r="H33" s="405"/>
    </row>
    <row r="34" spans="2:8" ht="63" customHeight="1" x14ac:dyDescent="0.2">
      <c r="B34" s="398">
        <v>4</v>
      </c>
      <c r="C34" s="392" t="s">
        <v>942</v>
      </c>
      <c r="D34" s="517" t="s">
        <v>948</v>
      </c>
      <c r="E34" s="518"/>
      <c r="F34" s="404"/>
      <c r="G34" s="404"/>
      <c r="H34" s="405"/>
    </row>
    <row r="35" spans="2:8" ht="138" customHeight="1" x14ac:dyDescent="0.2">
      <c r="B35" s="398">
        <v>5</v>
      </c>
      <c r="C35" s="393" t="s">
        <v>943</v>
      </c>
      <c r="D35" s="517" t="s">
        <v>949</v>
      </c>
      <c r="E35" s="517"/>
      <c r="F35" s="404"/>
      <c r="G35" s="404"/>
      <c r="H35" s="405"/>
    </row>
    <row r="36" spans="2:8" ht="59" customHeight="1" thickBot="1" x14ac:dyDescent="0.25">
      <c r="B36" s="400">
        <v>6</v>
      </c>
      <c r="C36" s="406" t="s">
        <v>944</v>
      </c>
      <c r="D36" s="509" t="s">
        <v>950</v>
      </c>
      <c r="E36" s="509"/>
      <c r="F36" s="407"/>
      <c r="G36" s="407"/>
      <c r="H36" s="408"/>
    </row>
    <row r="38" spans="2:8" x14ac:dyDescent="0.2">
      <c r="B38" s="505" t="s">
        <v>953</v>
      </c>
      <c r="C38" s="505"/>
      <c r="D38" s="505"/>
      <c r="E38" s="505"/>
      <c r="F38" s="505"/>
      <c r="G38" s="505"/>
      <c r="H38" s="505"/>
    </row>
  </sheetData>
  <mergeCells count="15">
    <mergeCell ref="B38:H38"/>
    <mergeCell ref="B12:G12"/>
    <mergeCell ref="D36:E36"/>
    <mergeCell ref="B2:G3"/>
    <mergeCell ref="B5:G6"/>
    <mergeCell ref="D31:E31"/>
    <mergeCell ref="D30:E30"/>
    <mergeCell ref="D32:E32"/>
    <mergeCell ref="D33:E33"/>
    <mergeCell ref="D34:E34"/>
    <mergeCell ref="D35:E35"/>
    <mergeCell ref="B16:G16"/>
    <mergeCell ref="B20:G20"/>
    <mergeCell ref="B24:G24"/>
    <mergeCell ref="B8:G8"/>
  </mergeCells>
  <dataValidations count="1">
    <dataValidation type="list" allowBlank="1" showInputMessage="1" showErrorMessage="1" sqref="G31:G36" xr:uid="{2A65AA81-868E-EF48-980A-E5D4009D02EA}">
      <formula1>"Zamestnanec uchádzača, Iná osoba podľa § 34 ods. 3 ZVO"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Ponuka - Kritériá</vt:lpstr>
      <vt:lpstr>2 - Položky</vt:lpstr>
      <vt:lpstr>3 - Rast.materiál_KRY</vt:lpstr>
      <vt:lpstr>4 - Rast.materiál_STROMY</vt:lpstr>
      <vt:lpstr>5 - Osobné postavenie</vt:lpstr>
      <vt:lpstr>6 - Koneční užívatelia výhod</vt:lpstr>
      <vt:lpstr>7 - Medzinárodné sankcie</vt:lpstr>
      <vt:lpstr>Technická a odborná spôsobilosť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Štipák</dc:creator>
  <cp:keywords/>
  <dc:description/>
  <cp:lastModifiedBy>Grambličková Eva, Mgr.</cp:lastModifiedBy>
  <cp:revision/>
  <dcterms:created xsi:type="dcterms:W3CDTF">2025-08-04T10:48:28Z</dcterms:created>
  <dcterms:modified xsi:type="dcterms:W3CDTF">2025-11-06T09:23:38Z</dcterms:modified>
  <cp:category/>
  <cp:contentStatus/>
</cp:coreProperties>
</file>