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artina_vesela_bratislava_sk/Documents/Veselá ZZZ – new/SX Windows 10/"/>
    </mc:Choice>
  </mc:AlternateContent>
  <xr:revisionPtr revIDLastSave="47" documentId="8_{669DD728-169C-43A4-8551-1FB0F1548635}" xr6:coauthVersionLast="47" xr6:coauthVersionMax="47" xr10:uidLastSave="{ED579F62-B25F-4189-ABA0-7C17C7C660D5}"/>
  <bookViews>
    <workbookView xWindow="28680" yWindow="-120" windowWidth="29040" windowHeight="15720" firstSheet="1" activeTab="1" xr2:uid="{89D3062A-3E8C-407B-A16C-9D1AA0F43D56}"/>
  </bookViews>
  <sheets>
    <sheet name="Zákl. nastavenie" sheetId="7" state="hidden" r:id="rId1"/>
    <sheet name="Ponuka " sheetId="8" r:id="rId2"/>
    <sheet name="Osobné postavenie" sheetId="11" r:id="rId3"/>
    <sheet name="Koneční užívatelia výhod" sheetId="5" r:id="rId4"/>
    <sheet name="Medzinárodné sankcie" sheetId="2" r:id="rId5"/>
  </sheets>
  <definedNames>
    <definedName name="_xlnm.Print_Area" localSheetId="3">'Koneční užívatelia výhod'!$B$1:$B$28</definedName>
    <definedName name="_xlnm.Print_Area" localSheetId="4">'Medzinárodné sankcie'!$B$1:$B$22</definedName>
    <definedName name="_xlnm.Print_Area" localSheetId="2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8" l="1"/>
  <c r="E35" i="7" l="1"/>
  <c r="E36" i="7"/>
  <c r="E50" i="7"/>
  <c r="E49" i="7"/>
  <c r="E37" i="7"/>
  <c r="G34" i="7"/>
  <c r="H34" i="7" s="1"/>
  <c r="E21" i="8"/>
  <c r="F21" i="8"/>
  <c r="F23" i="8"/>
  <c r="C19" i="8"/>
  <c r="K9" i="7"/>
  <c r="K10" i="7"/>
  <c r="K11" i="7"/>
  <c r="K12" i="7"/>
  <c r="K13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K4" i="7" s="1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F24" i="8" l="1"/>
  <c r="J49" i="7"/>
  <c r="F34" i="7"/>
  <c r="F49" i="7"/>
  <c r="H14" i="7" l="1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<sst xmlns="http://schemas.openxmlformats.org/spreadsheetml/2006/main" count="151" uniqueCount="99">
  <si>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</si>
  <si>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</si>
  <si>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</si>
  <si>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</si>
  <si>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</si>
  <si>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</si>
  <si>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</si>
  <si>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</si>
  <si>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</si>
  <si>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</si>
  <si>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</si>
  <si>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</si>
  <si>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</si>
  <si>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</si>
  <si>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</si>
  <si>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</si>
  <si>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</si>
  <si>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</si>
  <si>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</si>
  <si>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</si>
  <si>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</si>
  <si>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</si>
  <si>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</si>
  <si>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</si>
  <si>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</si>
  <si>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</si>
  <si>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</si>
  <si>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</si>
  <si>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</si>
  <si>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</si>
  <si>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</si>
  <si>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</si>
  <si>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</si>
  <si>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</si>
  <si>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</si>
  <si>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</si>
  <si>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</si>
  <si>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Názov položky</t>
  </si>
  <si>
    <t>Počet kusov</t>
  </si>
  <si>
    <t>Suma v EUR bez DPH</t>
  </si>
  <si>
    <t>Výška DPH</t>
  </si>
  <si>
    <t>Suma v EUR s DPH na všetky kusy</t>
  </si>
  <si>
    <t>V ...</t>
  </si>
  <si>
    <t xml:space="preserve">Dátum: 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</si>
  <si>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</si>
  <si>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</si>
  <si>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</si>
  <si>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</si>
  <si>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</si>
  <si>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</si>
  <si>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</si>
  <si>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</si>
  <si>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</si>
  <si>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</si>
  <si>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</si>
  <si>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</si>
  <si>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</si>
  <si>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</si>
  <si>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</si>
  <si>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</si>
  <si>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</si>
  <si>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</si>
  <si>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</si>
  <si>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</si>
  <si>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</si>
  <si>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</si>
  <si>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</si>
  <si>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</si>
  <si>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</si>
  <si>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</si>
  <si>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</si>
  <si>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</si>
  <si>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</si>
  <si>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t>Ponuková cena:</t>
  </si>
  <si>
    <t>Logika kritéria:</t>
  </si>
  <si>
    <t>Minimálna hodnota:</t>
  </si>
  <si>
    <t>Maximálna hodnota:</t>
  </si>
  <si>
    <t>Kritérium č. 1:</t>
  </si>
  <si>
    <t>žiadna</t>
  </si>
  <si>
    <t>Záruka navyše</t>
  </si>
  <si>
    <t>mesiace</t>
  </si>
  <si>
    <t>čím viac, tým lepšie</t>
  </si>
  <si>
    <t>Cena celkom</t>
  </si>
  <si>
    <t>Som platcom DPH</t>
  </si>
  <si>
    <t>Lehota dodania</t>
  </si>
  <si>
    <t>kalendárne dni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</si>
  <si>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</si>
  <si>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</si>
  <si>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</si>
  <si>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</si>
  <si>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</si>
  <si>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</si>
  <si>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</si>
  <si>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</si>
  <si>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V prípade, že vyššie nie sú uvedené žiadne osoby, čestne prehlasujem, že žiadne takéto osoby v našej spoločnosti nepôsobia.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</si>
  <si>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</si>
  <si>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Príloha č. 2 - Ponuka v zákazke „Výzva č. 25 - Nákup licencií pre predĺženie podpory Windows 10“</t>
  </si>
  <si>
    <t>Cena za celý predmet zákazky (250ks licencií Windows 10 Extended Security Updates)</t>
  </si>
  <si>
    <t>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</si>
</sst>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4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6"/>
      <color theme="4"/>
      <name val="Calibri Light"/>
      <family val="2"/>
      <charset val="238"/>
      <scheme val="major"/>
    </font>
    <font>
      <sz val="11"/>
      <color theme="4"/>
      <name val="Calibri Light"/>
      <family val="2"/>
      <charset val="238"/>
      <scheme val="major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7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</borders>
  <cellStyleXfs count="5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219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5" fillId="0" borderId="60" xfId="0" applyFont="1" applyBorder="1" applyAlignment="1">
      <alignment horizontal="center" vertical="center"/>
    </xf>
    <xf numFmtId="0" fontId="6" fillId="0" borderId="41" xfId="0" applyFont="1" applyBorder="1" applyAlignment="1">
      <alignment horizontal="justify" vertical="center"/>
    </xf>
    <xf numFmtId="0" fontId="0" fillId="0" borderId="41" xfId="0" applyBorder="1" applyAlignment="1">
      <alignment horizontal="left" vertical="center" wrapText="1" indent="1"/>
    </xf>
    <xf numFmtId="0" fontId="6" fillId="0" borderId="41" xfId="0" applyFont="1" applyBorder="1" applyAlignment="1">
      <alignment horizontal="left" vertical="center" wrapText="1" indent="1"/>
    </xf>
    <xf numFmtId="0" fontId="2" fillId="0" borderId="41" xfId="0" applyFont="1" applyBorder="1" applyAlignment="1">
      <alignment horizontal="center" vertical="center" wrapText="1"/>
    </xf>
    <xf numFmtId="0" fontId="0" fillId="0" borderId="41" xfId="0" applyBorder="1" applyAlignment="1">
      <alignment horizontal="left" wrapText="1" indent="1"/>
    </xf>
    <xf numFmtId="0" fontId="6" fillId="0" borderId="42" xfId="0" applyFont="1" applyBorder="1" applyAlignment="1">
      <alignment vertical="center"/>
    </xf>
    <xf numFmtId="0" fontId="0" fillId="0" borderId="41" xfId="0" applyBorder="1" applyAlignment="1">
      <alignment horizontal="left" vertical="center" indent="1"/>
    </xf>
    <xf numFmtId="0" fontId="2" fillId="0" borderId="41" xfId="0" applyFont="1" applyBorder="1" applyAlignment="1">
      <alignment horizontal="center" vertical="center"/>
    </xf>
    <xf numFmtId="0" fontId="0" fillId="0" borderId="41" xfId="0" applyBorder="1" applyAlignment="1">
      <alignment horizontal="justify" vertical="center"/>
    </xf>
    <xf numFmtId="0" fontId="0" fillId="0" borderId="42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4" borderId="46" xfId="0" applyFill="1" applyBorder="1" applyAlignment="1" applyProtection="1">
      <alignment horizontal="center" wrapText="1"/>
      <protection hidden="1"/>
    </xf>
    <xf numFmtId="0" fontId="2" fillId="4" borderId="47" xfId="0" applyFont="1" applyFill="1" applyBorder="1" applyAlignment="1" applyProtection="1">
      <alignment wrapText="1"/>
      <protection hidden="1"/>
    </xf>
    <xf numFmtId="0" fontId="2" fillId="4" borderId="48" xfId="0" applyFont="1" applyFill="1" applyBorder="1" applyAlignment="1" applyProtection="1">
      <alignment wrapText="1"/>
      <protection hidden="1"/>
    </xf>
    <xf numFmtId="0" fontId="2" fillId="4" borderId="49" xfId="0" applyFont="1" applyFill="1" applyBorder="1" applyAlignment="1" applyProtection="1">
      <alignment wrapText="1"/>
      <protection hidden="1"/>
    </xf>
    <xf numFmtId="0" fontId="2" fillId="4" borderId="44" xfId="0" applyFont="1" applyFill="1" applyBorder="1" applyAlignment="1" applyProtection="1">
      <alignment wrapText="1"/>
      <protection hidden="1"/>
    </xf>
    <xf numFmtId="0" fontId="2" fillId="4" borderId="46" xfId="0" applyFont="1" applyFill="1" applyBorder="1" applyAlignment="1" applyProtection="1">
      <alignment wrapText="1"/>
      <protection hidden="1"/>
    </xf>
    <xf numFmtId="0" fontId="0" fillId="4" borderId="41" xfId="0" applyFill="1" applyBorder="1" applyAlignment="1" applyProtection="1">
      <alignment horizontal="center"/>
      <protection hidden="1"/>
    </xf>
    <xf numFmtId="0" fontId="0" fillId="0" borderId="34" xfId="0" applyBorder="1" applyAlignment="1" applyProtection="1">
      <alignment wrapText="1"/>
      <protection locked="0" hidden="1"/>
    </xf>
    <xf numFmtId="0" fontId="0" fillId="0" borderId="35" xfId="0" applyBorder="1" applyAlignment="1" applyProtection="1">
      <alignment wrapText="1"/>
      <protection locked="0" hidden="1"/>
    </xf>
    <xf numFmtId="2" fontId="0" fillId="0" borderId="35" xfId="3" applyNumberFormat="1" applyFont="1" applyFill="1" applyBorder="1" applyAlignment="1" applyProtection="1">
      <alignment wrapText="1"/>
      <protection locked="0" hidden="1"/>
    </xf>
    <xf numFmtId="0" fontId="1" fillId="0" borderId="35" xfId="1" applyFont="1" applyFill="1" applyBorder="1" applyProtection="1">
      <protection locked="0" hidden="1"/>
    </xf>
    <xf numFmtId="2" fontId="0" fillId="0" borderId="51" xfId="3" applyNumberFormat="1" applyFont="1" applyFill="1" applyBorder="1" applyAlignment="1" applyProtection="1">
      <alignment wrapText="1"/>
      <protection locked="0" hidden="1"/>
    </xf>
    <xf numFmtId="2" fontId="0" fillId="4" borderId="51" xfId="0" applyNumberFormat="1" applyFill="1" applyBorder="1" applyProtection="1">
      <protection hidden="1"/>
    </xf>
    <xf numFmtId="2" fontId="0" fillId="4" borderId="24" xfId="0" applyNumberFormat="1" applyFill="1" applyBorder="1" applyProtection="1">
      <protection hidden="1"/>
    </xf>
    <xf numFmtId="2" fontId="0" fillId="4" borderId="58" xfId="0" applyNumberFormat="1" applyFill="1" applyBorder="1" applyProtection="1">
      <protection hidden="1"/>
    </xf>
    <xf numFmtId="0" fontId="0" fillId="0" borderId="25" xfId="0" applyBorder="1" applyAlignment="1" applyProtection="1">
      <alignment wrapText="1"/>
      <protection locked="0" hidden="1"/>
    </xf>
    <xf numFmtId="0" fontId="0" fillId="0" borderId="24" xfId="0" applyBorder="1" applyAlignment="1" applyProtection="1">
      <alignment wrapText="1"/>
      <protection locked="0" hidden="1"/>
    </xf>
    <xf numFmtId="2" fontId="0" fillId="0" borderId="24" xfId="3" applyNumberFormat="1" applyFont="1" applyFill="1" applyBorder="1" applyAlignment="1" applyProtection="1">
      <alignment wrapText="1"/>
      <protection locked="0" hidden="1"/>
    </xf>
    <xf numFmtId="2" fontId="0" fillId="0" borderId="38" xfId="3" applyNumberFormat="1" applyFont="1" applyFill="1" applyBorder="1" applyAlignment="1" applyProtection="1">
      <alignment wrapText="1"/>
      <protection locked="0" hidden="1"/>
    </xf>
    <xf numFmtId="2" fontId="0" fillId="4" borderId="38" xfId="0" applyNumberFormat="1" applyFill="1" applyBorder="1" applyProtection="1">
      <protection hidden="1"/>
    </xf>
    <xf numFmtId="0" fontId="0" fillId="0" borderId="32" xfId="0" applyBorder="1" applyAlignment="1" applyProtection="1">
      <alignment wrapText="1"/>
      <protection locked="0" hidden="1"/>
    </xf>
    <xf numFmtId="0" fontId="0" fillId="0" borderId="33" xfId="0" applyBorder="1" applyAlignment="1" applyProtection="1">
      <alignment wrapText="1"/>
      <protection locked="0" hidden="1"/>
    </xf>
    <xf numFmtId="2" fontId="0" fillId="0" borderId="33" xfId="3" applyNumberFormat="1" applyFont="1" applyFill="1" applyBorder="1" applyAlignment="1" applyProtection="1">
      <alignment wrapText="1"/>
      <protection locked="0" hidden="1"/>
    </xf>
    <xf numFmtId="2" fontId="0" fillId="0" borderId="50" xfId="3" applyNumberFormat="1" applyFont="1" applyFill="1" applyBorder="1" applyAlignment="1" applyProtection="1">
      <alignment wrapText="1"/>
      <protection locked="0" hidden="1"/>
    </xf>
    <xf numFmtId="0" fontId="0" fillId="4" borderId="42" xfId="0" applyFill="1" applyBorder="1" applyProtection="1">
      <protection hidden="1"/>
    </xf>
    <xf numFmtId="0" fontId="0" fillId="4" borderId="27" xfId="0" applyFill="1" applyBorder="1" applyAlignment="1" applyProtection="1">
      <alignment wrapText="1"/>
      <protection hidden="1"/>
    </xf>
    <xf numFmtId="0" fontId="0" fillId="4" borderId="28" xfId="0" applyFill="1" applyBorder="1" applyAlignment="1" applyProtection="1">
      <alignment wrapText="1"/>
      <protection hidden="1"/>
    </xf>
    <xf numFmtId="2" fontId="0" fillId="4" borderId="52" xfId="0" applyNumberFormat="1" applyFill="1" applyBorder="1" applyAlignment="1" applyProtection="1">
      <alignment wrapText="1"/>
      <protection hidden="1"/>
    </xf>
    <xf numFmtId="2" fontId="0" fillId="4" borderId="52" xfId="0" applyNumberFormat="1" applyFill="1" applyBorder="1" applyProtection="1">
      <protection hidden="1"/>
    </xf>
    <xf numFmtId="2" fontId="0" fillId="4" borderId="28" xfId="0" applyNumberFormat="1" applyFill="1" applyBorder="1" applyProtection="1">
      <protection hidden="1"/>
    </xf>
    <xf numFmtId="0" fontId="0" fillId="4" borderId="59" xfId="0" applyFill="1" applyBorder="1" applyProtection="1">
      <protection hidden="1"/>
    </xf>
    <xf numFmtId="0" fontId="0" fillId="5" borderId="25" xfId="0" applyFill="1" applyBorder="1" applyProtection="1">
      <protection hidden="1"/>
    </xf>
    <xf numFmtId="0" fontId="0" fillId="5" borderId="26" xfId="0" applyFill="1" applyBorder="1" applyProtection="1">
      <protection hidden="1"/>
    </xf>
    <xf numFmtId="0" fontId="0" fillId="4" borderId="25" xfId="0" applyFill="1" applyBorder="1" applyProtection="1">
      <protection hidden="1"/>
    </xf>
    <xf numFmtId="0" fontId="0" fillId="4" borderId="26" xfId="0" applyFill="1" applyBorder="1" applyProtection="1">
      <protection hidden="1"/>
    </xf>
    <xf numFmtId="0" fontId="0" fillId="5" borderId="37" xfId="0" applyFill="1" applyBorder="1" applyProtection="1">
      <protection hidden="1"/>
    </xf>
    <xf numFmtId="0" fontId="0" fillId="4" borderId="24" xfId="0" applyFill="1" applyBorder="1" applyProtection="1">
      <protection hidden="1"/>
    </xf>
    <xf numFmtId="0" fontId="0" fillId="4" borderId="38" xfId="0" applyFill="1" applyBorder="1" applyAlignment="1" applyProtection="1">
      <alignment horizontal="center"/>
      <protection hidden="1"/>
    </xf>
    <xf numFmtId="2" fontId="0" fillId="0" borderId="25" xfId="0" applyNumberFormat="1" applyBorder="1" applyProtection="1">
      <protection locked="0" hidden="1"/>
    </xf>
    <xf numFmtId="2" fontId="0" fillId="5" borderId="26" xfId="0" applyNumberFormat="1" applyFill="1" applyBorder="1" applyProtection="1">
      <protection hidden="1"/>
    </xf>
    <xf numFmtId="2" fontId="0" fillId="4" borderId="26" xfId="0" applyNumberFormat="1" applyFill="1" applyBorder="1" applyProtection="1">
      <protection hidden="1"/>
    </xf>
    <xf numFmtId="0" fontId="0" fillId="5" borderId="27" xfId="0" applyFill="1" applyBorder="1" applyProtection="1">
      <protection hidden="1"/>
    </xf>
    <xf numFmtId="0" fontId="0" fillId="4" borderId="28" xfId="0" applyFill="1" applyBorder="1" applyProtection="1">
      <protection hidden="1"/>
    </xf>
    <xf numFmtId="0" fontId="0" fillId="4" borderId="52" xfId="0" applyFill="1" applyBorder="1" applyAlignment="1" applyProtection="1">
      <alignment horizontal="center"/>
      <protection hidden="1"/>
    </xf>
    <xf numFmtId="0" fontId="0" fillId="5" borderId="47" xfId="0" applyFill="1" applyBorder="1" applyProtection="1">
      <protection hidden="1"/>
    </xf>
    <xf numFmtId="0" fontId="0" fillId="5" borderId="48" xfId="0" applyFill="1" applyBorder="1" applyAlignment="1" applyProtection="1">
      <alignment wrapText="1"/>
      <protection hidden="1"/>
    </xf>
    <xf numFmtId="0" fontId="0" fillId="5" borderId="48" xfId="0" applyFill="1" applyBorder="1" applyAlignment="1" applyProtection="1">
      <alignment horizontal="center" wrapText="1"/>
      <protection hidden="1"/>
    </xf>
    <xf numFmtId="164" fontId="2" fillId="5" borderId="48" xfId="0" applyNumberFormat="1" applyFont="1" applyFill="1" applyBorder="1" applyAlignment="1" applyProtection="1">
      <alignment wrapText="1"/>
      <protection hidden="1"/>
    </xf>
    <xf numFmtId="2" fontId="2" fillId="5" borderId="48" xfId="0" applyNumberFormat="1" applyFont="1" applyFill="1" applyBorder="1" applyAlignment="1" applyProtection="1">
      <alignment wrapText="1"/>
      <protection hidden="1"/>
    </xf>
    <xf numFmtId="164" fontId="2" fillId="5" borderId="49" xfId="0" applyNumberFormat="1" applyFont="1" applyFill="1" applyBorder="1" applyAlignment="1" applyProtection="1">
      <alignment wrapText="1"/>
      <protection hidden="1"/>
    </xf>
    <xf numFmtId="0" fontId="0" fillId="8" borderId="25" xfId="0" applyFill="1" applyBorder="1" applyAlignment="1" applyProtection="1">
      <alignment wrapText="1"/>
      <protection hidden="1"/>
    </xf>
    <xf numFmtId="0" fontId="0" fillId="8" borderId="26" xfId="0" applyFill="1" applyBorder="1" applyAlignment="1" applyProtection="1">
      <alignment wrapText="1"/>
      <protection hidden="1"/>
    </xf>
    <xf numFmtId="0" fontId="0" fillId="7" borderId="25" xfId="0" applyFill="1" applyBorder="1" applyAlignment="1" applyProtection="1">
      <alignment wrapText="1"/>
      <protection hidden="1"/>
    </xf>
    <xf numFmtId="0" fontId="0" fillId="7" borderId="26" xfId="0" applyFill="1" applyBorder="1" applyAlignment="1" applyProtection="1">
      <alignment wrapText="1"/>
      <protection hidden="1"/>
    </xf>
    <xf numFmtId="0" fontId="0" fillId="8" borderId="37" xfId="0" applyFill="1" applyBorder="1" applyProtection="1">
      <protection hidden="1"/>
    </xf>
    <xf numFmtId="0" fontId="0" fillId="8" borderId="26" xfId="0" applyFill="1" applyBorder="1" applyProtection="1">
      <protection hidden="1"/>
    </xf>
    <xf numFmtId="0" fontId="0" fillId="8" borderId="25" xfId="0" applyFill="1" applyBorder="1" applyProtection="1">
      <protection hidden="1"/>
    </xf>
    <xf numFmtId="0" fontId="0" fillId="7" borderId="24" xfId="0" applyFill="1" applyBorder="1" applyProtection="1">
      <protection hidden="1"/>
    </xf>
    <xf numFmtId="0" fontId="0" fillId="7" borderId="38" xfId="0" applyFill="1" applyBorder="1" applyAlignment="1" applyProtection="1">
      <alignment wrapText="1"/>
      <protection hidden="1"/>
    </xf>
    <xf numFmtId="2" fontId="0" fillId="6" borderId="25" xfId="0" applyNumberFormat="1" applyFill="1" applyBorder="1" applyProtection="1">
      <protection hidden="1"/>
    </xf>
    <xf numFmtId="2" fontId="0" fillId="8" borderId="26" xfId="0" applyNumberFormat="1" applyFill="1" applyBorder="1" applyAlignment="1" applyProtection="1">
      <alignment wrapText="1"/>
      <protection hidden="1"/>
    </xf>
    <xf numFmtId="2" fontId="0" fillId="7" borderId="26" xfId="0" applyNumberFormat="1" applyFill="1" applyBorder="1" applyAlignment="1" applyProtection="1">
      <alignment wrapText="1"/>
      <protection hidden="1"/>
    </xf>
    <xf numFmtId="2" fontId="0" fillId="8" borderId="26" xfId="0" applyNumberFormat="1" applyFill="1" applyBorder="1" applyProtection="1">
      <protection hidden="1"/>
    </xf>
    <xf numFmtId="0" fontId="0" fillId="8" borderId="32" xfId="0" applyFill="1" applyBorder="1" applyProtection="1">
      <protection hidden="1"/>
    </xf>
    <xf numFmtId="0" fontId="0" fillId="7" borderId="33" xfId="0" applyFill="1" applyBorder="1" applyProtection="1">
      <protection hidden="1"/>
    </xf>
    <xf numFmtId="0" fontId="0" fillId="7" borderId="50" xfId="0" applyFill="1" applyBorder="1" applyAlignment="1" applyProtection="1">
      <alignment wrapText="1"/>
      <protection hidden="1"/>
    </xf>
    <xf numFmtId="0" fontId="0" fillId="8" borderId="47" xfId="0" applyFill="1" applyBorder="1" applyProtection="1">
      <protection hidden="1"/>
    </xf>
    <xf numFmtId="0" fontId="0" fillId="8" borderId="48" xfId="0" applyFill="1" applyBorder="1" applyAlignment="1" applyProtection="1">
      <alignment wrapText="1"/>
      <protection hidden="1"/>
    </xf>
    <xf numFmtId="2" fontId="0" fillId="8" borderId="48" xfId="0" applyNumberFormat="1" applyFill="1" applyBorder="1" applyAlignment="1" applyProtection="1">
      <alignment wrapText="1"/>
      <protection hidden="1"/>
    </xf>
    <xf numFmtId="2" fontId="0" fillId="8" borderId="49" xfId="0" applyNumberFormat="1" applyFill="1" applyBorder="1" applyAlignment="1" applyProtection="1">
      <alignment wrapText="1"/>
      <protection hidden="1"/>
    </xf>
    <xf numFmtId="0" fontId="0" fillId="9" borderId="25" xfId="0" applyFill="1" applyBorder="1" applyAlignment="1" applyProtection="1">
      <alignment wrapText="1"/>
      <protection hidden="1"/>
    </xf>
    <xf numFmtId="0" fontId="0" fillId="9" borderId="26" xfId="0" applyFill="1" applyBorder="1" applyAlignment="1" applyProtection="1">
      <alignment wrapText="1"/>
      <protection hidden="1"/>
    </xf>
    <xf numFmtId="0" fontId="0" fillId="10" borderId="25" xfId="0" applyFill="1" applyBorder="1" applyAlignment="1" applyProtection="1">
      <alignment wrapText="1"/>
      <protection hidden="1"/>
    </xf>
    <xf numFmtId="0" fontId="0" fillId="10" borderId="26" xfId="0" applyFill="1" applyBorder="1" applyAlignment="1" applyProtection="1">
      <alignment wrapText="1"/>
      <protection hidden="1"/>
    </xf>
    <xf numFmtId="0" fontId="0" fillId="9" borderId="37" xfId="0" applyFill="1" applyBorder="1" applyProtection="1">
      <protection hidden="1"/>
    </xf>
    <xf numFmtId="0" fontId="0" fillId="9" borderId="26" xfId="0" applyFill="1" applyBorder="1" applyProtection="1">
      <protection hidden="1"/>
    </xf>
    <xf numFmtId="0" fontId="0" fillId="9" borderId="25" xfId="0" applyFill="1" applyBorder="1" applyProtection="1">
      <protection hidden="1"/>
    </xf>
    <xf numFmtId="0" fontId="0" fillId="10" borderId="24" xfId="0" applyFill="1" applyBorder="1" applyProtection="1">
      <protection hidden="1"/>
    </xf>
    <xf numFmtId="0" fontId="0" fillId="10" borderId="38" xfId="0" applyFill="1" applyBorder="1" applyAlignment="1" applyProtection="1">
      <alignment wrapText="1"/>
      <protection hidden="1"/>
    </xf>
    <xf numFmtId="2" fontId="0" fillId="9" borderId="26" xfId="0" applyNumberFormat="1" applyFill="1" applyBorder="1" applyAlignment="1" applyProtection="1">
      <alignment wrapText="1"/>
      <protection hidden="1"/>
    </xf>
    <xf numFmtId="2" fontId="0" fillId="10" borderId="26" xfId="0" applyNumberFormat="1" applyFill="1" applyBorder="1" applyAlignment="1" applyProtection="1">
      <alignment wrapText="1"/>
      <protection hidden="1"/>
    </xf>
    <xf numFmtId="2" fontId="0" fillId="9" borderId="26" xfId="0" applyNumberFormat="1" applyFill="1" applyBorder="1" applyProtection="1">
      <protection hidden="1"/>
    </xf>
    <xf numFmtId="0" fontId="0" fillId="9" borderId="27" xfId="0" applyFill="1" applyBorder="1" applyProtection="1">
      <protection hidden="1"/>
    </xf>
    <xf numFmtId="0" fontId="0" fillId="10" borderId="28" xfId="0" applyFill="1" applyBorder="1" applyProtection="1">
      <protection hidden="1"/>
    </xf>
    <xf numFmtId="0" fontId="0" fillId="10" borderId="52" xfId="0" applyFill="1" applyBorder="1" applyAlignment="1" applyProtection="1">
      <alignment wrapText="1"/>
      <protection hidden="1"/>
    </xf>
    <xf numFmtId="0" fontId="0" fillId="9" borderId="47" xfId="0" applyFill="1" applyBorder="1" applyProtection="1">
      <protection hidden="1"/>
    </xf>
    <xf numFmtId="0" fontId="0" fillId="9" borderId="48" xfId="0" applyFill="1" applyBorder="1" applyAlignment="1" applyProtection="1">
      <alignment wrapText="1"/>
      <protection hidden="1"/>
    </xf>
    <xf numFmtId="2" fontId="0" fillId="9" borderId="48" xfId="0" applyNumberFormat="1" applyFill="1" applyBorder="1" applyAlignment="1" applyProtection="1">
      <alignment wrapText="1"/>
      <protection hidden="1"/>
    </xf>
    <xf numFmtId="2" fontId="0" fillId="9" borderId="49" xfId="0" applyNumberFormat="1" applyFill="1" applyBorder="1" applyAlignment="1" applyProtection="1">
      <alignment wrapText="1"/>
      <protection hidden="1"/>
    </xf>
    <xf numFmtId="0" fontId="16" fillId="4" borderId="46" xfId="1" applyFont="1" applyFill="1" applyBorder="1" applyProtection="1">
      <protection locked="0" hidden="1"/>
    </xf>
    <xf numFmtId="0" fontId="11" fillId="0" borderId="7" xfId="1" applyFont="1" applyFill="1" applyBorder="1" applyAlignment="1" applyProtection="1">
      <alignment vertical="center" wrapText="1"/>
      <protection hidden="1"/>
    </xf>
    <xf numFmtId="0" fontId="11" fillId="0" borderId="10" xfId="1" applyFont="1" applyFill="1" applyBorder="1" applyAlignment="1" applyProtection="1">
      <alignment vertical="center" wrapText="1"/>
      <protection hidden="1"/>
    </xf>
    <xf numFmtId="0" fontId="11" fillId="0" borderId="12" xfId="1" applyFont="1" applyFill="1" applyBorder="1" applyAlignment="1" applyProtection="1">
      <alignment vertical="center" wrapText="1"/>
      <protection hidden="1"/>
    </xf>
    <xf numFmtId="0" fontId="4" fillId="4" borderId="11" xfId="1" applyFont="1" applyFill="1" applyBorder="1" applyProtection="1">
      <protection hidden="1"/>
    </xf>
    <xf numFmtId="0" fontId="4" fillId="4" borderId="14" xfId="1" applyFont="1" applyFill="1" applyBorder="1" applyProtection="1">
      <protection hidden="1"/>
    </xf>
    <xf numFmtId="0" fontId="12" fillId="0" borderId="61" xfId="1" applyFont="1" applyFill="1" applyBorder="1" applyAlignment="1" applyProtection="1">
      <alignment wrapText="1"/>
      <protection hidden="1"/>
    </xf>
    <xf numFmtId="0" fontId="12" fillId="0" borderId="62" xfId="1" applyFont="1" applyFill="1" applyBorder="1" applyAlignment="1" applyProtection="1">
      <alignment horizontal="center" vertical="center" wrapText="1"/>
      <protection hidden="1"/>
    </xf>
    <xf numFmtId="0" fontId="12" fillId="0" borderId="6" xfId="1" applyFont="1" applyFill="1" applyBorder="1" applyAlignment="1" applyProtection="1">
      <alignment wrapText="1"/>
      <protection hidden="1"/>
    </xf>
    <xf numFmtId="0" fontId="12" fillId="0" borderId="62" xfId="1" applyFont="1" applyFill="1" applyBorder="1" applyAlignment="1" applyProtection="1">
      <alignment wrapText="1"/>
      <protection hidden="1"/>
    </xf>
    <xf numFmtId="0" fontId="12" fillId="0" borderId="63" xfId="1" applyFont="1" applyFill="1" applyBorder="1" applyAlignment="1" applyProtection="1">
      <alignment wrapText="1"/>
      <protection hidden="1"/>
    </xf>
    <xf numFmtId="0" fontId="11" fillId="0" borderId="15" xfId="1" applyFont="1" applyFill="1" applyBorder="1" applyAlignment="1" applyProtection="1">
      <alignment horizontal="center"/>
      <protection hidden="1"/>
    </xf>
    <xf numFmtId="0" fontId="11" fillId="0" borderId="16" xfId="1" applyFont="1" applyFill="1" applyBorder="1" applyProtection="1">
      <protection hidden="1"/>
    </xf>
    <xf numFmtId="0" fontId="11" fillId="0" borderId="11" xfId="1" applyFont="1" applyFill="1" applyBorder="1" applyProtection="1">
      <protection hidden="1"/>
    </xf>
    <xf numFmtId="0" fontId="19" fillId="0" borderId="41" xfId="4" applyBorder="1" applyAlignment="1">
      <alignment horizontal="left" vertical="center" wrapText="1" indent="1"/>
    </xf>
    <xf numFmtId="0" fontId="0" fillId="0" borderId="41" xfId="0" applyBorder="1" applyAlignment="1" applyProtection="1">
      <alignment horizontal="left" vertical="center" wrapText="1" indent="1"/>
      <protection locked="0"/>
    </xf>
    <xf numFmtId="0" fontId="4" fillId="4" borderId="63" xfId="1" applyFont="1" applyFill="1" applyBorder="1" applyProtection="1">
      <protection hidden="1"/>
    </xf>
    <xf numFmtId="0" fontId="18" fillId="5" borderId="44" xfId="0" applyFont="1" applyFill="1" applyBorder="1" applyAlignment="1" applyProtection="1">
      <alignment horizontal="center" vertical="center"/>
      <protection hidden="1"/>
    </xf>
    <xf numFmtId="0" fontId="18" fillId="5" borderId="21" xfId="0" applyFont="1" applyFill="1" applyBorder="1" applyAlignment="1" applyProtection="1">
      <alignment horizontal="center" vertical="center"/>
      <protection hidden="1"/>
    </xf>
    <xf numFmtId="0" fontId="18" fillId="5" borderId="45" xfId="0" applyFont="1" applyFill="1" applyBorder="1" applyAlignment="1" applyProtection="1">
      <alignment horizontal="center" vertical="center"/>
      <protection hidden="1"/>
    </xf>
    <xf numFmtId="0" fontId="0" fillId="4" borderId="56" xfId="0" applyFill="1" applyBorder="1" applyAlignment="1" applyProtection="1">
      <alignment horizontal="center" vertical="center"/>
      <protection hidden="1"/>
    </xf>
    <xf numFmtId="0" fontId="0" fillId="4" borderId="38" xfId="0" applyFill="1" applyBorder="1" applyAlignment="1" applyProtection="1">
      <alignment horizontal="center" vertical="center"/>
      <protection hidden="1"/>
    </xf>
    <xf numFmtId="0" fontId="2" fillId="4" borderId="30" xfId="0" applyFont="1" applyFill="1" applyBorder="1" applyAlignment="1" applyProtection="1">
      <alignment horizontal="left" vertical="center" wrapText="1"/>
      <protection hidden="1"/>
    </xf>
    <xf numFmtId="0" fontId="2" fillId="4" borderId="24" xfId="0" applyFont="1" applyFill="1" applyBorder="1" applyAlignment="1" applyProtection="1">
      <alignment horizontal="left" vertical="center" wrapText="1"/>
      <protection hidden="1"/>
    </xf>
    <xf numFmtId="0" fontId="18" fillId="8" borderId="47" xfId="0" applyFont="1" applyFill="1" applyBorder="1" applyAlignment="1" applyProtection="1">
      <alignment horizontal="center" vertical="center"/>
      <protection hidden="1"/>
    </xf>
    <xf numFmtId="0" fontId="18" fillId="8" borderId="48" xfId="0" applyFont="1" applyFill="1" applyBorder="1" applyAlignment="1" applyProtection="1">
      <alignment horizontal="center" vertical="center"/>
      <protection hidden="1"/>
    </xf>
    <xf numFmtId="0" fontId="18" fillId="8" borderId="49" xfId="0" applyFont="1" applyFill="1" applyBorder="1" applyAlignment="1" applyProtection="1">
      <alignment horizontal="center" vertical="center"/>
      <protection hidden="1"/>
    </xf>
    <xf numFmtId="0" fontId="0" fillId="8" borderId="34" xfId="0" applyFill="1" applyBorder="1" applyAlignment="1" applyProtection="1">
      <alignment horizontal="center" wrapText="1"/>
      <protection hidden="1"/>
    </xf>
    <xf numFmtId="0" fontId="0" fillId="8" borderId="25" xfId="0" applyFill="1" applyBorder="1" applyAlignment="1" applyProtection="1">
      <alignment horizontal="center" wrapText="1"/>
      <protection hidden="1"/>
    </xf>
    <xf numFmtId="0" fontId="2" fillId="7" borderId="35" xfId="0" applyFont="1" applyFill="1" applyBorder="1" applyAlignment="1" applyProtection="1">
      <alignment horizontal="left" vertical="center" wrapText="1"/>
      <protection hidden="1"/>
    </xf>
    <xf numFmtId="0" fontId="2" fillId="7" borderId="51" xfId="0" applyFont="1" applyFill="1" applyBorder="1" applyAlignment="1" applyProtection="1">
      <alignment horizontal="left" vertical="center" wrapText="1"/>
      <protection hidden="1"/>
    </xf>
    <xf numFmtId="0" fontId="2" fillId="7" borderId="24" xfId="0" applyFont="1" applyFill="1" applyBorder="1" applyAlignment="1" applyProtection="1">
      <alignment horizontal="left" vertical="center" wrapText="1"/>
      <protection hidden="1"/>
    </xf>
    <xf numFmtId="0" fontId="2" fillId="7" borderId="38" xfId="0" applyFont="1" applyFill="1" applyBorder="1" applyAlignment="1" applyProtection="1">
      <alignment horizontal="left" vertical="center" wrapText="1"/>
      <protection hidden="1"/>
    </xf>
    <xf numFmtId="0" fontId="0" fillId="8" borderId="43" xfId="0" applyFill="1" applyBorder="1" applyAlignment="1" applyProtection="1">
      <alignment horizontal="center"/>
      <protection hidden="1"/>
    </xf>
    <xf numFmtId="0" fontId="0" fillId="8" borderId="36" xfId="0" applyFill="1" applyBorder="1" applyAlignment="1" applyProtection="1">
      <alignment horizontal="center"/>
      <protection hidden="1"/>
    </xf>
    <xf numFmtId="0" fontId="0" fillId="7" borderId="29" xfId="0" applyFill="1" applyBorder="1" applyAlignment="1" applyProtection="1">
      <alignment horizontal="center" wrapText="1"/>
      <protection hidden="1"/>
    </xf>
    <xf numFmtId="0" fontId="0" fillId="7" borderId="31" xfId="0" applyFill="1" applyBorder="1" applyAlignment="1" applyProtection="1">
      <alignment horizontal="center" wrapText="1"/>
      <protection hidden="1"/>
    </xf>
    <xf numFmtId="0" fontId="0" fillId="8" borderId="29" xfId="0" applyFill="1" applyBorder="1" applyAlignment="1" applyProtection="1">
      <alignment horizontal="center" wrapText="1"/>
      <protection hidden="1"/>
    </xf>
    <xf numFmtId="0" fontId="0" fillId="8" borderId="31" xfId="0" applyFill="1" applyBorder="1" applyAlignment="1" applyProtection="1">
      <alignment horizontal="center" wrapText="1"/>
      <protection hidden="1"/>
    </xf>
    <xf numFmtId="0" fontId="2" fillId="10" borderId="30" xfId="0" applyFont="1" applyFill="1" applyBorder="1" applyAlignment="1" applyProtection="1">
      <alignment horizontal="left" vertical="center" wrapText="1"/>
      <protection hidden="1"/>
    </xf>
    <xf numFmtId="0" fontId="2" fillId="10" borderId="56" xfId="0" applyFont="1" applyFill="1" applyBorder="1" applyAlignment="1" applyProtection="1">
      <alignment horizontal="left" vertical="center" wrapText="1"/>
      <protection hidden="1"/>
    </xf>
    <xf numFmtId="0" fontId="2" fillId="10" borderId="24" xfId="0" applyFont="1" applyFill="1" applyBorder="1" applyAlignment="1" applyProtection="1">
      <alignment horizontal="left" vertical="center" wrapText="1"/>
      <protection hidden="1"/>
    </xf>
    <xf numFmtId="0" fontId="2" fillId="10" borderId="38" xfId="0" applyFont="1" applyFill="1" applyBorder="1" applyAlignment="1" applyProtection="1">
      <alignment horizontal="left" vertical="center" wrapText="1"/>
      <protection hidden="1"/>
    </xf>
    <xf numFmtId="0" fontId="0" fillId="9" borderId="29" xfId="0" applyFill="1" applyBorder="1" applyAlignment="1" applyProtection="1">
      <alignment horizontal="center" wrapText="1"/>
      <protection hidden="1"/>
    </xf>
    <xf numFmtId="0" fontId="0" fillId="9" borderId="31" xfId="0" applyFill="1" applyBorder="1" applyAlignment="1" applyProtection="1">
      <alignment horizontal="center" wrapText="1"/>
      <protection hidden="1"/>
    </xf>
    <xf numFmtId="0" fontId="0" fillId="10" borderId="29" xfId="0" applyFill="1" applyBorder="1" applyAlignment="1" applyProtection="1">
      <alignment horizontal="center" wrapText="1"/>
      <protection hidden="1"/>
    </xf>
    <xf numFmtId="0" fontId="0" fillId="10" borderId="31" xfId="0" applyFill="1" applyBorder="1" applyAlignment="1" applyProtection="1">
      <alignment horizontal="center" wrapText="1"/>
      <protection hidden="1"/>
    </xf>
    <xf numFmtId="0" fontId="0" fillId="9" borderId="57" xfId="0" applyFill="1" applyBorder="1" applyAlignment="1" applyProtection="1">
      <alignment horizontal="center"/>
      <protection hidden="1"/>
    </xf>
    <xf numFmtId="0" fontId="0" fillId="9" borderId="31" xfId="0" applyFill="1" applyBorder="1" applyAlignment="1" applyProtection="1">
      <alignment horizontal="center"/>
      <protection hidden="1"/>
    </xf>
    <xf numFmtId="0" fontId="18" fillId="5" borderId="54" xfId="0" applyFont="1" applyFill="1" applyBorder="1" applyAlignment="1" applyProtection="1">
      <alignment horizontal="center" vertical="center"/>
      <protection hidden="1"/>
    </xf>
    <xf numFmtId="0" fontId="18" fillId="5" borderId="55" xfId="0" applyFont="1" applyFill="1" applyBorder="1" applyAlignment="1" applyProtection="1">
      <alignment horizontal="center" vertical="center"/>
      <protection hidden="1"/>
    </xf>
    <xf numFmtId="0" fontId="18" fillId="5" borderId="53" xfId="0" applyFont="1" applyFill="1" applyBorder="1" applyAlignment="1" applyProtection="1">
      <alignment horizontal="center" vertical="center"/>
      <protection hidden="1"/>
    </xf>
    <xf numFmtId="0" fontId="0" fillId="5" borderId="29" xfId="0" applyFill="1" applyBorder="1" applyAlignment="1" applyProtection="1">
      <alignment horizontal="center" wrapText="1"/>
      <protection hidden="1"/>
    </xf>
    <xf numFmtId="0" fontId="0" fillId="5" borderId="25" xfId="0" applyFill="1" applyBorder="1" applyAlignment="1" applyProtection="1">
      <alignment horizontal="center" wrapText="1"/>
      <protection hidden="1"/>
    </xf>
    <xf numFmtId="0" fontId="0" fillId="5" borderId="29" xfId="0" applyFill="1" applyBorder="1" applyAlignment="1" applyProtection="1">
      <alignment horizontal="center"/>
      <protection hidden="1"/>
    </xf>
    <xf numFmtId="0" fontId="0" fillId="5" borderId="31" xfId="0" applyFill="1" applyBorder="1" applyAlignment="1" applyProtection="1">
      <alignment horizontal="center"/>
      <protection hidden="1"/>
    </xf>
    <xf numFmtId="0" fontId="0" fillId="4" borderId="29" xfId="0" applyFill="1" applyBorder="1" applyAlignment="1" applyProtection="1">
      <alignment horizontal="center"/>
      <protection hidden="1"/>
    </xf>
    <xf numFmtId="0" fontId="0" fillId="4" borderId="31" xfId="0" applyFill="1" applyBorder="1" applyAlignment="1" applyProtection="1">
      <alignment horizontal="center"/>
      <protection hidden="1"/>
    </xf>
    <xf numFmtId="0" fontId="0" fillId="5" borderId="57" xfId="0" applyFill="1" applyBorder="1" applyAlignment="1" applyProtection="1">
      <alignment horizontal="center"/>
      <protection hidden="1"/>
    </xf>
    <xf numFmtId="0" fontId="18" fillId="9" borderId="40" xfId="0" applyFont="1" applyFill="1" applyBorder="1" applyAlignment="1" applyProtection="1">
      <alignment horizontal="center" vertical="center"/>
      <protection hidden="1"/>
    </xf>
    <xf numFmtId="0" fontId="18" fillId="9" borderId="1" xfId="0" applyFont="1" applyFill="1" applyBorder="1" applyAlignment="1" applyProtection="1">
      <alignment horizontal="center" vertical="center"/>
      <protection hidden="1"/>
    </xf>
    <xf numFmtId="0" fontId="18" fillId="9" borderId="39" xfId="0" applyFont="1" applyFill="1" applyBorder="1" applyAlignment="1" applyProtection="1">
      <alignment horizontal="center" vertical="center"/>
      <protection hidden="1"/>
    </xf>
    <xf numFmtId="0" fontId="0" fillId="9" borderId="25" xfId="0" applyFill="1" applyBorder="1" applyAlignment="1" applyProtection="1">
      <alignment horizontal="center" wrapText="1"/>
      <protection hidden="1"/>
    </xf>
    <xf numFmtId="0" fontId="9" fillId="0" borderId="20" xfId="1" applyFont="1" applyFill="1" applyBorder="1" applyAlignment="1" applyProtection="1">
      <alignment horizontal="left" vertical="center" wrapText="1"/>
      <protection hidden="1"/>
    </xf>
    <xf numFmtId="0" fontId="9" fillId="0" borderId="21" xfId="1" applyFont="1" applyFill="1" applyBorder="1" applyAlignment="1" applyProtection="1">
      <alignment horizontal="left" vertical="center" wrapText="1"/>
      <protection hidden="1"/>
    </xf>
    <xf numFmtId="0" fontId="9" fillId="0" borderId="45" xfId="1" applyFont="1" applyFill="1" applyBorder="1" applyAlignment="1" applyProtection="1">
      <alignment horizontal="left" vertical="center" wrapText="1"/>
      <protection hidden="1"/>
    </xf>
    <xf numFmtId="0" fontId="11" fillId="4" borderId="7" xfId="1" applyFont="1" applyFill="1" applyBorder="1" applyAlignment="1" applyProtection="1">
      <alignment horizontal="left"/>
      <protection locked="0" hidden="1"/>
    </xf>
    <xf numFmtId="0" fontId="11" fillId="4" borderId="12" xfId="1" applyFont="1" applyFill="1" applyBorder="1" applyAlignment="1" applyProtection="1">
      <alignment horizontal="left"/>
      <protection locked="0" hidden="1"/>
    </xf>
    <xf numFmtId="0" fontId="11" fillId="4" borderId="8" xfId="1" applyFont="1" applyFill="1" applyBorder="1" applyAlignment="1" applyProtection="1">
      <alignment horizontal="left"/>
      <protection locked="0" hidden="1"/>
    </xf>
    <xf numFmtId="0" fontId="11" fillId="4" borderId="13" xfId="1" applyFont="1" applyFill="1" applyBorder="1" applyAlignment="1" applyProtection="1">
      <alignment horizontal="left"/>
      <protection locked="0" hidden="1"/>
    </xf>
    <xf numFmtId="0" fontId="4" fillId="0" borderId="6" xfId="1" applyFont="1" applyFill="1" applyBorder="1" applyAlignment="1" applyProtection="1">
      <alignment horizontal="center"/>
      <protection hidden="1"/>
    </xf>
    <xf numFmtId="0" fontId="11" fillId="0" borderId="10" xfId="1" applyFont="1" applyFill="1" applyBorder="1" applyAlignment="1" applyProtection="1">
      <alignment vertical="center" wrapText="1"/>
      <protection hidden="1"/>
    </xf>
    <xf numFmtId="0" fontId="11" fillId="0" borderId="2" xfId="1" applyFont="1" applyFill="1" applyAlignment="1" applyProtection="1">
      <alignment vertical="center" wrapText="1"/>
      <protection hidden="1"/>
    </xf>
    <xf numFmtId="0" fontId="11" fillId="0" borderId="10" xfId="1" applyFont="1" applyFill="1" applyBorder="1" applyAlignment="1" applyProtection="1">
      <alignment horizontal="left" vertical="center" wrapText="1"/>
      <protection hidden="1"/>
    </xf>
    <xf numFmtId="0" fontId="11" fillId="0" borderId="2" xfId="1" applyFont="1" applyFill="1" applyAlignment="1" applyProtection="1">
      <alignment horizontal="left" vertical="center" wrapText="1"/>
      <protection hidden="1"/>
    </xf>
    <xf numFmtId="0" fontId="9" fillId="0" borderId="3" xfId="1" applyFont="1" applyFill="1" applyBorder="1" applyAlignment="1" applyProtection="1">
      <alignment horizontal="center" vertical="center" wrapText="1"/>
      <protection hidden="1"/>
    </xf>
    <xf numFmtId="0" fontId="10" fillId="0" borderId="4" xfId="1" applyFont="1" applyFill="1" applyBorder="1" applyAlignment="1" applyProtection="1">
      <alignment horizontal="center" vertical="center" wrapText="1"/>
      <protection hidden="1"/>
    </xf>
    <xf numFmtId="0" fontId="10" fillId="0" borderId="5" xfId="1" applyFont="1" applyFill="1" applyBorder="1" applyAlignment="1" applyProtection="1">
      <alignment horizontal="center" vertical="center" wrapText="1"/>
      <protection hidden="1"/>
    </xf>
    <xf numFmtId="0" fontId="1" fillId="4" borderId="8" xfId="2" applyFill="1" applyBorder="1" applyAlignment="1" applyProtection="1">
      <alignment horizontal="left" vertical="center" wrapText="1"/>
      <protection locked="0" hidden="1"/>
    </xf>
    <xf numFmtId="0" fontId="1" fillId="4" borderId="9" xfId="2" applyFill="1" applyBorder="1" applyAlignment="1" applyProtection="1">
      <alignment horizontal="left" vertical="center" wrapText="1"/>
      <protection locked="0" hidden="1"/>
    </xf>
    <xf numFmtId="0" fontId="1" fillId="4" borderId="2" xfId="2" applyFill="1" applyBorder="1" applyAlignment="1" applyProtection="1">
      <alignment horizontal="left" vertical="center" wrapText="1"/>
      <protection locked="0" hidden="1"/>
    </xf>
    <xf numFmtId="0" fontId="1" fillId="4" borderId="11" xfId="2" applyFill="1" applyBorder="1" applyAlignment="1" applyProtection="1">
      <alignment horizontal="left" vertical="center" wrapText="1"/>
      <protection locked="0" hidden="1"/>
    </xf>
    <xf numFmtId="0" fontId="0" fillId="4" borderId="13" xfId="2" applyFont="1" applyFill="1" applyBorder="1" applyAlignment="1" applyProtection="1">
      <alignment vertical="center" wrapText="1"/>
      <protection locked="0" hidden="1"/>
    </xf>
    <xf numFmtId="0" fontId="1" fillId="4" borderId="13" xfId="2" applyFill="1" applyBorder="1" applyAlignment="1" applyProtection="1">
      <alignment vertical="center" wrapText="1"/>
      <protection locked="0" hidden="1"/>
    </xf>
    <xf numFmtId="0" fontId="4" fillId="0" borderId="13" xfId="1" applyFont="1" applyFill="1" applyBorder="1" applyAlignment="1" applyProtection="1">
      <alignment horizontal="center" vertical="center" wrapText="1"/>
      <protection hidden="1"/>
    </xf>
    <xf numFmtId="0" fontId="4" fillId="0" borderId="14" xfId="1" applyFont="1" applyFill="1" applyBorder="1" applyAlignment="1" applyProtection="1">
      <alignment horizontal="center" vertical="center" wrapText="1"/>
      <protection hidden="1"/>
    </xf>
    <xf numFmtId="0" fontId="11" fillId="4" borderId="9" xfId="1" applyFont="1" applyFill="1" applyBorder="1" applyAlignment="1" applyProtection="1">
      <alignment horizontal="left"/>
      <protection locked="0" hidden="1"/>
    </xf>
    <xf numFmtId="0" fontId="11" fillId="4" borderId="14" xfId="1" applyFont="1" applyFill="1" applyBorder="1" applyAlignment="1" applyProtection="1">
      <alignment horizontal="left"/>
      <protection locked="0" hidden="1"/>
    </xf>
    <xf numFmtId="0" fontId="20" fillId="0" borderId="3" xfId="1" applyFont="1" applyFill="1" applyBorder="1" applyAlignment="1" applyProtection="1">
      <alignment horizontal="center" vertical="center" wrapText="1"/>
      <protection hidden="1"/>
    </xf>
    <xf numFmtId="0" fontId="21" fillId="0" borderId="4" xfId="1" applyFont="1" applyFill="1" applyBorder="1" applyAlignment="1" applyProtection="1">
      <alignment horizontal="center" vertical="center" wrapText="1"/>
      <protection hidden="1"/>
    </xf>
    <xf numFmtId="0" fontId="21" fillId="0" borderId="5" xfId="1" applyFont="1" applyFill="1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left" vertical="center" wrapText="1"/>
      <protection hidden="1"/>
    </xf>
    <xf numFmtId="0" fontId="0" fillId="0" borderId="18" xfId="0" applyBorder="1" applyAlignment="1" applyProtection="1">
      <alignment horizontal="left" vertical="center" wrapText="1"/>
      <protection hidden="1"/>
    </xf>
    <xf numFmtId="0" fontId="0" fillId="0" borderId="65" xfId="0" applyBorder="1" applyAlignment="1" applyProtection="1">
      <alignment horizontal="left" vertical="center" wrapText="1"/>
      <protection hidden="1"/>
    </xf>
    <xf numFmtId="0" fontId="11" fillId="0" borderId="12" xfId="1" applyFont="1" applyFill="1" applyBorder="1" applyAlignment="1" applyProtection="1">
      <alignment horizontal="left" vertical="center" wrapText="1"/>
      <protection hidden="1"/>
    </xf>
    <xf numFmtId="0" fontId="11" fillId="0" borderId="13" xfId="1" applyFont="1" applyFill="1" applyBorder="1" applyAlignment="1" applyProtection="1">
      <alignment horizontal="left" vertical="center" wrapText="1"/>
      <protection hidden="1"/>
    </xf>
    <xf numFmtId="0" fontId="15" fillId="0" borderId="3" xfId="1" applyFont="1" applyFill="1" applyBorder="1" applyAlignment="1" applyProtection="1">
      <alignment horizontal="right" vertical="center" wrapText="1"/>
      <protection hidden="1"/>
    </xf>
    <xf numFmtId="0" fontId="12" fillId="0" borderId="40" xfId="1" applyFont="1" applyFill="1" applyBorder="1" applyAlignment="1" applyProtection="1">
      <alignment horizontal="left"/>
      <protection hidden="1"/>
    </xf>
    <xf numFmtId="0" fontId="12" fillId="0" borderId="1" xfId="1" applyFont="1" applyFill="1" applyBorder="1" applyAlignment="1" applyProtection="1">
      <alignment horizontal="left"/>
      <protection hidden="1"/>
    </xf>
    <xf numFmtId="0" fontId="12" fillId="0" borderId="67" xfId="1" applyFont="1" applyFill="1" applyBorder="1" applyProtection="1">
      <protection hidden="1"/>
    </xf>
    <xf numFmtId="0" fontId="12" fillId="0" borderId="19" xfId="1" applyFont="1" applyFill="1" applyBorder="1" applyProtection="1">
      <protection hidden="1"/>
    </xf>
    <xf numFmtId="0" fontId="11" fillId="0" borderId="66" xfId="1" applyFont="1" applyFill="1" applyBorder="1" applyAlignment="1" applyProtection="1">
      <alignment horizontal="left"/>
      <protection hidden="1"/>
    </xf>
    <xf numFmtId="0" fontId="11" fillId="0" borderId="64" xfId="1" applyFont="1" applyFill="1" applyBorder="1" applyAlignment="1" applyProtection="1">
      <alignment horizontal="left"/>
      <protection hidden="1"/>
    </xf>
    <xf numFmtId="2" fontId="11" fillId="0" borderId="68" xfId="1" applyNumberFormat="1" applyFont="1" applyFill="1" applyBorder="1" applyProtection="1">
      <protection hidden="1"/>
    </xf>
    <xf numFmtId="2" fontId="11" fillId="0" borderId="23" xfId="1" applyNumberFormat="1" applyFont="1" applyFill="1" applyBorder="1" applyProtection="1">
      <protection hidden="1"/>
    </xf>
    <xf numFmtId="0" fontId="11" fillId="0" borderId="10" xfId="1" applyFont="1" applyFill="1" applyBorder="1" applyAlignment="1" applyProtection="1">
      <alignment wrapText="1"/>
      <protection hidden="1"/>
    </xf>
    <xf numFmtId="0" fontId="13" fillId="0" borderId="69" xfId="1" applyFont="1" applyFill="1" applyBorder="1" applyAlignment="1" applyProtection="1">
      <alignment horizontal="left" vertical="center"/>
      <protection hidden="1"/>
    </xf>
    <xf numFmtId="0" fontId="13" fillId="0" borderId="70" xfId="1" applyFont="1" applyFill="1" applyBorder="1" applyAlignment="1" applyProtection="1">
      <alignment horizontal="left" vertical="center"/>
      <protection hidden="1"/>
    </xf>
    <xf numFmtId="0" fontId="13" fillId="0" borderId="0" xfId="1" applyFont="1" applyFill="1" applyBorder="1" applyAlignment="1" applyProtection="1">
      <alignment horizontal="left" vertical="center"/>
      <protection hidden="1"/>
    </xf>
    <xf numFmtId="0" fontId="13" fillId="0" borderId="71" xfId="1" applyFont="1" applyFill="1" applyBorder="1" applyAlignment="1" applyProtection="1">
      <alignment horizontal="left" vertical="center"/>
      <protection hidden="1"/>
    </xf>
    <xf numFmtId="43" fontId="13" fillId="0" borderId="72" xfId="3" applyFont="1" applyFill="1" applyBorder="1" applyProtection="1">
      <protection hidden="1"/>
    </xf>
    <xf numFmtId="0" fontId="17" fillId="0" borderId="20" xfId="1" applyFont="1" applyFill="1" applyBorder="1" applyAlignment="1" applyProtection="1">
      <alignment horizontal="center"/>
      <protection hidden="1"/>
    </xf>
    <xf numFmtId="0" fontId="17" fillId="0" borderId="21" xfId="1" applyFont="1" applyFill="1" applyBorder="1" applyAlignment="1" applyProtection="1">
      <alignment horizontal="center"/>
      <protection hidden="1"/>
    </xf>
    <xf numFmtId="0" fontId="17" fillId="0" borderId="22" xfId="1" applyFont="1" applyFill="1" applyBorder="1" applyAlignment="1" applyProtection="1">
      <alignment horizontal="center"/>
      <protection hidden="1"/>
    </xf>
  </cellXfs>
  <cellStyles count="5">
    <cellStyle name="20 % - zvýraznenie3" xfId="2" builtinId="38"/>
    <cellStyle name="Čiarka" xfId="3" builtinId="3"/>
    <cellStyle name="Hypertextové prepojenie" xfId="4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6350</xdr:colOff>
          <xdr:row>13</xdr:row>
          <xdr:rowOff>6350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2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368300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2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368300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2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0</xdr:colOff>
          <xdr:row>16</xdr:row>
          <xdr:rowOff>561975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2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6350</xdr:colOff>
          <xdr:row>14</xdr:row>
          <xdr:rowOff>6350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2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topLeftCell="C1" zoomScaleNormal="100" workbookViewId="0">
      <selection activeCell="N13" sqref="N13"/>
    </sheetView>
  </sheetViews>
  <sheetFormatPr defaultColWidth="9.1796875" defaultRowHeight="14.5" x14ac:dyDescent="0.35"/>
  <cols>
    <col min="1" max="1" width="3" style="14" customWidth="1"/>
    <col min="2" max="2" width="4.7265625" style="14" customWidth="1"/>
    <col min="3" max="3" width="38" style="15" customWidth="1"/>
    <col min="4" max="4" width="19" style="15" customWidth="1"/>
    <col min="5" max="5" width="15.7265625" style="15" customWidth="1"/>
    <col min="6" max="6" width="14.81640625" style="15" customWidth="1"/>
    <col min="7" max="7" width="19.81640625" style="15" customWidth="1"/>
    <col min="8" max="8" width="18.7265625" style="15" customWidth="1"/>
    <col min="9" max="9" width="14" style="14" customWidth="1"/>
    <col min="10" max="10" width="14.7265625" style="14" customWidth="1"/>
    <col min="11" max="11" width="12.81640625" style="14" bestFit="1" customWidth="1"/>
    <col min="12" max="12" width="15" style="14" bestFit="1" customWidth="1"/>
    <col min="13" max="13" width="16.81640625" style="14" customWidth="1"/>
    <col min="14" max="14" width="12.26953125" style="14" customWidth="1"/>
    <col min="15" max="15" width="15.453125" style="14" bestFit="1" customWidth="1"/>
    <col min="16" max="16" width="12.7265625" style="14" customWidth="1"/>
    <col min="17" max="17" width="15.453125" style="14" bestFit="1" customWidth="1"/>
    <col min="18" max="18" width="12.26953125" style="14" bestFit="1" customWidth="1"/>
    <col min="19" max="19" width="15" style="14" bestFit="1" customWidth="1"/>
    <col min="20" max="20" width="12.81640625" style="14" bestFit="1" customWidth="1"/>
    <col min="21" max="21" width="15" style="14" bestFit="1" customWidth="1"/>
    <col min="22" max="16384" width="9.1796875" style="14"/>
  </cols>
  <sheetData>
    <row r="1" spans="2:11" ht="15" thickBot="1" x14ac:dyDescent="0.4"/>
    <row r="2" spans="2:11" ht="36.75" customHeight="1" thickBot="1" x14ac:dyDescent="0.4">
      <c r="B2" s="122" t="s">
        <v>0</v>
      </c>
      <c r="C2" s="123"/>
      <c r="D2" s="123"/>
      <c r="E2" s="123"/>
      <c r="F2" s="123"/>
      <c r="G2" s="123"/>
      <c r="H2" s="123"/>
      <c r="I2" s="123"/>
      <c r="J2" s="123"/>
      <c r="K2" s="124"/>
    </row>
    <row r="3" spans="2:11" ht="44" thickBot="1" x14ac:dyDescent="0.4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35">
      <c r="B4" s="22">
        <v>1</v>
      </c>
      <c r="C4" s="23" t="s">
        <v>82</v>
      </c>
      <c r="D4" s="24" t="s">
        <v>72</v>
      </c>
      <c r="E4" s="25">
        <v>16250</v>
      </c>
      <c r="F4" s="25">
        <v>0</v>
      </c>
      <c r="G4" s="26" t="s">
        <v>11</v>
      </c>
      <c r="H4" s="27">
        <f>E4</f>
        <v>16250</v>
      </c>
      <c r="I4" s="28">
        <f>H4/H$14*100</f>
        <v>100</v>
      </c>
      <c r="J4" s="29">
        <f t="shared" ref="J4:J6" si="0">IF(I4=0,0,(E4-F4)/I4)</f>
        <v>162.5</v>
      </c>
      <c r="K4" s="30">
        <f t="shared" ref="K4:K5" si="1">IF((E4-F4)=0,0,H4/(E4-F4))</f>
        <v>1</v>
      </c>
    </row>
    <row r="5" spans="2:11" x14ac:dyDescent="0.35">
      <c r="B5" s="22">
        <v>2</v>
      </c>
      <c r="C5" s="31" t="s">
        <v>79</v>
      </c>
      <c r="D5" s="32" t="s">
        <v>80</v>
      </c>
      <c r="E5" s="33">
        <v>0</v>
      </c>
      <c r="F5" s="33">
        <v>0</v>
      </c>
      <c r="G5" s="26" t="s">
        <v>81</v>
      </c>
      <c r="H5" s="34">
        <v>0</v>
      </c>
      <c r="I5" s="35">
        <f t="shared" ref="I5:I13" si="2">H5/H$14*100</f>
        <v>0</v>
      </c>
      <c r="J5" s="29">
        <f t="shared" si="0"/>
        <v>0</v>
      </c>
      <c r="K5" s="30">
        <f t="shared" si="1"/>
        <v>0</v>
      </c>
    </row>
    <row r="6" spans="2:11" x14ac:dyDescent="0.35">
      <c r="B6" s="22">
        <v>3</v>
      </c>
      <c r="C6" s="31" t="s">
        <v>84</v>
      </c>
      <c r="D6" s="32" t="s">
        <v>85</v>
      </c>
      <c r="E6" s="33">
        <v>0</v>
      </c>
      <c r="F6" s="33">
        <v>0</v>
      </c>
      <c r="G6" s="26" t="s">
        <v>11</v>
      </c>
      <c r="H6" s="34">
        <v>0</v>
      </c>
      <c r="I6" s="35">
        <f t="shared" si="2"/>
        <v>0</v>
      </c>
      <c r="J6" s="29">
        <f t="shared" si="0"/>
        <v>0</v>
      </c>
      <c r="K6" s="30">
        <f>IF((E6-F6)=0,0,H6/(E6-F6))</f>
        <v>0</v>
      </c>
    </row>
    <row r="7" spans="2:11" x14ac:dyDescent="0.35">
      <c r="B7" s="22">
        <v>4</v>
      </c>
      <c r="C7" s="31" t="s">
        <v>12</v>
      </c>
      <c r="D7" s="32" t="s">
        <v>12</v>
      </c>
      <c r="E7" s="33">
        <v>0</v>
      </c>
      <c r="F7" s="33">
        <v>0</v>
      </c>
      <c r="G7" s="26" t="s">
        <v>78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x14ac:dyDescent="0.35">
      <c r="B8" s="22">
        <v>5</v>
      </c>
      <c r="C8" s="36" t="s">
        <v>12</v>
      </c>
      <c r="D8" s="37" t="s">
        <v>12</v>
      </c>
      <c r="E8" s="38">
        <v>0</v>
      </c>
      <c r="F8" s="33">
        <v>0</v>
      </c>
      <c r="G8" s="26" t="s">
        <v>78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x14ac:dyDescent="0.35">
      <c r="B9" s="22">
        <v>6</v>
      </c>
      <c r="C9" s="36" t="s">
        <v>12</v>
      </c>
      <c r="D9" s="37" t="s">
        <v>12</v>
      </c>
      <c r="E9" s="38">
        <v>0</v>
      </c>
      <c r="F9" s="33">
        <v>0</v>
      </c>
      <c r="G9" s="26" t="s">
        <v>78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35">
      <c r="B10" s="22">
        <v>7</v>
      </c>
      <c r="C10" s="36" t="s">
        <v>12</v>
      </c>
      <c r="D10" s="37" t="s">
        <v>12</v>
      </c>
      <c r="E10" s="38">
        <v>0</v>
      </c>
      <c r="F10" s="33">
        <v>0</v>
      </c>
      <c r="G10" s="26" t="s">
        <v>78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35">
      <c r="B11" s="22">
        <v>8</v>
      </c>
      <c r="C11" s="36" t="s">
        <v>12</v>
      </c>
      <c r="D11" s="37" t="s">
        <v>12</v>
      </c>
      <c r="E11" s="38">
        <v>0</v>
      </c>
      <c r="F11" s="33">
        <v>0</v>
      </c>
      <c r="G11" s="26" t="s">
        <v>78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35">
      <c r="B12" s="22">
        <v>9</v>
      </c>
      <c r="C12" s="36" t="s">
        <v>12</v>
      </c>
      <c r="D12" s="37" t="s">
        <v>12</v>
      </c>
      <c r="E12" s="38">
        <v>0</v>
      </c>
      <c r="F12" s="33">
        <v>0</v>
      </c>
      <c r="G12" s="26" t="s">
        <v>78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35">
      <c r="B13" s="22">
        <v>10</v>
      </c>
      <c r="C13" s="36" t="s">
        <v>12</v>
      </c>
      <c r="D13" s="37" t="s">
        <v>12</v>
      </c>
      <c r="E13" s="38">
        <v>0</v>
      </c>
      <c r="F13" s="33">
        <v>0</v>
      </c>
      <c r="G13" s="26" t="s">
        <v>78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4">
      <c r="B14" s="40"/>
      <c r="C14" s="41" t="s">
        <v>13</v>
      </c>
      <c r="D14" s="42"/>
      <c r="E14" s="42"/>
      <c r="F14" s="42"/>
      <c r="G14" s="42"/>
      <c r="H14" s="43">
        <f>SUM(H4:H13)</f>
        <v>16250</v>
      </c>
      <c r="I14" s="44">
        <f>SUM(I4:I13)</f>
        <v>100</v>
      </c>
      <c r="J14" s="45"/>
      <c r="K14" s="46"/>
    </row>
    <row r="15" spans="2:11" ht="15" thickBot="1" x14ac:dyDescent="0.4"/>
    <row r="16" spans="2:11" ht="35.25" customHeight="1" x14ac:dyDescent="0.35">
      <c r="B16" s="154" t="s">
        <v>14</v>
      </c>
      <c r="C16" s="155"/>
      <c r="D16" s="155"/>
      <c r="E16" s="155"/>
      <c r="F16" s="155"/>
      <c r="G16" s="155"/>
      <c r="H16" s="155"/>
      <c r="I16" s="155"/>
      <c r="J16" s="156"/>
    </row>
    <row r="17" spans="2:10" x14ac:dyDescent="0.35">
      <c r="B17" s="157" t="s">
        <v>1</v>
      </c>
      <c r="C17" s="127" t="s">
        <v>2</v>
      </c>
      <c r="D17" s="125" t="s">
        <v>15</v>
      </c>
      <c r="E17" s="159" t="s">
        <v>16</v>
      </c>
      <c r="F17" s="160"/>
      <c r="G17" s="161" t="s">
        <v>17</v>
      </c>
      <c r="H17" s="162"/>
      <c r="I17" s="163" t="s">
        <v>18</v>
      </c>
      <c r="J17" s="160"/>
    </row>
    <row r="18" spans="2:10" x14ac:dyDescent="0.35">
      <c r="B18" s="158"/>
      <c r="C18" s="128"/>
      <c r="D18" s="126"/>
      <c r="E18" s="47" t="s">
        <v>16</v>
      </c>
      <c r="F18" s="48" t="s">
        <v>19</v>
      </c>
      <c r="G18" s="49" t="s">
        <v>17</v>
      </c>
      <c r="H18" s="50" t="s">
        <v>20</v>
      </c>
      <c r="I18" s="51" t="s">
        <v>18</v>
      </c>
      <c r="J18" s="48" t="s">
        <v>21</v>
      </c>
    </row>
    <row r="19" spans="2:10" x14ac:dyDescent="0.35">
      <c r="B19" s="47" cm="1">
        <f t="array" ref="B19:B28">B4:B13</f>
        <v>1</v>
      </c>
      <c r="C19" s="52" t="str" cm="1">
        <f t="array" ref="C19:C28">C4:C13</f>
        <v>Cena celkom</v>
      </c>
      <c r="D19" s="53" cm="1">
        <f t="array" ref="D19:D28">I4:I13</f>
        <v>100</v>
      </c>
      <c r="E19" s="54">
        <v>30000</v>
      </c>
      <c r="F19" s="55" t="str">
        <f>IF(I4=100,"0",IF((E4-F4)=0,0,(IF(G4="čím menej, tým lepšie",(I4*(E4-E19)/(E4-F4)),(I4*(E19-F4)/(E4-F4))))))</f>
        <v>0</v>
      </c>
      <c r="G19" s="54">
        <v>15000</v>
      </c>
      <c r="H19" s="56" t="str">
        <f>IF(I4=100,"0",IF((E4-F4)=0,0,IF(G4="čím menej, tým lepšie",(I4*(E4-G19)/(E4-F4)),(I4*(G19-F4)/(E4-F4)))))</f>
        <v>0</v>
      </c>
      <c r="I19" s="54">
        <v>0</v>
      </c>
      <c r="J19" s="55" t="str">
        <f>IF(I4=100,"0",IF((E4-F4)=0,0,IF(G4="čím menej, tým lepšie",(I4*(E4-I19)/(E4-F4)),(I4*(I19-F4)/(E4-F4)))))</f>
        <v>0</v>
      </c>
    </row>
    <row r="20" spans="2:10" ht="15" customHeight="1" x14ac:dyDescent="0.35">
      <c r="B20" s="47">
        <v>2</v>
      </c>
      <c r="C20" s="52" t="str">
        <v>Záruka navyše</v>
      </c>
      <c r="D20" s="53">
        <v>0</v>
      </c>
      <c r="E20" s="54">
        <v>36</v>
      </c>
      <c r="F20" s="55">
        <f>IF(I5=100,"0",IF((E5-F5)=0,0,(IF(G5="čím menej, tým lepšie",(I5*(E5-E20)/(E5-F5)),(I5*(E20-F5)/(E5-F5))))))</f>
        <v>0</v>
      </c>
      <c r="G20" s="54">
        <v>18</v>
      </c>
      <c r="H20" s="56">
        <f t="shared" ref="H20:H28" si="5">IF(I5=100,"0",IF((E5-F5)=0,0,IF(G5="čím menej, tým lepšie",(I5*(E5-G20)/(E5-F5)),(I5*(G20-F5)/(E5-F5)))))</f>
        <v>0</v>
      </c>
      <c r="I20" s="54">
        <v>0</v>
      </c>
      <c r="J20" s="55">
        <f t="shared" ref="J20:J28" si="6">IF(I5=100,"0",IF((E5-F5)=0,0,IF(G5="čím menej, tým lepšie",(I5*(E5-I20)/(E5-F5)),(I5*(I20-F5)/(E5-F5)))))</f>
        <v>0</v>
      </c>
    </row>
    <row r="21" spans="2:10" ht="15.75" customHeight="1" x14ac:dyDescent="0.35">
      <c r="B21" s="47">
        <v>3</v>
      </c>
      <c r="C21" s="52" t="str">
        <v>Lehota dodania</v>
      </c>
      <c r="D21" s="53">
        <v>0</v>
      </c>
      <c r="E21" s="54">
        <v>50</v>
      </c>
      <c r="F21" s="55">
        <f>IF(I6=100,"0",IF((E6-F6)=0,0,(IF(G6="čím menej, tým lepšie",(I6*(E6-E21)/(E6-F6)),(I6*(E21-F6)/(E6-F6))))))</f>
        <v>0</v>
      </c>
      <c r="G21" s="54">
        <v>75</v>
      </c>
      <c r="H21" s="56">
        <f t="shared" si="5"/>
        <v>0</v>
      </c>
      <c r="I21" s="54">
        <v>100</v>
      </c>
      <c r="J21" s="55">
        <f t="shared" si="6"/>
        <v>0</v>
      </c>
    </row>
    <row r="22" spans="2:10" x14ac:dyDescent="0.35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35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35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35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35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35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" thickBot="1" x14ac:dyDescent="0.4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" thickBot="1" x14ac:dyDescent="0.4">
      <c r="B29" s="60"/>
      <c r="C29" s="61" t="s">
        <v>22</v>
      </c>
      <c r="D29" s="62">
        <f>SUM(_xlfn.ANCHORARRAY(D19))</f>
        <v>100</v>
      </c>
      <c r="E29" s="61"/>
      <c r="F29" s="63">
        <f>SUM(F19:F28)</f>
        <v>0</v>
      </c>
      <c r="G29" s="64"/>
      <c r="H29" s="63">
        <f t="shared" ref="H29:J29" si="8">SUM(H19:H28)</f>
        <v>0</v>
      </c>
      <c r="I29" s="64"/>
      <c r="J29" s="65">
        <f t="shared" si="8"/>
        <v>0</v>
      </c>
    </row>
    <row r="31" spans="2:10" ht="36.75" customHeight="1" x14ac:dyDescent="0.35">
      <c r="B31" s="129" t="s">
        <v>23</v>
      </c>
      <c r="C31" s="130"/>
      <c r="D31" s="130"/>
      <c r="E31" s="130"/>
      <c r="F31" s="130"/>
      <c r="G31" s="130"/>
      <c r="H31" s="130"/>
      <c r="I31" s="130"/>
      <c r="J31" s="131"/>
    </row>
    <row r="32" spans="2:10" x14ac:dyDescent="0.35">
      <c r="B32" s="132" t="s">
        <v>1</v>
      </c>
      <c r="C32" s="134" t="s">
        <v>2</v>
      </c>
      <c r="D32" s="135"/>
      <c r="E32" s="142" t="s">
        <v>16</v>
      </c>
      <c r="F32" s="143"/>
      <c r="G32" s="140" t="s">
        <v>17</v>
      </c>
      <c r="H32" s="141"/>
      <c r="I32" s="138" t="s">
        <v>18</v>
      </c>
      <c r="J32" s="139"/>
    </row>
    <row r="33" spans="2:10" x14ac:dyDescent="0.35">
      <c r="B33" s="133"/>
      <c r="C33" s="136"/>
      <c r="D33" s="137"/>
      <c r="E33" s="66" t="s">
        <v>16</v>
      </c>
      <c r="F33" s="67" t="s">
        <v>24</v>
      </c>
      <c r="G33" s="68" t="s">
        <v>17</v>
      </c>
      <c r="H33" s="69" t="s">
        <v>25</v>
      </c>
      <c r="I33" s="70" t="s">
        <v>18</v>
      </c>
      <c r="J33" s="71" t="s">
        <v>21</v>
      </c>
    </row>
    <row r="34" spans="2:10" x14ac:dyDescent="0.35">
      <c r="B34" s="72" cm="1">
        <f t="array" ref="B34:B43">B19:B28</f>
        <v>1</v>
      </c>
      <c r="C34" s="73" t="str" cm="1">
        <f t="array" ref="C34:C43">C19:C28</f>
        <v>Cena celkom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35">
      <c r="B35" s="72">
        <v>2</v>
      </c>
      <c r="C35" s="73" t="str">
        <v>Záruka navyše</v>
      </c>
      <c r="D35" s="74"/>
      <c r="E35" s="75">
        <f>E20</f>
        <v>36</v>
      </c>
      <c r="F35" s="76">
        <f>IF(I5=100,"0",IF((E5-F5)=0,0,IF(G5="čím menej, tým lepšie",(-(E5-E35)*(H5/(E5-F5))),-(E35-F5)*(H5/(E5-F5)))))</f>
        <v>0</v>
      </c>
      <c r="G35" s="75">
        <f t="shared" ref="G35:G43" si="9">G20</f>
        <v>18</v>
      </c>
      <c r="H35" s="77">
        <f>IF(I5=100,"0",IF((E5-F5)=0,0,IF(G5="čím menej, tým lepšie",(-(E5-G35)*(H5/(E5-F5))),-(G35-F5)*(H5/(E5-F5)))))</f>
        <v>0</v>
      </c>
      <c r="I35" s="75">
        <f t="shared" ref="I35:I43" si="10">I20</f>
        <v>0</v>
      </c>
      <c r="J35" s="78">
        <f>IF(I5=100,"0",IF((E5-F5)=0,0,IF(G5="čím menej, tým lepšie",(-(E5-I35)*(H5/(E5-F5))),-(I35-F5)*(H5/(E5-F5)))))</f>
        <v>0</v>
      </c>
    </row>
    <row r="36" spans="2:10" x14ac:dyDescent="0.35">
      <c r="B36" s="72">
        <v>3</v>
      </c>
      <c r="C36" s="73" t="str">
        <v>Lehota dodania</v>
      </c>
      <c r="D36" s="74"/>
      <c r="E36" s="75">
        <f t="shared" ref="E36:E43" si="11">E21</f>
        <v>50</v>
      </c>
      <c r="F36" s="76">
        <f t="shared" ref="F36:F43" si="12">IF(I6=100,"0",IF((E6-F6)=0,0,IF(G6="čím menej, tým lepšie",(-(E6-E36)*(H6/(E6-F6))),-(E36-F6)*(H6/(E6-F6)))))</f>
        <v>0</v>
      </c>
      <c r="G36" s="75">
        <f t="shared" si="9"/>
        <v>75</v>
      </c>
      <c r="H36" s="77">
        <f t="shared" ref="H36:H43" si="13">IF(I6=100,"0",IF((E6-F6)=0,0,IF(G6="čím menej, tým lepšie",(-(E6-G36)*(H6/(E6-F6))),-(G36-F6)*(H6/(E6-F6)))))</f>
        <v>0</v>
      </c>
      <c r="I36" s="75">
        <f>I21</f>
        <v>100</v>
      </c>
      <c r="J36" s="78">
        <f t="shared" ref="J36:J43" si="14">IF(I6=100,"0",IF((E6-F6)=0,0,IF(G6="čím menej, tým lepšie",(-(E6-I36)*(H6/(E6-F6))),-(I36-F6)*(H6/(E6-F6)))))</f>
        <v>0</v>
      </c>
    </row>
    <row r="37" spans="2:10" x14ac:dyDescent="0.35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35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35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35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35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35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" thickBot="1" x14ac:dyDescent="0.4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" thickBot="1" x14ac:dyDescent="0.4">
      <c r="B44" s="82"/>
      <c r="C44" s="83" t="s">
        <v>22</v>
      </c>
      <c r="D44" s="83"/>
      <c r="E44" s="83"/>
      <c r="F44" s="84">
        <f>SUM(F34:F43)</f>
        <v>30000</v>
      </c>
      <c r="G44" s="84"/>
      <c r="H44" s="84">
        <f t="shared" ref="H44:J44" si="15">SUM(H34:H43)</f>
        <v>15000</v>
      </c>
      <c r="I44" s="84"/>
      <c r="J44" s="85">
        <f t="shared" si="15"/>
        <v>0</v>
      </c>
    </row>
    <row r="45" spans="2:10" ht="15" thickBot="1" x14ac:dyDescent="0.4"/>
    <row r="46" spans="2:10" ht="36" customHeight="1" thickBot="1" x14ac:dyDescent="0.4">
      <c r="B46" s="164" t="s">
        <v>71</v>
      </c>
      <c r="C46" s="165"/>
      <c r="D46" s="165"/>
      <c r="E46" s="165"/>
      <c r="F46" s="165"/>
      <c r="G46" s="165"/>
      <c r="H46" s="165"/>
      <c r="I46" s="165"/>
      <c r="J46" s="166"/>
    </row>
    <row r="47" spans="2:10" ht="15.75" customHeight="1" x14ac:dyDescent="0.35">
      <c r="B47" s="148" t="s">
        <v>1</v>
      </c>
      <c r="C47" s="144" t="s">
        <v>2</v>
      </c>
      <c r="D47" s="145"/>
      <c r="E47" s="148" t="s">
        <v>16</v>
      </c>
      <c r="F47" s="149"/>
      <c r="G47" s="150" t="s">
        <v>17</v>
      </c>
      <c r="H47" s="151"/>
      <c r="I47" s="152" t="s">
        <v>18</v>
      </c>
      <c r="J47" s="153"/>
    </row>
    <row r="48" spans="2:10" x14ac:dyDescent="0.35">
      <c r="B48" s="167"/>
      <c r="C48" s="146"/>
      <c r="D48" s="147"/>
      <c r="E48" s="86" t="s">
        <v>16</v>
      </c>
      <c r="F48" s="87" t="s">
        <v>24</v>
      </c>
      <c r="G48" s="88" t="s">
        <v>17</v>
      </c>
      <c r="H48" s="89" t="s">
        <v>25</v>
      </c>
      <c r="I48" s="90" t="s">
        <v>18</v>
      </c>
      <c r="J48" s="91" t="s">
        <v>21</v>
      </c>
    </row>
    <row r="49" spans="2:10" x14ac:dyDescent="0.35">
      <c r="B49" s="92" cm="1">
        <f t="array" ref="B49:B58">B34:B43</f>
        <v>1</v>
      </c>
      <c r="C49" s="93" t="str" cm="1">
        <f t="array" ref="C49:C58">C34:C43</f>
        <v>Cena celkom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35">
      <c r="B50" s="92">
        <v>2</v>
      </c>
      <c r="C50" s="93" t="str">
        <v>Záruka navyše</v>
      </c>
      <c r="D50" s="94"/>
      <c r="E50" s="75">
        <f t="shared" ref="E50:E58" si="16">E20</f>
        <v>36</v>
      </c>
      <c r="F50" s="95">
        <f>IF(I5=100,"0",IF((E5-F5)=0,0,IF(G5="čím menej, tým lepšie",((E50-F5)*H5/(E5-F5)),(E5-E50)*(H5/(E5-F5)))))</f>
        <v>0</v>
      </c>
      <c r="G50" s="75">
        <f t="shared" ref="G50:G58" si="17">G20</f>
        <v>18</v>
      </c>
      <c r="H50" s="96">
        <f>IF(I5=100,"0",IF((E5-F5)=0,0,IF(G5="čím menej, tým lepšie",((G50-F5)*H5/(E5-F5)),(E5-G50)*(H5/(E5-F5)))))</f>
        <v>0</v>
      </c>
      <c r="I50" s="75">
        <f t="shared" ref="I50:I58" si="18">I20</f>
        <v>0</v>
      </c>
      <c r="J50" s="97">
        <f>IF(I5=100,"0",IF((E5-F5)=0,0,IF(G5="čím menej, tým lepšie",((I50-F5)*H5/(E5-F5)),(E5-I50)*(H5/(E5-F5)))))</f>
        <v>0</v>
      </c>
    </row>
    <row r="51" spans="2:10" x14ac:dyDescent="0.35">
      <c r="B51" s="92">
        <v>3</v>
      </c>
      <c r="C51" s="93" t="str">
        <v>Lehota dodania</v>
      </c>
      <c r="D51" s="94"/>
      <c r="E51" s="75">
        <f t="shared" si="16"/>
        <v>50</v>
      </c>
      <c r="F51" s="95">
        <f t="shared" ref="F51:F58" si="19">IF(I6=100,"0",IF((E6-F6)=0,0,IF(G6="čím menej, tým lepšie",((E51-F6)*H6/(E6-F6)),(E6-E51)*(H6/(E6-F6)))))</f>
        <v>0</v>
      </c>
      <c r="G51" s="75">
        <f t="shared" si="17"/>
        <v>75</v>
      </c>
      <c r="H51" s="96">
        <f t="shared" ref="H51:H58" si="20">IF(I6=100,"0",IF((E6-F6)=0,0,IF(G6="čím menej, tým lepšie",((G51-F6)*H6/(E6-F6)),(E6-G51)*(H6/(E6-F6)))))</f>
        <v>0</v>
      </c>
      <c r="I51" s="75">
        <f t="shared" si="18"/>
        <v>100</v>
      </c>
      <c r="J51" s="97">
        <f t="shared" ref="J51:J58" si="21">IF(I6=100,"0",IF((E6-F6)=0,0,IF(G6="čím menej, tým lepšie",((I51-F6)*H6/(E6-F6)),(E6-I51)*(H6/(E6-F6)))))</f>
        <v>0</v>
      </c>
    </row>
    <row r="52" spans="2:10" ht="15.75" customHeight="1" x14ac:dyDescent="0.35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35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35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35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35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35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" thickBot="1" x14ac:dyDescent="0.4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" thickBot="1" x14ac:dyDescent="0.4">
      <c r="B59" s="101"/>
      <c r="C59" s="102" t="s">
        <v>22</v>
      </c>
      <c r="D59" s="102"/>
      <c r="E59" s="102"/>
      <c r="F59" s="103">
        <f>SUM(F49:F58)</f>
        <v>30000</v>
      </c>
      <c r="G59" s="103"/>
      <c r="H59" s="103">
        <f t="shared" ref="H59:J59" si="22">SUM(H49:H58)</f>
        <v>15000</v>
      </c>
      <c r="I59" s="103"/>
      <c r="J59" s="104">
        <f t="shared" si="22"/>
        <v>0</v>
      </c>
    </row>
    <row r="61" spans="2:10" x14ac:dyDescent="0.35">
      <c r="C61" s="14"/>
      <c r="D61" s="14"/>
      <c r="E61" s="14"/>
      <c r="F61" s="14"/>
      <c r="G61" s="14"/>
      <c r="H61" s="14"/>
    </row>
    <row r="62" spans="2:10" ht="30.75" customHeight="1" x14ac:dyDescent="0.35">
      <c r="C62" s="14"/>
      <c r="D62" s="14"/>
      <c r="E62" s="14"/>
      <c r="F62" s="14"/>
      <c r="G62" s="14"/>
      <c r="H62" s="14"/>
    </row>
    <row r="63" spans="2:10" x14ac:dyDescent="0.35">
      <c r="C63" s="14"/>
      <c r="D63" s="14"/>
      <c r="E63" s="14"/>
      <c r="F63" s="14"/>
      <c r="G63" s="14"/>
      <c r="H63" s="14"/>
    </row>
    <row r="64" spans="2:10" x14ac:dyDescent="0.35">
      <c r="C64" s="14"/>
      <c r="D64" s="14"/>
      <c r="E64" s="14"/>
      <c r="F64" s="14"/>
      <c r="G64" s="14"/>
      <c r="H64" s="14"/>
    </row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ht="15.75" customHeight="1" x14ac:dyDescent="0.35"/>
    <row r="73" s="14" customFormat="1" ht="15.75" customHeigh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F27"/>
  <sheetViews>
    <sheetView tabSelected="1" workbookViewId="0">
      <selection activeCell="C4" sqref="C4:F4"/>
    </sheetView>
  </sheetViews>
  <sheetFormatPr defaultColWidth="9.1796875" defaultRowHeight="14.5" x14ac:dyDescent="0.35"/>
  <cols>
    <col min="1" max="1" width="4.7265625" style="14" customWidth="1"/>
    <col min="2" max="2" width="38.81640625" style="14" customWidth="1"/>
    <col min="3" max="3" width="7.453125" style="14" customWidth="1"/>
    <col min="4" max="4" width="28.453125" style="14" customWidth="1"/>
    <col min="5" max="5" width="29" style="14" customWidth="1"/>
    <col min="6" max="6" width="28.26953125" style="14" customWidth="1"/>
    <col min="7" max="16384" width="9.1796875" style="14"/>
  </cols>
  <sheetData>
    <row r="1" spans="2:6" ht="15" thickBot="1" x14ac:dyDescent="0.4"/>
    <row r="2" spans="2:6" ht="30.75" customHeight="1" thickBot="1" x14ac:dyDescent="0.4">
      <c r="B2" s="193" t="s">
        <v>96</v>
      </c>
      <c r="C2" s="194"/>
      <c r="D2" s="194"/>
      <c r="E2" s="194"/>
      <c r="F2" s="195"/>
    </row>
    <row r="3" spans="2:6" ht="15" thickBot="1" x14ac:dyDescent="0.4">
      <c r="B3" s="175"/>
      <c r="C3" s="175"/>
      <c r="D3" s="175"/>
      <c r="E3" s="175"/>
      <c r="F3" s="175"/>
    </row>
    <row r="4" spans="2:6" x14ac:dyDescent="0.35">
      <c r="B4" s="106" t="s">
        <v>26</v>
      </c>
      <c r="C4" s="183"/>
      <c r="D4" s="183"/>
      <c r="E4" s="183"/>
      <c r="F4" s="184"/>
    </row>
    <row r="5" spans="2:6" x14ac:dyDescent="0.35">
      <c r="B5" s="107" t="s">
        <v>27</v>
      </c>
      <c r="C5" s="185"/>
      <c r="D5" s="185"/>
      <c r="E5" s="185"/>
      <c r="F5" s="186"/>
    </row>
    <row r="6" spans="2:6" x14ac:dyDescent="0.35">
      <c r="B6" s="107" t="s">
        <v>28</v>
      </c>
      <c r="C6" s="185"/>
      <c r="D6" s="185"/>
      <c r="E6" s="185"/>
      <c r="F6" s="186"/>
    </row>
    <row r="7" spans="2:6" x14ac:dyDescent="0.35">
      <c r="B7" s="107" t="s">
        <v>29</v>
      </c>
      <c r="C7" s="185"/>
      <c r="D7" s="185"/>
      <c r="E7" s="185"/>
      <c r="F7" s="186"/>
    </row>
    <row r="8" spans="2:6" x14ac:dyDescent="0.35">
      <c r="B8" s="107" t="s">
        <v>30</v>
      </c>
      <c r="C8" s="185"/>
      <c r="D8" s="185"/>
      <c r="E8" s="185"/>
      <c r="F8" s="186"/>
    </row>
    <row r="9" spans="2:6" x14ac:dyDescent="0.35">
      <c r="B9" s="107" t="s">
        <v>31</v>
      </c>
      <c r="C9" s="185"/>
      <c r="D9" s="185"/>
      <c r="E9" s="185"/>
      <c r="F9" s="186"/>
    </row>
    <row r="10" spans="2:6" ht="15" thickBot="1" x14ac:dyDescent="0.4">
      <c r="B10" s="108" t="s">
        <v>32</v>
      </c>
      <c r="C10" s="187" t="s">
        <v>83</v>
      </c>
      <c r="D10" s="188"/>
      <c r="E10" s="189"/>
      <c r="F10" s="190"/>
    </row>
    <row r="11" spans="2:6" ht="15" thickBot="1" x14ac:dyDescent="0.4">
      <c r="B11" s="175"/>
      <c r="C11" s="175"/>
      <c r="D11" s="175"/>
      <c r="E11" s="175"/>
      <c r="F11" s="175"/>
    </row>
    <row r="12" spans="2:6" ht="30" customHeight="1" thickBot="1" x14ac:dyDescent="0.4">
      <c r="B12" s="180" t="s">
        <v>33</v>
      </c>
      <c r="C12" s="181"/>
      <c r="D12" s="181"/>
      <c r="E12" s="181"/>
      <c r="F12" s="182"/>
    </row>
    <row r="13" spans="2:6" ht="31.5" customHeight="1" x14ac:dyDescent="0.35">
      <c r="B13" s="196" t="s">
        <v>93</v>
      </c>
      <c r="C13" s="197"/>
      <c r="D13" s="197"/>
      <c r="E13" s="198"/>
      <c r="F13" s="121"/>
    </row>
    <row r="14" spans="2:6" ht="31.5" customHeight="1" x14ac:dyDescent="0.35">
      <c r="B14" s="176" t="s">
        <v>34</v>
      </c>
      <c r="C14" s="177"/>
      <c r="D14" s="177"/>
      <c r="E14" s="177"/>
      <c r="F14" s="109"/>
    </row>
    <row r="15" spans="2:6" ht="30" customHeight="1" x14ac:dyDescent="0.35">
      <c r="B15" s="176" t="s">
        <v>35</v>
      </c>
      <c r="C15" s="177"/>
      <c r="D15" s="177"/>
      <c r="E15" s="177"/>
      <c r="F15" s="109"/>
    </row>
    <row r="16" spans="2:6" ht="30" customHeight="1" x14ac:dyDescent="0.35">
      <c r="B16" s="178" t="s">
        <v>36</v>
      </c>
      <c r="C16" s="179"/>
      <c r="D16" s="179"/>
      <c r="E16" s="179"/>
      <c r="F16" s="109"/>
    </row>
    <row r="17" spans="2:6" ht="45.75" customHeight="1" thickBot="1" x14ac:dyDescent="0.4">
      <c r="B17" s="199" t="s">
        <v>95</v>
      </c>
      <c r="C17" s="200"/>
      <c r="D17" s="200"/>
      <c r="E17" s="200"/>
      <c r="F17" s="110"/>
    </row>
    <row r="18" spans="2:6" ht="15" thickBot="1" x14ac:dyDescent="0.4">
      <c r="B18" s="175"/>
      <c r="C18" s="175"/>
      <c r="D18" s="175"/>
      <c r="E18" s="175"/>
      <c r="F18" s="175"/>
    </row>
    <row r="19" spans="2:6" ht="21.5" thickBot="1" x14ac:dyDescent="0.4">
      <c r="B19" s="201" t="s">
        <v>77</v>
      </c>
      <c r="C19" s="168" t="str">
        <f>'Zákl. nastavenie'!C4</f>
        <v>Cena celkom</v>
      </c>
      <c r="D19" s="169"/>
      <c r="E19" s="169"/>
      <c r="F19" s="170"/>
    </row>
    <row r="20" spans="2:6" x14ac:dyDescent="0.35">
      <c r="B20" s="202" t="s">
        <v>74</v>
      </c>
      <c r="C20" s="203"/>
      <c r="D20" s="203"/>
      <c r="E20" s="204" t="s">
        <v>75</v>
      </c>
      <c r="F20" s="205" t="s">
        <v>76</v>
      </c>
    </row>
    <row r="21" spans="2:6" ht="15" thickBot="1" x14ac:dyDescent="0.4">
      <c r="B21" s="206" t="s">
        <v>11</v>
      </c>
      <c r="C21" s="207"/>
      <c r="D21" s="207"/>
      <c r="E21" s="208">
        <f>'Zákl. nastavenie'!F4</f>
        <v>0</v>
      </c>
      <c r="F21" s="209">
        <f>'Zákl. nastavenie'!E4</f>
        <v>16250</v>
      </c>
    </row>
    <row r="22" spans="2:6" ht="29.5" thickBot="1" x14ac:dyDescent="0.4">
      <c r="B22" s="111" t="s">
        <v>37</v>
      </c>
      <c r="C22" s="112" t="s">
        <v>38</v>
      </c>
      <c r="D22" s="113" t="s">
        <v>39</v>
      </c>
      <c r="E22" s="114" t="s">
        <v>40</v>
      </c>
      <c r="F22" s="115" t="s">
        <v>41</v>
      </c>
    </row>
    <row r="23" spans="2:6" ht="30.75" customHeight="1" thickBot="1" x14ac:dyDescent="0.5">
      <c r="B23" s="210" t="s">
        <v>97</v>
      </c>
      <c r="C23" s="116">
        <v>1</v>
      </c>
      <c r="D23" s="105">
        <v>0</v>
      </c>
      <c r="E23" s="117">
        <f>IF(C$10="Som platcom DPH",D23*0.23,0)</f>
        <v>0</v>
      </c>
      <c r="F23" s="118">
        <f>SUM(D23+E23)*C23</f>
        <v>0</v>
      </c>
    </row>
    <row r="24" spans="2:6" ht="19" thickBot="1" x14ac:dyDescent="0.5">
      <c r="B24" s="211" t="s">
        <v>73</v>
      </c>
      <c r="C24" s="212"/>
      <c r="D24" s="213"/>
      <c r="E24" s="214"/>
      <c r="F24" s="215">
        <f>SUM(F23:F23)</f>
        <v>0</v>
      </c>
    </row>
    <row r="25" spans="2:6" ht="15" thickBot="1" x14ac:dyDescent="0.4">
      <c r="B25" s="216"/>
      <c r="C25" s="217"/>
      <c r="D25" s="217"/>
      <c r="E25" s="217"/>
      <c r="F25" s="218"/>
    </row>
    <row r="26" spans="2:6" x14ac:dyDescent="0.35">
      <c r="B26" s="171" t="s">
        <v>42</v>
      </c>
      <c r="C26" s="173" t="s">
        <v>43</v>
      </c>
      <c r="D26" s="173"/>
      <c r="E26" s="173" t="s">
        <v>98</v>
      </c>
      <c r="F26" s="191"/>
    </row>
    <row r="27" spans="2:6" ht="15" thickBot="1" x14ac:dyDescent="0.4">
      <c r="B27" s="172"/>
      <c r="C27" s="174"/>
      <c r="D27" s="174"/>
      <c r="E27" s="174"/>
      <c r="F27" s="192"/>
    </row>
  </sheetData>
  <sheetProtection algorithmName="SHA-512" hashValue="PrCTGXIHXYZkiNm1euEld+lKmxSU4SeFjdNVpvVEBE0i9+ww/fU85jpKtq6uHCM3yU9FEpiZ80ODDkWsbHPXlA==" saltValue="QX7ccIy1WtKjIQCsYMsh3g==" spinCount="100000" sheet="1" objects="1" scenarios="1" selectLockedCells="1"/>
  <mergeCells count="26">
    <mergeCell ref="B25:F25"/>
    <mergeCell ref="B26:B27"/>
    <mergeCell ref="C26:D27"/>
    <mergeCell ref="E26:F27"/>
    <mergeCell ref="B20:D20"/>
    <mergeCell ref="B21:D21"/>
    <mergeCell ref="B13:E13"/>
    <mergeCell ref="B17:E17"/>
    <mergeCell ref="B18:F18"/>
    <mergeCell ref="B24:E24"/>
    <mergeCell ref="B2:F2"/>
    <mergeCell ref="B3:F3"/>
    <mergeCell ref="C4:F4"/>
    <mergeCell ref="C5:F5"/>
    <mergeCell ref="C6:F6"/>
    <mergeCell ref="C7:F7"/>
    <mergeCell ref="C19:F19"/>
    <mergeCell ref="C8:F8"/>
    <mergeCell ref="C9:F9"/>
    <mergeCell ref="C10:D10"/>
    <mergeCell ref="E10:F10"/>
    <mergeCell ref="B11:F11"/>
    <mergeCell ref="B12:F12"/>
    <mergeCell ref="B14:E14"/>
    <mergeCell ref="B15:E15"/>
    <mergeCell ref="B16:E16"/>
  </mergeCells>
  <dataValidations count="1">
    <dataValidation type="list" allowBlank="1" showInputMessage="1" showErrorMessage="1" sqref="C10" xr:uid="{CACC827A-9BDE-4D68-BE0A-714B664E9FFF}">
      <formula1>"Som platcom DPH,Nie som platcom DPH"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3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12700</xdr:colOff>
                    <xdr:row>13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4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5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6" name="Check Box 8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0</xdr:colOff>
                    <xdr:row>16</xdr:row>
                    <xdr:rowOff>558800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7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12700</xdr:colOff>
                    <xdr:row>14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B10" sqref="B10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86</v>
      </c>
    </row>
    <row r="3" spans="2:2" x14ac:dyDescent="0.35">
      <c r="B3" s="4"/>
    </row>
    <row r="4" spans="2:2" x14ac:dyDescent="0.35">
      <c r="B4" s="5" t="s">
        <v>45</v>
      </c>
    </row>
    <row r="5" spans="2:2" x14ac:dyDescent="0.35">
      <c r="B5" s="6"/>
    </row>
    <row r="6" spans="2:2" x14ac:dyDescent="0.35">
      <c r="B6" s="7" t="s">
        <v>46</v>
      </c>
    </row>
    <row r="7" spans="2:2" x14ac:dyDescent="0.35">
      <c r="B7" s="5"/>
    </row>
    <row r="8" spans="2:2" x14ac:dyDescent="0.35">
      <c r="B8" s="119" t="s">
        <v>87</v>
      </c>
    </row>
    <row r="9" spans="2:2" x14ac:dyDescent="0.35">
      <c r="B9" s="119"/>
    </row>
    <row r="10" spans="2:2" x14ac:dyDescent="0.35">
      <c r="B10" s="120" t="s">
        <v>89</v>
      </c>
    </row>
    <row r="11" spans="2:2" x14ac:dyDescent="0.35">
      <c r="B11" s="120" t="s">
        <v>90</v>
      </c>
    </row>
    <row r="12" spans="2:2" x14ac:dyDescent="0.35">
      <c r="B12" s="120" t="s">
        <v>91</v>
      </c>
    </row>
    <row r="13" spans="2:2" x14ac:dyDescent="0.35">
      <c r="B13" s="120" t="s">
        <v>92</v>
      </c>
    </row>
    <row r="14" spans="2:2" ht="16.5" customHeight="1" x14ac:dyDescent="0.35">
      <c r="B14" s="5"/>
    </row>
    <row r="15" spans="2:2" ht="29" x14ac:dyDescent="0.35">
      <c r="B15" s="119" t="s">
        <v>88</v>
      </c>
    </row>
    <row r="16" spans="2:2" x14ac:dyDescent="0.35">
      <c r="B16" s="8"/>
    </row>
    <row r="17" spans="2:2" ht="29" x14ac:dyDescent="0.35">
      <c r="B17" s="5" t="s">
        <v>94</v>
      </c>
    </row>
    <row r="18" spans="2:2" ht="15" thickBot="1" x14ac:dyDescent="0.4">
      <c r="B18" s="9"/>
    </row>
    <row r="19" spans="2:2" x14ac:dyDescent="0.35">
      <c r="B19" s="1"/>
    </row>
    <row r="20" spans="2:2" x14ac:dyDescent="0.35">
      <c r="B20" s="1"/>
    </row>
    <row r="21" spans="2:2" x14ac:dyDescent="0.35">
      <c r="B21" s="1"/>
    </row>
    <row r="22" spans="2:2" ht="13.5" customHeight="1" x14ac:dyDescent="0.35">
      <c r="B22" s="1"/>
    </row>
    <row r="23" spans="2:2" ht="15.5" x14ac:dyDescent="0.35">
      <c r="B23" s="2"/>
    </row>
  </sheetData>
  <sheetProtection algorithmName="SHA-512" hashValue="m6ONvmwpSPNmaoztg0D2Gd2FNdi7rLkR04UAyNExOMpx232uB+SWLcQN4SLW6yYPBCyL9wNy3xUgK/b6bSk1Gw==" saltValue="hQSZC+F8eoKeOy4j5VCrpw==" spinCount="100000" sheet="1" objects="1" scenarios="1" selectLockedCells="1"/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/>
  </sheetViews>
  <sheetFormatPr defaultRowHeight="14.5" x14ac:dyDescent="0.35"/>
  <cols>
    <col min="1" max="1" width="3.726562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44</v>
      </c>
    </row>
    <row r="3" spans="2:2" x14ac:dyDescent="0.35">
      <c r="B3" s="4"/>
    </row>
    <row r="4" spans="2:2" x14ac:dyDescent="0.35">
      <c r="B4" s="10" t="s">
        <v>45</v>
      </c>
    </row>
    <row r="5" spans="2:2" x14ac:dyDescent="0.35">
      <c r="B5" s="4"/>
    </row>
    <row r="6" spans="2:2" x14ac:dyDescent="0.35">
      <c r="B6" s="11" t="s">
        <v>46</v>
      </c>
    </row>
    <row r="7" spans="2:2" x14ac:dyDescent="0.35">
      <c r="B7" s="12"/>
    </row>
    <row r="8" spans="2:2" ht="60.75" customHeight="1" x14ac:dyDescent="0.35">
      <c r="B8" s="5" t="s">
        <v>47</v>
      </c>
    </row>
    <row r="9" spans="2:2" x14ac:dyDescent="0.35">
      <c r="B9" s="5"/>
    </row>
    <row r="10" spans="2:2" x14ac:dyDescent="0.35">
      <c r="B10" s="5" t="s">
        <v>48</v>
      </c>
    </row>
    <row r="11" spans="2:2" x14ac:dyDescent="0.35">
      <c r="B11" s="5" t="s">
        <v>49</v>
      </c>
    </row>
    <row r="12" spans="2:2" x14ac:dyDescent="0.35">
      <c r="B12" s="5" t="s">
        <v>50</v>
      </c>
    </row>
    <row r="13" spans="2:2" x14ac:dyDescent="0.35">
      <c r="B13" s="5" t="s">
        <v>51</v>
      </c>
    </row>
    <row r="14" spans="2:2" x14ac:dyDescent="0.35">
      <c r="B14" s="5" t="s">
        <v>52</v>
      </c>
    </row>
    <row r="15" spans="2:2" x14ac:dyDescent="0.35">
      <c r="B15" s="5" t="s">
        <v>53</v>
      </c>
    </row>
    <row r="16" spans="2:2" x14ac:dyDescent="0.35">
      <c r="B16" s="5" t="s">
        <v>54</v>
      </c>
    </row>
    <row r="17" spans="2:2" ht="29" x14ac:dyDescent="0.35">
      <c r="B17" s="5" t="s">
        <v>55</v>
      </c>
    </row>
    <row r="18" spans="2:2" x14ac:dyDescent="0.35">
      <c r="B18" s="5" t="s">
        <v>56</v>
      </c>
    </row>
    <row r="19" spans="2:2" x14ac:dyDescent="0.35">
      <c r="B19" s="5" t="s">
        <v>57</v>
      </c>
    </row>
    <row r="20" spans="2:2" x14ac:dyDescent="0.35">
      <c r="B20" s="5" t="s">
        <v>58</v>
      </c>
    </row>
    <row r="21" spans="2:2" ht="29" x14ac:dyDescent="0.35">
      <c r="B21" s="5" t="s">
        <v>59</v>
      </c>
    </row>
    <row r="22" spans="2:2" x14ac:dyDescent="0.35">
      <c r="B22" s="5" t="s">
        <v>60</v>
      </c>
    </row>
    <row r="23" spans="2:2" x14ac:dyDescent="0.35">
      <c r="B23" s="6"/>
    </row>
    <row r="24" spans="2:2" ht="58" x14ac:dyDescent="0.35">
      <c r="B24" s="5" t="s">
        <v>61</v>
      </c>
    </row>
    <row r="25" spans="2:2" ht="13.5" customHeight="1" x14ac:dyDescent="0.35">
      <c r="B25" s="5"/>
    </row>
    <row r="26" spans="2:2" ht="29" x14ac:dyDescent="0.35">
      <c r="B26" s="5" t="s">
        <v>62</v>
      </c>
    </row>
    <row r="27" spans="2:2" ht="15" thickBot="1" x14ac:dyDescent="0.4">
      <c r="B27" s="13"/>
    </row>
  </sheetData>
  <sheetProtection algorithmName="SHA-512" hashValue="6R7ZFfPU3hKs3h93LgiREV1BQDcDuqnJ9Zr/j/ClJKWRfhznWP0TVK9iQFSg3ZzTWzDQhg7rVCZLD5Y1pbd1YA==" saltValue="JJ04cz3rCpHKj13uY58/Ow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/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63</v>
      </c>
    </row>
    <row r="3" spans="2:2" x14ac:dyDescent="0.35">
      <c r="B3" s="4"/>
    </row>
    <row r="4" spans="2:2" x14ac:dyDescent="0.35">
      <c r="B4" s="5" t="s">
        <v>45</v>
      </c>
    </row>
    <row r="5" spans="2:2" x14ac:dyDescent="0.35">
      <c r="B5" s="6"/>
    </row>
    <row r="6" spans="2:2" x14ac:dyDescent="0.35">
      <c r="B6" s="7" t="s">
        <v>46</v>
      </c>
    </row>
    <row r="7" spans="2:2" x14ac:dyDescent="0.35">
      <c r="B7" s="5"/>
    </row>
    <row r="8" spans="2:2" ht="60.75" customHeight="1" x14ac:dyDescent="0.35">
      <c r="B8" s="5" t="s">
        <v>64</v>
      </c>
    </row>
    <row r="9" spans="2:2" x14ac:dyDescent="0.35">
      <c r="B9" s="5" t="s">
        <v>65</v>
      </c>
    </row>
    <row r="10" spans="2:2" x14ac:dyDescent="0.35">
      <c r="B10" s="8"/>
    </row>
    <row r="11" spans="2:2" ht="29" x14ac:dyDescent="0.35">
      <c r="B11" s="5" t="s">
        <v>66</v>
      </c>
    </row>
    <row r="12" spans="2:2" x14ac:dyDescent="0.35">
      <c r="B12" s="5"/>
    </row>
    <row r="13" spans="2:2" ht="29" x14ac:dyDescent="0.35">
      <c r="B13" s="5" t="s">
        <v>67</v>
      </c>
    </row>
    <row r="14" spans="2:2" x14ac:dyDescent="0.35">
      <c r="B14" s="5"/>
    </row>
    <row r="15" spans="2:2" ht="29" x14ac:dyDescent="0.35">
      <c r="B15" s="5" t="s">
        <v>68</v>
      </c>
    </row>
    <row r="16" spans="2:2" x14ac:dyDescent="0.35">
      <c r="B16" s="5"/>
    </row>
    <row r="17" spans="2:2" ht="58" x14ac:dyDescent="0.35">
      <c r="B17" s="5" t="s">
        <v>69</v>
      </c>
    </row>
    <row r="18" spans="2:2" x14ac:dyDescent="0.35">
      <c r="B18" s="5"/>
    </row>
    <row r="19" spans="2:2" ht="72.5" x14ac:dyDescent="0.35">
      <c r="B19" s="5" t="s">
        <v>70</v>
      </c>
    </row>
    <row r="20" spans="2:2" ht="15" thickBot="1" x14ac:dyDescent="0.4">
      <c r="B20" s="9"/>
    </row>
    <row r="21" spans="2:2" x14ac:dyDescent="0.35">
      <c r="B21" s="1"/>
    </row>
    <row r="22" spans="2:2" x14ac:dyDescent="0.35">
      <c r="B22" s="1"/>
    </row>
    <row r="23" spans="2:2" x14ac:dyDescent="0.35">
      <c r="B23" s="1"/>
    </row>
    <row r="24" spans="2:2" x14ac:dyDescent="0.35">
      <c r="B24" s="1"/>
    </row>
    <row r="25" spans="2:2" ht="13.5" customHeight="1" x14ac:dyDescent="0.35">
      <c r="B25" s="1"/>
    </row>
    <row r="26" spans="2:2" ht="15.5" x14ac:dyDescent="0.35">
      <c r="B26" s="2"/>
    </row>
  </sheetData>
  <sheetProtection algorithmName="SHA-512" hashValue="PnYok6RMI4vrqfyC5Xhtq/EuKVG4gIc3nV4Gtpd1AEb0VF51fti/imC/05dmulFBvr/87INeh6KBMIx7c0bvtQ==" saltValue="CGb1CReOUU0K+ZFUdNICdQ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3</vt:i4>
      </vt:variant>
    </vt:vector>
  </HeadingPairs>
  <TitlesOfParts>
    <vt:vector size="8" baseType="lpstr">
      <vt:lpstr>Zákl. nastavenie</vt:lpstr>
      <vt:lpstr>Ponuka 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Veselá Martina</cp:lastModifiedBy>
  <cp:revision/>
  <dcterms:created xsi:type="dcterms:W3CDTF">2022-09-22T09:41:16Z</dcterms:created>
  <dcterms:modified xsi:type="dcterms:W3CDTF">2025-09-11T12:14:58Z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