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36_Úklid střediska 25-27/3_Zahájení/"/>
    </mc:Choice>
  </mc:AlternateContent>
  <xr:revisionPtr revIDLastSave="350" documentId="8_{AA2A4053-F0F8-4314-BD6C-ECC0E79467F0}" xr6:coauthVersionLast="47" xr6:coauthVersionMax="47" xr10:uidLastSave="{22ADF7C6-5F85-4668-BA83-0B42FB0C14E7}"/>
  <bookViews>
    <workbookView xWindow="-120" yWindow="-120" windowWidth="29040" windowHeight="15720" tabRatio="795" xr2:uid="{00000000-000D-0000-FFFF-FFFF00000000}"/>
  </bookViews>
  <sheets>
    <sheet name="SOUHRN" sheetId="24" r:id="rId1"/>
    <sheet name="Jablonec" sheetId="1" r:id="rId2"/>
    <sheet name="Provodín" sheetId="2" r:id="rId3"/>
    <sheet name="Sosnová" sheetId="13" r:id="rId4"/>
    <sheet name="Nový Bor" sheetId="14" r:id="rId5"/>
    <sheet name="Liberec" sheetId="15" r:id="rId6"/>
    <sheet name="Český Dub" sheetId="16" r:id="rId7"/>
    <sheet name="Frýdlant" sheetId="17" r:id="rId8"/>
    <sheet name="Turnov" sheetId="26" r:id="rId9"/>
    <sheet name="Nová Ves" sheetId="25" r:id="rId10"/>
    <sheet name="Rychnov" sheetId="20" r:id="rId11"/>
    <sheet name="Semily" sheetId="21" r:id="rId12"/>
    <sheet name="Hrabačov" sheetId="22" r:id="rId13"/>
  </sheets>
  <definedNames>
    <definedName name="_xlnm.Print_Area" localSheetId="7">Frýdlant!$A$1:$R$51</definedName>
    <definedName name="_xlnm.Print_Area" localSheetId="12">Hrabačov!$A$1:$R$57</definedName>
    <definedName name="_xlnm.Print_Area" localSheetId="1">Jablonec!$A$1:$R$88</definedName>
    <definedName name="_xlnm.Print_Area" localSheetId="5">Liberec!$A$1:$R$65</definedName>
    <definedName name="_xlnm.Print_Area" localSheetId="10">Rychnov!$A$1:$R$49</definedName>
    <definedName name="_xlnm.Print_Area" localSheetId="3">Sosnová!$A$1:$R$70</definedName>
    <definedName name="_xlnm.Print_Area" localSheetId="0">SOUHRN!$A$1:$F$27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Q40" i="22"/>
  <c r="Q39" i="22"/>
  <c r="Q38" i="22"/>
  <c r="O27" i="22"/>
  <c r="O28" i="22"/>
  <c r="O20" i="22"/>
  <c r="O21" i="22"/>
  <c r="O17" i="22"/>
  <c r="O18" i="22"/>
  <c r="O9" i="22"/>
  <c r="O10" i="22"/>
  <c r="O11" i="22"/>
  <c r="O12" i="22"/>
  <c r="O13" i="22"/>
  <c r="O14" i="22"/>
  <c r="O15" i="22"/>
  <c r="O45" i="21"/>
  <c r="O46" i="21"/>
  <c r="O47" i="21"/>
  <c r="O48" i="21"/>
  <c r="O49" i="21"/>
  <c r="O50" i="21"/>
  <c r="O55" i="26"/>
  <c r="O56" i="26"/>
  <c r="Q56" i="26" s="1"/>
  <c r="O57" i="26"/>
  <c r="O58" i="26"/>
  <c r="Q58" i="26" s="1"/>
  <c r="O59" i="26"/>
  <c r="Q59" i="26" s="1"/>
  <c r="O60" i="26"/>
  <c r="Q60" i="26" s="1"/>
  <c r="O61" i="26"/>
  <c r="Q61" i="26" s="1"/>
  <c r="O62" i="26"/>
  <c r="Q62" i="26" s="1"/>
  <c r="O63" i="26"/>
  <c r="Q63" i="26" s="1"/>
  <c r="O64" i="26"/>
  <c r="O54" i="26"/>
  <c r="Q54" i="26" s="1"/>
  <c r="O35" i="26"/>
  <c r="O34" i="26"/>
  <c r="O33" i="26"/>
  <c r="O32" i="26"/>
  <c r="O31" i="26"/>
  <c r="O30" i="26"/>
  <c r="Q30" i="26" s="1"/>
  <c r="O29" i="26"/>
  <c r="Q29" i="26" s="1"/>
  <c r="O28" i="26"/>
  <c r="O27" i="26"/>
  <c r="Q27" i="26" s="1"/>
  <c r="O26" i="26"/>
  <c r="Q26" i="26" s="1"/>
  <c r="O39" i="26"/>
  <c r="O40" i="26"/>
  <c r="O41" i="26"/>
  <c r="O42" i="26"/>
  <c r="O43" i="26"/>
  <c r="O44" i="26"/>
  <c r="Q44" i="26" s="1"/>
  <c r="O45" i="26"/>
  <c r="Q45" i="26" s="1"/>
  <c r="O46" i="26"/>
  <c r="Q46" i="26" s="1"/>
  <c r="O47" i="26"/>
  <c r="Q47" i="26" s="1"/>
  <c r="O48" i="26"/>
  <c r="Q48" i="26" s="1"/>
  <c r="O49" i="26"/>
  <c r="O50" i="26"/>
  <c r="O51" i="26"/>
  <c r="O52" i="26"/>
  <c r="Q52" i="26" s="1"/>
  <c r="Q49" i="26"/>
  <c r="Q50" i="26"/>
  <c r="O25" i="26"/>
  <c r="Q25" i="26" s="1"/>
  <c r="O29" i="25"/>
  <c r="O30" i="25"/>
  <c r="O31" i="25"/>
  <c r="O32" i="25"/>
  <c r="O33" i="25"/>
  <c r="O34" i="25"/>
  <c r="O19" i="14"/>
  <c r="O35" i="13"/>
  <c r="O9" i="2"/>
  <c r="O18" i="26"/>
  <c r="Q18" i="26" s="1"/>
  <c r="O19" i="26"/>
  <c r="Q19" i="26" s="1"/>
  <c r="O23" i="26"/>
  <c r="O15" i="17"/>
  <c r="O16" i="17"/>
  <c r="O17" i="2"/>
  <c r="O28" i="2"/>
  <c r="O9" i="13"/>
  <c r="Q55" i="25"/>
  <c r="O55" i="25"/>
  <c r="O40" i="22"/>
  <c r="Q8" i="20"/>
  <c r="Q55" i="26"/>
  <c r="Q57" i="26"/>
  <c r="Q39" i="26"/>
  <c r="Q40" i="26"/>
  <c r="Q41" i="26"/>
  <c r="Q42" i="26"/>
  <c r="Q43" i="26"/>
  <c r="Q51" i="26"/>
  <c r="Q38" i="26"/>
  <c r="Q9" i="26"/>
  <c r="Q10" i="26"/>
  <c r="Q11" i="26"/>
  <c r="Q12" i="26"/>
  <c r="Q13" i="26"/>
  <c r="Q14" i="26"/>
  <c r="Q15" i="26"/>
  <c r="Q16" i="26"/>
  <c r="Q17" i="26"/>
  <c r="Q20" i="26"/>
  <c r="Q21" i="26"/>
  <c r="Q22" i="26"/>
  <c r="Q28" i="26"/>
  <c r="O44" i="15"/>
  <c r="Q43" i="15"/>
  <c r="Q44" i="15"/>
  <c r="O43" i="15"/>
  <c r="Q45" i="14"/>
  <c r="O45" i="14"/>
  <c r="O46" i="14"/>
  <c r="Q53" i="13"/>
  <c r="O53" i="13"/>
  <c r="O16" i="26"/>
  <c r="O11" i="26"/>
  <c r="Q34" i="26" l="1"/>
  <c r="Q33" i="26"/>
  <c r="Q32" i="26"/>
  <c r="Q31" i="26"/>
  <c r="O38" i="26"/>
  <c r="O79" i="26"/>
  <c r="Q79" i="26" s="1"/>
  <c r="O78" i="26"/>
  <c r="Q78" i="26" s="1"/>
  <c r="O77" i="26"/>
  <c r="Q77" i="26" s="1"/>
  <c r="O76" i="26"/>
  <c r="Q76" i="26" s="1"/>
  <c r="O75" i="26"/>
  <c r="Q75" i="26" s="1"/>
  <c r="O74" i="26"/>
  <c r="Q74" i="26" s="1"/>
  <c r="O22" i="26"/>
  <c r="O21" i="26"/>
  <c r="O20" i="26"/>
  <c r="O17" i="26"/>
  <c r="O15" i="26"/>
  <c r="O14" i="26"/>
  <c r="O13" i="26"/>
  <c r="O12" i="26"/>
  <c r="O10" i="26"/>
  <c r="O9" i="26"/>
  <c r="B1" i="26"/>
  <c r="O60" i="25"/>
  <c r="Q60" i="25" s="1"/>
  <c r="Q59" i="25"/>
  <c r="O59" i="25"/>
  <c r="O58" i="25"/>
  <c r="Q58" i="25" s="1"/>
  <c r="O57" i="25"/>
  <c r="Q57" i="25" s="1"/>
  <c r="Q56" i="25"/>
  <c r="O56" i="25"/>
  <c r="Q54" i="25"/>
  <c r="O54" i="25"/>
  <c r="O44" i="25"/>
  <c r="Q44" i="25" s="1"/>
  <c r="O43" i="25"/>
  <c r="Q43" i="25" s="1"/>
  <c r="O42" i="25"/>
  <c r="Q42" i="25" s="1"/>
  <c r="O41" i="25"/>
  <c r="Q41" i="25" s="1"/>
  <c r="O40" i="25"/>
  <c r="Q40" i="25" s="1"/>
  <c r="O39" i="25"/>
  <c r="Q39" i="25" s="1"/>
  <c r="O38" i="25"/>
  <c r="Q38" i="25" s="1"/>
  <c r="O37" i="25"/>
  <c r="Q37" i="25" s="1"/>
  <c r="O36" i="25"/>
  <c r="Q36" i="25" s="1"/>
  <c r="Q34" i="25"/>
  <c r="Q32" i="25"/>
  <c r="Q31" i="25"/>
  <c r="Q30" i="25"/>
  <c r="Q29" i="25"/>
  <c r="O28" i="25"/>
  <c r="Q28" i="25" s="1"/>
  <c r="O25" i="25"/>
  <c r="Q25" i="25" s="1"/>
  <c r="Q24" i="25"/>
  <c r="O24" i="25"/>
  <c r="O23" i="25"/>
  <c r="Q23" i="25" s="1"/>
  <c r="O22" i="25"/>
  <c r="Q22" i="25" s="1"/>
  <c r="O21" i="25"/>
  <c r="Q21" i="25" s="1"/>
  <c r="O20" i="25"/>
  <c r="Q20" i="25" s="1"/>
  <c r="Q19" i="25"/>
  <c r="O19" i="25"/>
  <c r="O18" i="25"/>
  <c r="Q18" i="25" s="1"/>
  <c r="O17" i="25"/>
  <c r="Q17" i="25" s="1"/>
  <c r="Q15" i="25"/>
  <c r="O15" i="25"/>
  <c r="Q13" i="25"/>
  <c r="O13" i="25"/>
  <c r="O12" i="25"/>
  <c r="Q12" i="25" s="1"/>
  <c r="O11" i="25"/>
  <c r="Q11" i="25" s="1"/>
  <c r="Q10" i="25"/>
  <c r="O10" i="25"/>
  <c r="O9" i="25"/>
  <c r="Q9" i="25" s="1"/>
  <c r="B1" i="25"/>
  <c r="Q38" i="2"/>
  <c r="A1" i="1"/>
  <c r="A1" i="22"/>
  <c r="B1" i="21"/>
  <c r="A1" i="20"/>
  <c r="A1" i="17"/>
  <c r="B1" i="16"/>
  <c r="A1" i="15"/>
  <c r="B1" i="14"/>
  <c r="A1" i="13"/>
  <c r="B1" i="2"/>
  <c r="P63" i="25" l="1"/>
  <c r="D14" i="24" s="1"/>
  <c r="P47" i="25"/>
  <c r="C14" i="24" s="1"/>
  <c r="P82" i="26"/>
  <c r="P67" i="26"/>
  <c r="C13" i="24" s="1"/>
  <c r="P65" i="25" l="1"/>
  <c r="P64" i="25" s="1"/>
  <c r="P68" i="25"/>
  <c r="P70" i="25" s="1"/>
  <c r="P69" i="25" s="1"/>
  <c r="P84" i="26"/>
  <c r="P83" i="26" s="1"/>
  <c r="D13" i="24"/>
  <c r="E13" i="24" s="1"/>
  <c r="P87" i="26"/>
  <c r="P89" i="26" s="1"/>
  <c r="P88" i="26" s="1"/>
  <c r="P69" i="26"/>
  <c r="P68" i="26" s="1"/>
  <c r="P49" i="25"/>
  <c r="P48" i="25" s="1"/>
  <c r="O12" i="15"/>
  <c r="O66" i="21" l="1"/>
  <c r="O67" i="21"/>
  <c r="O65" i="21"/>
  <c r="O64" i="21"/>
  <c r="O47" i="16" l="1"/>
  <c r="Q47" i="16" s="1"/>
  <c r="O46" i="16"/>
  <c r="Q46" i="16" s="1"/>
  <c r="O45" i="16"/>
  <c r="Q45" i="16" s="1"/>
  <c r="O44" i="16"/>
  <c r="Q44" i="16" s="1"/>
  <c r="O34" i="16"/>
  <c r="Q34" i="16" s="1"/>
  <c r="O33" i="16"/>
  <c r="Q33" i="16" s="1"/>
  <c r="O32" i="16"/>
  <c r="Q32" i="16" s="1"/>
  <c r="O31" i="16"/>
  <c r="Q31" i="16" s="1"/>
  <c r="O30" i="16"/>
  <c r="Q30" i="16" s="1"/>
  <c r="O29" i="16"/>
  <c r="Q29" i="16" s="1"/>
  <c r="O28" i="16"/>
  <c r="Q28" i="16" s="1"/>
  <c r="O27" i="16"/>
  <c r="Q27" i="16" s="1"/>
  <c r="O26" i="16"/>
  <c r="Q26" i="16" s="1"/>
  <c r="O25" i="16"/>
  <c r="Q25" i="16" s="1"/>
  <c r="O24" i="16"/>
  <c r="Q24" i="16" s="1"/>
  <c r="O23" i="16"/>
  <c r="Q23" i="16" s="1"/>
  <c r="O20" i="16"/>
  <c r="Q20" i="16" s="1"/>
  <c r="O19" i="16"/>
  <c r="Q19" i="16" s="1"/>
  <c r="O18" i="16"/>
  <c r="Q18" i="16" s="1"/>
  <c r="O17" i="16"/>
  <c r="Q17" i="16" s="1"/>
  <c r="O16" i="16"/>
  <c r="Q16" i="16" s="1"/>
  <c r="O15" i="16"/>
  <c r="Q15" i="16" s="1"/>
  <c r="O14" i="16"/>
  <c r="Q14" i="16" s="1"/>
  <c r="O13" i="16"/>
  <c r="Q13" i="16" s="1"/>
  <c r="O12" i="16"/>
  <c r="Q12" i="16" s="1"/>
  <c r="O11" i="16"/>
  <c r="Q11" i="16" s="1"/>
  <c r="O10" i="16"/>
  <c r="Q10" i="16" s="1"/>
  <c r="O9" i="16"/>
  <c r="Q9" i="16" s="1"/>
  <c r="Q64" i="21"/>
  <c r="O54" i="21"/>
  <c r="Q54" i="21" s="1"/>
  <c r="O53" i="21"/>
  <c r="Q53" i="21" s="1"/>
  <c r="O52" i="21"/>
  <c r="Q52" i="21" s="1"/>
  <c r="Q50" i="21"/>
  <c r="Q49" i="21"/>
  <c r="Q48" i="21"/>
  <c r="Q47" i="21"/>
  <c r="Q46" i="21"/>
  <c r="Q45" i="21"/>
  <c r="O44" i="21"/>
  <c r="Q44" i="21" s="1"/>
  <c r="O42" i="21"/>
  <c r="Q42" i="21" s="1"/>
  <c r="O41" i="21"/>
  <c r="Q41" i="21" s="1"/>
  <c r="O40" i="21"/>
  <c r="Q40" i="21" s="1"/>
  <c r="O39" i="21"/>
  <c r="Q39" i="21" s="1"/>
  <c r="O38" i="21"/>
  <c r="Q38" i="21" s="1"/>
  <c r="O36" i="21"/>
  <c r="Q36" i="21" s="1"/>
  <c r="O35" i="21"/>
  <c r="Q35" i="21" s="1"/>
  <c r="O34" i="21"/>
  <c r="Q34" i="21" s="1"/>
  <c r="O30" i="21"/>
  <c r="Q30" i="21" s="1"/>
  <c r="O29" i="21"/>
  <c r="Q29" i="21" s="1"/>
  <c r="O28" i="21"/>
  <c r="Q28" i="21" s="1"/>
  <c r="O26" i="21"/>
  <c r="Q26" i="21" s="1"/>
  <c r="O25" i="21"/>
  <c r="Q25" i="21" s="1"/>
  <c r="O24" i="21"/>
  <c r="Q24" i="21" s="1"/>
  <c r="O23" i="21"/>
  <c r="Q23" i="21" s="1"/>
  <c r="O22" i="21"/>
  <c r="Q22" i="21" s="1"/>
  <c r="O21" i="21"/>
  <c r="Q21" i="21" s="1"/>
  <c r="O20" i="21"/>
  <c r="Q20" i="21" s="1"/>
  <c r="O18" i="21"/>
  <c r="Q18" i="21" s="1"/>
  <c r="O17" i="21"/>
  <c r="Q17" i="21" s="1"/>
  <c r="O16" i="21"/>
  <c r="Q16" i="21" s="1"/>
  <c r="O15" i="21"/>
  <c r="Q15" i="21" s="1"/>
  <c r="O14" i="21"/>
  <c r="Q14" i="21" s="1"/>
  <c r="O12" i="21"/>
  <c r="Q12" i="21" s="1"/>
  <c r="O11" i="21"/>
  <c r="Q11" i="21" s="1"/>
  <c r="O10" i="21"/>
  <c r="Q10" i="21" s="1"/>
  <c r="O33" i="21"/>
  <c r="Q33" i="21" s="1"/>
  <c r="O9" i="21"/>
  <c r="Q9" i="21" s="1"/>
  <c r="Q50" i="16" l="1"/>
  <c r="P57" i="21"/>
  <c r="Q37" i="16"/>
  <c r="O42" i="22"/>
  <c r="O41" i="22"/>
  <c r="O39" i="22"/>
  <c r="O38" i="22"/>
  <c r="O26" i="22"/>
  <c r="O25" i="22"/>
  <c r="O24" i="22"/>
  <c r="O23" i="22"/>
  <c r="O19" i="22"/>
  <c r="O8" i="22"/>
  <c r="O34" i="20"/>
  <c r="O33" i="20"/>
  <c r="O32" i="20"/>
  <c r="O31" i="20"/>
  <c r="O20" i="20"/>
  <c r="O19" i="20"/>
  <c r="O18" i="20"/>
  <c r="O17" i="20"/>
  <c r="O16" i="20"/>
  <c r="O15" i="20"/>
  <c r="O14" i="20"/>
  <c r="O12" i="20"/>
  <c r="O11" i="20"/>
  <c r="O10" i="20"/>
  <c r="O9" i="20"/>
  <c r="O8" i="20"/>
  <c r="O36" i="17"/>
  <c r="O35" i="17"/>
  <c r="O34" i="17"/>
  <c r="O33" i="17"/>
  <c r="O32" i="17"/>
  <c r="O31" i="17"/>
  <c r="O30" i="17"/>
  <c r="O29" i="17"/>
  <c r="O28" i="17"/>
  <c r="O18" i="17"/>
  <c r="O17" i="17"/>
  <c r="O14" i="17"/>
  <c r="O13" i="17"/>
  <c r="O12" i="17"/>
  <c r="O11" i="17"/>
  <c r="O10" i="17"/>
  <c r="O9" i="17"/>
  <c r="O8" i="17"/>
  <c r="O50" i="15"/>
  <c r="O49" i="15"/>
  <c r="O47" i="15"/>
  <c r="O46" i="15"/>
  <c r="O45" i="15"/>
  <c r="O33" i="15"/>
  <c r="O32" i="15"/>
  <c r="O31" i="15"/>
  <c r="O29" i="15"/>
  <c r="O28" i="15"/>
  <c r="O27" i="15"/>
  <c r="O24" i="15"/>
  <c r="O23" i="15"/>
  <c r="O21" i="15"/>
  <c r="O20" i="15"/>
  <c r="O19" i="15"/>
  <c r="O18" i="15"/>
  <c r="O16" i="15"/>
  <c r="O15" i="15"/>
  <c r="O14" i="15"/>
  <c r="O13" i="15"/>
  <c r="O11" i="15"/>
  <c r="O10" i="15"/>
  <c r="O9" i="15"/>
  <c r="Q9" i="15" s="1"/>
  <c r="Q55" i="16" l="1"/>
  <c r="O49" i="14"/>
  <c r="Q49" i="14" s="1"/>
  <c r="O50" i="14"/>
  <c r="Q50" i="14" s="1"/>
  <c r="O51" i="14"/>
  <c r="Q51" i="14" s="1"/>
  <c r="O48" i="14"/>
  <c r="Q48" i="14" s="1"/>
  <c r="O47" i="14"/>
  <c r="Q47" i="14" s="1"/>
  <c r="Q46" i="14"/>
  <c r="O44" i="14"/>
  <c r="Q44" i="14" s="1"/>
  <c r="O33" i="14"/>
  <c r="O34" i="14"/>
  <c r="Q34" i="14" s="1"/>
  <c r="O32" i="14"/>
  <c r="Q32" i="14" s="1"/>
  <c r="O31" i="14"/>
  <c r="Q31" i="14" s="1"/>
  <c r="O30" i="14"/>
  <c r="Q30" i="14" s="1"/>
  <c r="O29" i="14"/>
  <c r="Q29" i="14" s="1"/>
  <c r="O28" i="14"/>
  <c r="Q28" i="14" s="1"/>
  <c r="O27" i="14"/>
  <c r="Q27" i="14" s="1"/>
  <c r="O26" i="14"/>
  <c r="Q26" i="14" s="1"/>
  <c r="O25" i="14"/>
  <c r="Q25" i="14" s="1"/>
  <c r="O24" i="14"/>
  <c r="Q24" i="14" s="1"/>
  <c r="O23" i="14"/>
  <c r="Q23" i="14" s="1"/>
  <c r="O20" i="14"/>
  <c r="Q20" i="14" s="1"/>
  <c r="O18" i="14"/>
  <c r="Q18" i="14" s="1"/>
  <c r="O17" i="14"/>
  <c r="Q17" i="14" s="1"/>
  <c r="O16" i="14"/>
  <c r="Q16" i="14" s="1"/>
  <c r="O15" i="14"/>
  <c r="Q15" i="14" s="1"/>
  <c r="O14" i="14"/>
  <c r="Q14" i="14" s="1"/>
  <c r="O13" i="14"/>
  <c r="Q13" i="14" s="1"/>
  <c r="O12" i="14"/>
  <c r="Q12" i="14" s="1"/>
  <c r="O11" i="14"/>
  <c r="Q11" i="14" s="1"/>
  <c r="O10" i="14"/>
  <c r="Q10" i="14" s="1"/>
  <c r="O9" i="14"/>
  <c r="Q9" i="14" s="1"/>
  <c r="O55" i="13"/>
  <c r="O54" i="13"/>
  <c r="O52" i="13"/>
  <c r="O50" i="13"/>
  <c r="O49" i="13"/>
  <c r="O48" i="13"/>
  <c r="O38" i="13"/>
  <c r="O37" i="13"/>
  <c r="O36" i="13"/>
  <c r="O34" i="13"/>
  <c r="O33" i="13"/>
  <c r="O31" i="13"/>
  <c r="O30" i="13"/>
  <c r="O29" i="13"/>
  <c r="O26" i="13"/>
  <c r="O25" i="13"/>
  <c r="O24" i="13"/>
  <c r="O23" i="13"/>
  <c r="O22" i="13"/>
  <c r="O20" i="13"/>
  <c r="O19" i="13"/>
  <c r="O18" i="13"/>
  <c r="O17" i="13"/>
  <c r="O16" i="13"/>
  <c r="O15" i="13"/>
  <c r="O13" i="13"/>
  <c r="O12" i="13"/>
  <c r="O11" i="13"/>
  <c r="O10" i="13"/>
  <c r="O42" i="2"/>
  <c r="Q42" i="2" s="1"/>
  <c r="O41" i="2"/>
  <c r="Q41" i="2" s="1"/>
  <c r="O40" i="2"/>
  <c r="Q40" i="2" s="1"/>
  <c r="O39" i="2"/>
  <c r="Q39" i="2" s="1"/>
  <c r="O38" i="2"/>
  <c r="O27" i="2"/>
  <c r="Q27" i="2" s="1"/>
  <c r="O26" i="2"/>
  <c r="Q26" i="2" s="1"/>
  <c r="O25" i="2"/>
  <c r="Q25" i="2" s="1"/>
  <c r="O24" i="2"/>
  <c r="Q24" i="2" s="1"/>
  <c r="O23" i="2"/>
  <c r="O22" i="2"/>
  <c r="Q22" i="2" s="1"/>
  <c r="O21" i="2"/>
  <c r="Q21" i="2" s="1"/>
  <c r="O20" i="2"/>
  <c r="Q20" i="2" s="1"/>
  <c r="O16" i="2"/>
  <c r="Q16" i="2" s="1"/>
  <c r="O15" i="2"/>
  <c r="Q15" i="2" s="1"/>
  <c r="O14" i="2"/>
  <c r="Q14" i="2" s="1"/>
  <c r="O13" i="2"/>
  <c r="Q13" i="2" s="1"/>
  <c r="O12" i="2"/>
  <c r="Q12" i="2" s="1"/>
  <c r="O11" i="2"/>
  <c r="Q11" i="2" s="1"/>
  <c r="O10" i="2"/>
  <c r="Q10" i="2" s="1"/>
  <c r="Q9" i="2"/>
  <c r="Q23" i="2"/>
  <c r="O49" i="1"/>
  <c r="O47" i="1"/>
  <c r="O45" i="1"/>
  <c r="O44" i="1"/>
  <c r="O43" i="1"/>
  <c r="O42" i="1"/>
  <c r="O41" i="1"/>
  <c r="O39" i="1"/>
  <c r="O38" i="1"/>
  <c r="O37" i="1"/>
  <c r="O36" i="1"/>
  <c r="O35" i="1"/>
  <c r="O33" i="1"/>
  <c r="O32" i="1"/>
  <c r="O31" i="1"/>
  <c r="O30" i="1"/>
  <c r="O29" i="1"/>
  <c r="O28" i="1"/>
  <c r="O27" i="1"/>
  <c r="O25" i="1"/>
  <c r="O24" i="1"/>
  <c r="O23" i="1"/>
  <c r="O21" i="1"/>
  <c r="O19" i="1"/>
  <c r="O18" i="1"/>
  <c r="O17" i="1"/>
  <c r="O16" i="1"/>
  <c r="O15" i="1"/>
  <c r="O13" i="1"/>
  <c r="O11" i="1"/>
  <c r="O10" i="1"/>
  <c r="O9" i="1"/>
  <c r="O8" i="1"/>
  <c r="Q8" i="1" s="1"/>
  <c r="P45" i="2" l="1"/>
  <c r="P47" i="2" s="1"/>
  <c r="P46" i="2" s="1"/>
  <c r="P31" i="2"/>
  <c r="P37" i="14"/>
  <c r="P54" i="14"/>
  <c r="D9" i="24" s="1"/>
  <c r="Q67" i="21"/>
  <c r="Q34" i="20"/>
  <c r="Q29" i="17"/>
  <c r="P33" i="2" l="1"/>
  <c r="P32" i="2" s="1"/>
  <c r="C9" i="24"/>
  <c r="P56" i="14"/>
  <c r="P55" i="14" s="1"/>
  <c r="C7" i="24"/>
  <c r="P50" i="2"/>
  <c r="P52" i="2" s="1"/>
  <c r="P51" i="2" s="1"/>
  <c r="D7" i="24"/>
  <c r="Q72" i="1"/>
  <c r="Q71" i="1"/>
  <c r="Q61" i="1"/>
  <c r="Q41" i="22" l="1"/>
  <c r="Q42" i="22"/>
  <c r="Q27" i="22"/>
  <c r="Q26" i="22"/>
  <c r="Q25" i="22"/>
  <c r="Q24" i="22"/>
  <c r="Q23" i="22"/>
  <c r="Q20" i="22"/>
  <c r="Q19" i="22"/>
  <c r="Q18" i="22"/>
  <c r="Q15" i="22"/>
  <c r="Q14" i="22"/>
  <c r="Q13" i="22"/>
  <c r="Q12" i="22"/>
  <c r="Q11" i="22"/>
  <c r="Q9" i="22"/>
  <c r="Q8" i="22"/>
  <c r="Q66" i="21"/>
  <c r="Q65" i="21"/>
  <c r="Q33" i="20"/>
  <c r="Q32" i="20"/>
  <c r="Q31" i="20"/>
  <c r="Q20" i="20"/>
  <c r="Q19" i="20"/>
  <c r="Q18" i="20"/>
  <c r="Q17" i="20"/>
  <c r="Q16" i="20"/>
  <c r="Q15" i="20"/>
  <c r="Q14" i="20"/>
  <c r="Q12" i="20"/>
  <c r="Q11" i="20"/>
  <c r="Q10" i="20"/>
  <c r="Q9" i="20"/>
  <c r="Q36" i="17"/>
  <c r="Q35" i="17"/>
  <c r="Q34" i="17"/>
  <c r="Q33" i="17"/>
  <c r="Q32" i="17"/>
  <c r="Q31" i="17"/>
  <c r="Q30" i="17"/>
  <c r="Q28" i="17"/>
  <c r="Q18" i="17"/>
  <c r="Q17" i="17"/>
  <c r="Q16" i="17"/>
  <c r="Q14" i="17"/>
  <c r="Q13" i="17"/>
  <c r="Q12" i="17"/>
  <c r="Q11" i="17"/>
  <c r="Q10" i="17"/>
  <c r="Q9" i="17"/>
  <c r="Q8" i="17"/>
  <c r="Q50" i="15"/>
  <c r="Q49" i="15"/>
  <c r="Q47" i="15"/>
  <c r="Q46" i="15"/>
  <c r="Q45" i="15"/>
  <c r="Q33" i="15"/>
  <c r="Q32" i="15"/>
  <c r="Q31" i="15"/>
  <c r="Q29" i="15"/>
  <c r="Q28" i="15"/>
  <c r="Q27" i="15"/>
  <c r="Q24" i="15"/>
  <c r="Q23" i="15"/>
  <c r="Q21" i="15"/>
  <c r="Q20" i="15"/>
  <c r="Q19" i="15"/>
  <c r="Q18" i="15"/>
  <c r="Q16" i="15"/>
  <c r="Q15" i="15"/>
  <c r="Q14" i="15"/>
  <c r="Q13" i="15"/>
  <c r="Q12" i="15"/>
  <c r="Q11" i="15"/>
  <c r="Q10" i="15"/>
  <c r="P31" i="22" l="1"/>
  <c r="P24" i="20"/>
  <c r="P21" i="17"/>
  <c r="P36" i="15"/>
  <c r="P45" i="22"/>
  <c r="P70" i="21"/>
  <c r="P75" i="21" s="1"/>
  <c r="P37" i="20"/>
  <c r="P39" i="17"/>
  <c r="P53" i="15"/>
  <c r="Q52" i="16"/>
  <c r="Q51" i="16" s="1"/>
  <c r="Q55" i="13"/>
  <c r="Q54" i="13"/>
  <c r="Q52" i="13"/>
  <c r="Q50" i="13"/>
  <c r="Q49" i="13"/>
  <c r="Q48" i="13"/>
  <c r="Q38" i="13"/>
  <c r="Q37" i="13"/>
  <c r="Q36" i="13"/>
  <c r="Q35" i="13"/>
  <c r="Q34" i="13"/>
  <c r="Q33" i="13"/>
  <c r="Q31" i="13"/>
  <c r="Q30" i="13"/>
  <c r="Q29" i="13"/>
  <c r="Q25" i="13"/>
  <c r="Q24" i="13"/>
  <c r="Q23" i="13"/>
  <c r="Q22" i="13"/>
  <c r="Q19" i="13"/>
  <c r="Q18" i="13"/>
  <c r="Q17" i="13"/>
  <c r="Q16" i="13"/>
  <c r="Q15" i="13"/>
  <c r="Q13" i="13"/>
  <c r="Q12" i="13"/>
  <c r="Q11" i="13"/>
  <c r="Q10" i="13"/>
  <c r="Q9" i="13"/>
  <c r="C15" i="24" l="1"/>
  <c r="C12" i="24"/>
  <c r="C10" i="24"/>
  <c r="P50" i="22"/>
  <c r="P52" i="22" s="1"/>
  <c r="P51" i="22" s="1"/>
  <c r="P42" i="20"/>
  <c r="P44" i="20" s="1"/>
  <c r="P43" i="20" s="1"/>
  <c r="P44" i="17"/>
  <c r="P46" i="17" s="1"/>
  <c r="P45" i="17" s="1"/>
  <c r="P58" i="15"/>
  <c r="P60" i="15" s="1"/>
  <c r="P59" i="15" s="1"/>
  <c r="P41" i="13"/>
  <c r="P47" i="22"/>
  <c r="P46" i="22" s="1"/>
  <c r="D16" i="24"/>
  <c r="D15" i="24"/>
  <c r="P41" i="17"/>
  <c r="P40" i="17" s="1"/>
  <c r="D10" i="24"/>
  <c r="P58" i="13"/>
  <c r="D8" i="24" s="1"/>
  <c r="P59" i="14"/>
  <c r="P61" i="14" s="1"/>
  <c r="P60" i="14" s="1"/>
  <c r="P39" i="14"/>
  <c r="P38" i="14" s="1"/>
  <c r="D11" i="24"/>
  <c r="P72" i="21"/>
  <c r="P71" i="21" s="1"/>
  <c r="D17" i="24"/>
  <c r="C17" i="24"/>
  <c r="P33" i="22"/>
  <c r="P32" i="22" s="1"/>
  <c r="C16" i="24"/>
  <c r="P39" i="20"/>
  <c r="P38" i="20" s="1"/>
  <c r="D12" i="24"/>
  <c r="P55" i="15"/>
  <c r="P54" i="15" s="1"/>
  <c r="P26" i="20"/>
  <c r="P25" i="20" s="1"/>
  <c r="P23" i="17"/>
  <c r="P22" i="17" s="1"/>
  <c r="P38" i="15"/>
  <c r="P37" i="15" s="1"/>
  <c r="P43" i="13" l="1"/>
  <c r="P42" i="13" s="1"/>
  <c r="E15" i="24"/>
  <c r="E14" i="24"/>
  <c r="E12" i="24"/>
  <c r="E10" i="24"/>
  <c r="E16" i="24"/>
  <c r="P63" i="13"/>
  <c r="P65" i="13" s="1"/>
  <c r="P64" i="13" s="1"/>
  <c r="E9" i="24"/>
  <c r="C11" i="24"/>
  <c r="E17" i="24"/>
  <c r="P59" i="21"/>
  <c r="P58" i="21" s="1"/>
  <c r="P77" i="21"/>
  <c r="P76" i="21" s="1"/>
  <c r="Q57" i="16"/>
  <c r="Q39" i="16"/>
  <c r="P60" i="13"/>
  <c r="P59" i="13" s="1"/>
  <c r="C8" i="24"/>
  <c r="Q49" i="1"/>
  <c r="E8" i="24" l="1"/>
  <c r="Q56" i="16"/>
  <c r="Q38" i="16"/>
  <c r="E11" i="24"/>
  <c r="E7" i="24"/>
  <c r="Q63" i="1" l="1"/>
  <c r="Q62" i="1" l="1"/>
  <c r="Q69" i="1"/>
  <c r="Q68" i="1"/>
  <c r="Q67" i="1"/>
  <c r="Q66" i="1"/>
  <c r="Q64" i="1"/>
  <c r="Q60" i="1"/>
  <c r="Q59" i="1"/>
  <c r="Q47" i="1"/>
  <c r="Q44" i="1"/>
  <c r="Q43" i="1"/>
  <c r="Q42" i="1"/>
  <c r="Q41" i="1"/>
  <c r="Q38" i="1"/>
  <c r="Q37" i="1"/>
  <c r="Q36" i="1"/>
  <c r="Q35" i="1"/>
  <c r="Q32" i="1"/>
  <c r="Q31" i="1"/>
  <c r="Q30" i="1"/>
  <c r="Q29" i="1"/>
  <c r="Q28" i="1"/>
  <c r="Q27" i="1"/>
  <c r="Q24" i="1"/>
  <c r="Q23" i="1"/>
  <c r="Q22" i="1"/>
  <c r="Q21" i="1"/>
  <c r="Q18" i="1"/>
  <c r="Q17" i="1"/>
  <c r="Q16" i="1"/>
  <c r="Q15" i="1"/>
  <c r="Q13" i="1"/>
  <c r="Q11" i="1"/>
  <c r="Q10" i="1"/>
  <c r="Q9" i="1"/>
  <c r="P75" i="1" l="1"/>
  <c r="D6" i="24" s="1"/>
  <c r="P52" i="1"/>
  <c r="P80" i="1" l="1"/>
  <c r="P82" i="1" s="1"/>
  <c r="P81" i="1" s="1"/>
  <c r="C6" i="24"/>
  <c r="P77" i="1"/>
  <c r="P76" i="1" s="1"/>
  <c r="P54" i="1"/>
  <c r="P53" i="1" s="1"/>
  <c r="E6" i="24" l="1"/>
  <c r="E21" i="24" l="1"/>
  <c r="E23" i="24" s="1"/>
  <c r="E22" i="24" s="1"/>
  <c r="D25" i="24" l="1"/>
</calcChain>
</file>

<file path=xl/sharedStrings.xml><?xml version="1.0" encoding="utf-8"?>
<sst xmlns="http://schemas.openxmlformats.org/spreadsheetml/2006/main" count="1603" uniqueCount="263">
  <si>
    <t>Z25036 - Zajištění úklidových služeb</t>
  </si>
  <si>
    <t>Příloha č. 1 Smlouvy - Položkový rozpočet</t>
  </si>
  <si>
    <t>Rekapitulace celkové ceny za úklid v jednotlivých střediscích</t>
  </si>
  <si>
    <t>Středisko</t>
  </si>
  <si>
    <t>Cena celkem za pravidelný úklid 
(Kč bez DPH)</t>
  </si>
  <si>
    <t>Cena celkem za ostatní úklid 
(Kč bez DPH)</t>
  </si>
  <si>
    <t>Cena celkem 
(Kč bez DPH)</t>
  </si>
  <si>
    <t>Jablonec nad Nisou</t>
  </si>
  <si>
    <t>Provodín</t>
  </si>
  <si>
    <t>Sosnová</t>
  </si>
  <si>
    <t>Nový Bor</t>
  </si>
  <si>
    <t>Liberec</t>
  </si>
  <si>
    <t>Český Dub</t>
  </si>
  <si>
    <t>Frýdlant</t>
  </si>
  <si>
    <t>Turnov</t>
  </si>
  <si>
    <t>Nová Ves nad Nisou</t>
  </si>
  <si>
    <t>Rychnov u Jablonce nad Nisou</t>
  </si>
  <si>
    <t>Semily</t>
  </si>
  <si>
    <t>Hrabačov</t>
  </si>
  <si>
    <t>CELKOVÁ CENA ÚKLIDU ZA 1 ROK</t>
  </si>
  <si>
    <t>Celkem Kč bez DPH</t>
  </si>
  <si>
    <t>DPH 21%</t>
  </si>
  <si>
    <t>Celkem Kč s DPH</t>
  </si>
  <si>
    <t>Úklidové služby celkem v Kč bez DPH na 2 roky</t>
  </si>
  <si>
    <t>název dodavatele:</t>
  </si>
  <si>
    <t>Vyplňovat pouze oranžově označená pole</t>
  </si>
  <si>
    <t>Výměra úklidů - areál Jablonec nad Nisou</t>
  </si>
  <si>
    <t>Pravidelný úklid</t>
  </si>
  <si>
    <t>Předmět úklidu</t>
  </si>
  <si>
    <t>m2</t>
  </si>
  <si>
    <t>Četnost úklidu</t>
  </si>
  <si>
    <t>Roční četnost</t>
  </si>
  <si>
    <t>Cena za 1m2
[Kč bez DPH]</t>
  </si>
  <si>
    <t>Celková cena za rok [Kč bez DPH]</t>
  </si>
  <si>
    <t>Přízemí - sklad</t>
  </si>
  <si>
    <t>Po</t>
  </si>
  <si>
    <t>Út</t>
  </si>
  <si>
    <t>St</t>
  </si>
  <si>
    <t>Čt</t>
  </si>
  <si>
    <t>Pá</t>
  </si>
  <si>
    <t>So</t>
  </si>
  <si>
    <t>Ne</t>
  </si>
  <si>
    <t>1T</t>
  </si>
  <si>
    <t>2T</t>
  </si>
  <si>
    <t>M</t>
  </si>
  <si>
    <t>R</t>
  </si>
  <si>
    <t>Kancelář      Kočí - logistika</t>
  </si>
  <si>
    <t>Sklad                    -  na vyžádání</t>
  </si>
  <si>
    <t>Chodba</t>
  </si>
  <si>
    <t>Toalety</t>
  </si>
  <si>
    <t>1. patro</t>
  </si>
  <si>
    <t>Archiv                   -  na vyžádání</t>
  </si>
  <si>
    <t>2. patro</t>
  </si>
  <si>
    <t>Kanceláře-koberec</t>
  </si>
  <si>
    <t>Schodiště</t>
  </si>
  <si>
    <t>Úklidová místnost</t>
  </si>
  <si>
    <t>-</t>
  </si>
  <si>
    <t xml:space="preserve"> - </t>
  </si>
  <si>
    <t>3. patro</t>
  </si>
  <si>
    <t>Kanceláře-koberec  - IT  na vyžádání</t>
  </si>
  <si>
    <t>4. patro</t>
  </si>
  <si>
    <r>
      <t xml:space="preserve">Kanceláře-koberec  </t>
    </r>
    <r>
      <rPr>
        <b/>
        <sz val="10"/>
        <color theme="1"/>
        <rFont val="Calibri"/>
        <family val="2"/>
        <charset val="238"/>
        <scheme val="minor"/>
      </rPr>
      <t>- ředitel</t>
    </r>
  </si>
  <si>
    <t>Kuchyň</t>
  </si>
  <si>
    <t>Jídelna (zasedací místnost)</t>
  </si>
  <si>
    <t>5. patro</t>
  </si>
  <si>
    <t>Kanceláře</t>
  </si>
  <si>
    <t>Cestmistrovství - navazující budova</t>
  </si>
  <si>
    <t>Toalety, šatny, sprchy</t>
  </si>
  <si>
    <t>Vrátnice</t>
  </si>
  <si>
    <t>Kancelář + chodba+WC</t>
  </si>
  <si>
    <t>Kancelář vedoucího dopravy-dílna</t>
  </si>
  <si>
    <t>Kancelář - dílna</t>
  </si>
  <si>
    <t>Rekapitulace ceny - pravidelný úklid - 1 rok</t>
  </si>
  <si>
    <t>Ostatní úklidové činnosti</t>
  </si>
  <si>
    <t>Administrativní budova</t>
  </si>
  <si>
    <t>Žaluzie</t>
  </si>
  <si>
    <t>Okna - mytí skel včetně rámů</t>
  </si>
  <si>
    <t>Vchodové dveře</t>
  </si>
  <si>
    <t>Mokré čištění koberců</t>
  </si>
  <si>
    <t>Plocha skleněného přístavku (plošina)</t>
  </si>
  <si>
    <t>Stříška</t>
  </si>
  <si>
    <t>Budova cestmistrovství</t>
  </si>
  <si>
    <t>Budova vrátnice</t>
  </si>
  <si>
    <t>Rekapitulace ceny - Ostatní úklidové činnosti - 1 rok</t>
  </si>
  <si>
    <t>Rekapitulace celkové ceny úklidu střediska</t>
  </si>
  <si>
    <t>Úklidové místnosti budou uklízeny ve vlastní režii dodavatele-udržovat pořádek</t>
  </si>
  <si>
    <t>Kancelář IT (3. patro) uklízet na vyžádání po předchozí domluvě</t>
  </si>
  <si>
    <t>1T - týdenní četnost, 2T - dvoutýdenní četnost, 1M - měsíční četnost a 1R - roční četnost - termín 1 v květnu a 2 termín listopad - vždy realizátor dá dopředu 14 dní vědět</t>
  </si>
  <si>
    <t>Výměra úklidů - areál Provodín *</t>
  </si>
  <si>
    <t xml:space="preserve">Četnost úklidu </t>
  </si>
  <si>
    <t>ZIMNÍ OBDOBÍ (LISTOPAD - BŘEZEN)</t>
  </si>
  <si>
    <t>Kancelář (Lino)</t>
  </si>
  <si>
    <t>Denní místnost (Lino)</t>
  </si>
  <si>
    <t>Kuchyňka (Lino)</t>
  </si>
  <si>
    <t>Sklad (Dlažba)</t>
  </si>
  <si>
    <t>Sociálky (Dlažba)</t>
  </si>
  <si>
    <t>Šatna (Dlažba)</t>
  </si>
  <si>
    <t>Chodba (Dlažba)</t>
  </si>
  <si>
    <t>Schodiště (Dlažba)</t>
  </si>
  <si>
    <t>LETNÍ OBDOBÍ (DUBEN - ŘÍJEN)</t>
  </si>
  <si>
    <t>Rekapitulace ceny - pravidelný úklid</t>
  </si>
  <si>
    <t>Dveře jednokřídlé</t>
  </si>
  <si>
    <t>Dveře jednokřídlé prosklené</t>
  </si>
  <si>
    <t>Dveře dvoukřídlé prosklené</t>
  </si>
  <si>
    <t>Rekapitulace ceny - ostatní úklidové činnosti</t>
  </si>
  <si>
    <t>Podkroví není upraveno-bez pravidelného úklidu</t>
  </si>
  <si>
    <t>* zahájení úklidu na výzvu objednatelem</t>
  </si>
  <si>
    <t>Výměra úklidů - areál Sosnová</t>
  </si>
  <si>
    <t>ADMINISTRATIVNÍ BUDOVA S VRÁTNICÍ *</t>
  </si>
  <si>
    <t>1. NP</t>
  </si>
  <si>
    <t>Kancelář (šatna)</t>
  </si>
  <si>
    <t>2. NP</t>
  </si>
  <si>
    <t>Archiv</t>
  </si>
  <si>
    <t>Toalety,  sprchy</t>
  </si>
  <si>
    <t>3. NP</t>
  </si>
  <si>
    <t>Kancelář (využito jako archiv)</t>
  </si>
  <si>
    <t>BUDOVA DÍLEN</t>
  </si>
  <si>
    <t xml:space="preserve">Chodba </t>
  </si>
  <si>
    <t>Denní místnosti</t>
  </si>
  <si>
    <t>Archiv - betonová mazanina</t>
  </si>
  <si>
    <t>Administrativní budova s vrátnicí</t>
  </si>
  <si>
    <t>Dveře</t>
  </si>
  <si>
    <t>Vchodové dveře- mytí skel včetně rámů</t>
  </si>
  <si>
    <t>Budova dílen</t>
  </si>
  <si>
    <t>Žalužie</t>
  </si>
  <si>
    <t>Okna - mytí skel včetně rámů (včetně dělící příčky)</t>
  </si>
  <si>
    <t>Rekapitulace ceny - Ostatní úklidové činnosti</t>
  </si>
  <si>
    <t>Výměra úklidů - areál Nový Bor</t>
  </si>
  <si>
    <t>Přízemí</t>
  </si>
  <si>
    <t>předsíň - dlažba</t>
  </si>
  <si>
    <t>společenská místnost</t>
  </si>
  <si>
    <t>denní místnost</t>
  </si>
  <si>
    <t xml:space="preserve">kancelář mistra </t>
  </si>
  <si>
    <t>kancelář cestmistra</t>
  </si>
  <si>
    <t>šatna</t>
  </si>
  <si>
    <t>chodba</t>
  </si>
  <si>
    <t>umývárna</t>
  </si>
  <si>
    <t>toalety</t>
  </si>
  <si>
    <t>kuchyň</t>
  </si>
  <si>
    <t>chodba , schody, zádveří</t>
  </si>
  <si>
    <t>dveře vchodové 900/2000</t>
  </si>
  <si>
    <t>dveře 600/1970</t>
  </si>
  <si>
    <t>dveře 700/1970</t>
  </si>
  <si>
    <t>dveře 800/1970</t>
  </si>
  <si>
    <t>dveře 900/1970</t>
  </si>
  <si>
    <t>Výměra úklidů - areál Liberec</t>
  </si>
  <si>
    <t>ADMINISTRATIVNÍ BUDOVA S VRÁTNICÍ</t>
  </si>
  <si>
    <t>Kancelář</t>
  </si>
  <si>
    <t>Denní místnost</t>
  </si>
  <si>
    <t>Spací místnost  (pouze LIS-BŘE)</t>
  </si>
  <si>
    <t>Spací místnost</t>
  </si>
  <si>
    <t>Kanceláře a zasedací místnost</t>
  </si>
  <si>
    <t>Šatna</t>
  </si>
  <si>
    <t>BUDOVA SKLADU</t>
  </si>
  <si>
    <t xml:space="preserve">Kancelář </t>
  </si>
  <si>
    <t>Předsíň</t>
  </si>
  <si>
    <t>Chodba, schody - keramická dlažba</t>
  </si>
  <si>
    <t>Kancelář vedoucího dílen - lino</t>
  </si>
  <si>
    <t>Chodba,schodiště</t>
  </si>
  <si>
    <t>Toalety, sprchy</t>
  </si>
  <si>
    <t>Okna - mytí skel včetně rámů  (květen, září)</t>
  </si>
  <si>
    <t>Ošetření nábytku, utření prachu  (květen, září)</t>
  </si>
  <si>
    <t>Dveře  (květen, září)</t>
  </si>
  <si>
    <t>Okna - mytí skel včetně rámů (květen, září)</t>
  </si>
  <si>
    <t>Vchodové dveře 1800/2500 (květen, září)</t>
  </si>
  <si>
    <t>Výměra úklidů - areál Český Dub *</t>
  </si>
  <si>
    <t>ZIMNÍ OBDOBÍ</t>
  </si>
  <si>
    <t>vrátnice</t>
  </si>
  <si>
    <t xml:space="preserve">zádveří </t>
  </si>
  <si>
    <t>schodiště 18 schodů + podesta</t>
  </si>
  <si>
    <t xml:space="preserve">šatna </t>
  </si>
  <si>
    <t>sprchy</t>
  </si>
  <si>
    <t>WC muži</t>
  </si>
  <si>
    <t>společenská místnost II.</t>
  </si>
  <si>
    <t>koupelna, sprcha II.</t>
  </si>
  <si>
    <t>LETNÍ OBDOBÍ</t>
  </si>
  <si>
    <t>dveře 3/4 prosklené, plné 800/1970</t>
  </si>
  <si>
    <t>dveře plné 600/1970</t>
  </si>
  <si>
    <t>Výměra úklidů - areál Frýdlant</t>
  </si>
  <si>
    <t xml:space="preserve">Přízemí </t>
  </si>
  <si>
    <t>zádveří</t>
  </si>
  <si>
    <t>technická místnost</t>
  </si>
  <si>
    <t>odpočinková místnost</t>
  </si>
  <si>
    <t>jídelna</t>
  </si>
  <si>
    <t xml:space="preserve">    -  </t>
  </si>
  <si>
    <t>sklad</t>
  </si>
  <si>
    <t>WC ženy</t>
  </si>
  <si>
    <t>Mytí žaluzií</t>
  </si>
  <si>
    <t>Ošetření nábytku, utření prachu</t>
  </si>
  <si>
    <t>dveře vchodové 1300x1970</t>
  </si>
  <si>
    <t>dveře vchodové 14500x1970</t>
  </si>
  <si>
    <t>Rekapitulace ceny- Ostatní úklidové činnosti</t>
  </si>
  <si>
    <t>Výměra úklidů - areál Turnov</t>
  </si>
  <si>
    <t>Kancelář VCM</t>
  </si>
  <si>
    <t>Kancelář CSM</t>
  </si>
  <si>
    <t>Kancelář účetní</t>
  </si>
  <si>
    <t>Nocležna</t>
  </si>
  <si>
    <t>Kuchyňka</t>
  </si>
  <si>
    <t>Sušárna oděvů</t>
  </si>
  <si>
    <t>Sklad 1</t>
  </si>
  <si>
    <t>Sklad 2</t>
  </si>
  <si>
    <t>Umývárna</t>
  </si>
  <si>
    <t>Šatna ženy</t>
  </si>
  <si>
    <t>Kancelář 1</t>
  </si>
  <si>
    <t>Kancelář 2</t>
  </si>
  <si>
    <t>Kancelář 3</t>
  </si>
  <si>
    <t>Sklad</t>
  </si>
  <si>
    <t>Zasedací místnost</t>
  </si>
  <si>
    <t>Nocležna 1</t>
  </si>
  <si>
    <t>Nocležna 2</t>
  </si>
  <si>
    <t>Toalety, umývárna</t>
  </si>
  <si>
    <t>Cena za 1 rok
[Kč bez DPH]</t>
  </si>
  <si>
    <t>Vstupní dveře- mytí skel včetně rámů</t>
  </si>
  <si>
    <t>Okna - mytí skel včetně rámů (administr. budova)</t>
  </si>
  <si>
    <t>Okna-hala</t>
  </si>
  <si>
    <t>Žaluzie-administrativní budova</t>
  </si>
  <si>
    <t>Toalety-dílna</t>
  </si>
  <si>
    <t>Výměra úklidů - areál Nová Ves nad Nisou</t>
  </si>
  <si>
    <t>schodiště + podesta</t>
  </si>
  <si>
    <t>1.patro</t>
  </si>
  <si>
    <t>chodba+schodiště+ podesta</t>
  </si>
  <si>
    <t>kancelář</t>
  </si>
  <si>
    <t>toalety ženy</t>
  </si>
  <si>
    <t>nocležna 2</t>
  </si>
  <si>
    <t>nocležna 1</t>
  </si>
  <si>
    <t>schodiště+ podesta</t>
  </si>
  <si>
    <t>dveře vchodové 1550/2100</t>
  </si>
  <si>
    <t>Výměra úklidů - areál Rychnov u Jablonce nad Nisou</t>
  </si>
  <si>
    <t>Dílna za vrátnicí (šatna)</t>
  </si>
  <si>
    <t>Výměra úklidů - areál Semily</t>
  </si>
  <si>
    <t>Přízemí - administarativa</t>
  </si>
  <si>
    <t>Kancelář (PVC)</t>
  </si>
  <si>
    <t>Vrátnice (PVC)</t>
  </si>
  <si>
    <t>Toalety (Dlažba)</t>
  </si>
  <si>
    <t xml:space="preserve">1.patro </t>
  </si>
  <si>
    <t>Kanceláře (PVC)</t>
  </si>
  <si>
    <t>Sklad (PVC)</t>
  </si>
  <si>
    <t>Levé křídlo</t>
  </si>
  <si>
    <t>Chodba (PVC)</t>
  </si>
  <si>
    <t>Spací místnost (PVC)</t>
  </si>
  <si>
    <t>Kotelna (Dlažba)</t>
  </si>
  <si>
    <t>Dílny</t>
  </si>
  <si>
    <t>Šatny (PVC)</t>
  </si>
  <si>
    <t>Předsíň (Dlažba)</t>
  </si>
  <si>
    <t>Okna</t>
  </si>
  <si>
    <t>Výměra úklidů - areál Hrabačov</t>
  </si>
  <si>
    <t>Přízemí - administrativa</t>
  </si>
  <si>
    <t>Kancelář (lino)</t>
  </si>
  <si>
    <t>Sklad (lino)</t>
  </si>
  <si>
    <t>Chodba (lino)</t>
  </si>
  <si>
    <t>Šatny (lino)</t>
  </si>
  <si>
    <t>Sušárna (lino)</t>
  </si>
  <si>
    <t>Toalety (dlažba)</t>
  </si>
  <si>
    <t>Kotelna (lino)</t>
  </si>
  <si>
    <t>Přízemí - dílna</t>
  </si>
  <si>
    <t>Kanceláře (lino)</t>
  </si>
  <si>
    <t>Denní místnost (lino)</t>
  </si>
  <si>
    <t>Sklad (dlažba)</t>
  </si>
  <si>
    <t>Schodiště (lino)</t>
  </si>
  <si>
    <t>Archív (lino)</t>
  </si>
  <si>
    <t>1.patro jednokřídlé dveře</t>
  </si>
  <si>
    <t>Přízemí jednokřídlé dveře</t>
  </si>
  <si>
    <t>Přízemí dvoukřídlé prosklené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</si>
</sst>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theme="5"/>
      </bottom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theme="1"/>
      </right>
      <top style="thin">
        <color rgb="FF000000"/>
      </top>
      <bottom style="thin">
        <color rgb="FF000000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18">
    <xf numFmtId="0" fontId="0" fillId="0" borderId="0" xfId="0"/>
    <xf numFmtId="44" fontId="12" fillId="3" borderId="7" xfId="1" applyFont="1" applyFill="1" applyBorder="1" applyAlignment="1" applyProtection="1">
      <alignment horizontal="right" vertical="center"/>
      <protection locked="0"/>
    </xf>
    <xf numFmtId="44" fontId="12" fillId="3" borderId="16" xfId="1" applyFont="1" applyFill="1" applyBorder="1" applyAlignment="1" applyProtection="1">
      <alignment horizontal="right" vertical="center"/>
      <protection locked="0"/>
    </xf>
    <xf numFmtId="44" fontId="12" fillId="3" borderId="99" xfId="1" applyFont="1" applyFill="1" applyBorder="1" applyAlignment="1" applyProtection="1">
      <alignment horizontal="right" vertical="center"/>
      <protection locked="0"/>
    </xf>
    <xf numFmtId="44" fontId="12" fillId="3" borderId="92" xfId="1" applyFont="1" applyFill="1" applyBorder="1" applyAlignment="1" applyProtection="1">
      <alignment horizontal="right" vertical="center"/>
      <protection locked="0"/>
    </xf>
    <xf numFmtId="44" fontId="12" fillId="3" borderId="91" xfId="1" applyFont="1" applyFill="1" applyBorder="1" applyAlignment="1" applyProtection="1">
      <alignment horizontal="right" vertical="center"/>
      <protection locked="0"/>
    </xf>
    <xf numFmtId="44" fontId="12" fillId="3" borderId="8" xfId="1" applyFont="1" applyFill="1" applyBorder="1" applyAlignment="1" applyProtection="1">
      <alignment horizontal="right" vertical="center"/>
      <protection locked="0"/>
    </xf>
    <xf numFmtId="44" fontId="12" fillId="3" borderId="17" xfId="1" applyFont="1" applyFill="1" applyBorder="1" applyAlignment="1" applyProtection="1">
      <alignment horizontal="right" vertical="center"/>
      <protection locked="0"/>
    </xf>
    <xf numFmtId="44" fontId="7" fillId="3" borderId="130" xfId="1" applyFont="1" applyFill="1" applyBorder="1" applyAlignment="1" applyProtection="1">
      <alignment vertical="center"/>
      <protection locked="0"/>
    </xf>
    <xf numFmtId="44" fontId="12" fillId="3" borderId="138" xfId="1" applyFont="1" applyFill="1" applyBorder="1" applyAlignment="1" applyProtection="1">
      <alignment horizontal="right" vertical="center"/>
      <protection locked="0"/>
    </xf>
    <xf numFmtId="44" fontId="12" fillId="3" borderId="139" xfId="1" applyFont="1" applyFill="1" applyBorder="1" applyAlignment="1" applyProtection="1">
      <alignment horizontal="right" vertical="center"/>
      <protection locked="0"/>
    </xf>
    <xf numFmtId="44" fontId="12" fillId="3" borderId="137" xfId="1" applyFont="1" applyFill="1" applyBorder="1" applyAlignment="1" applyProtection="1">
      <alignment horizontal="right" vertical="center"/>
      <protection locked="0"/>
    </xf>
    <xf numFmtId="44" fontId="12" fillId="3" borderId="146" xfId="1" applyFont="1" applyFill="1" applyBorder="1" applyAlignment="1" applyProtection="1">
      <alignment horizontal="right" vertical="center"/>
      <protection locked="0"/>
    </xf>
    <xf numFmtId="44" fontId="12" fillId="3" borderId="13" xfId="1" applyFont="1" applyFill="1" applyBorder="1" applyAlignment="1" applyProtection="1">
      <alignment horizontal="right" vertical="center"/>
      <protection locked="0"/>
    </xf>
    <xf numFmtId="44" fontId="12" fillId="3" borderId="143" xfId="1" applyFont="1" applyFill="1" applyBorder="1" applyAlignment="1" applyProtection="1">
      <alignment horizontal="right" vertical="center"/>
      <protection locked="0"/>
    </xf>
    <xf numFmtId="0" fontId="18" fillId="0" borderId="46" xfId="0" applyFont="1" applyBorder="1" applyAlignment="1" applyProtection="1">
      <alignment horizontal="right" vertical="center" indent="2"/>
    </xf>
    <xf numFmtId="0" fontId="18" fillId="0" borderId="45" xfId="0" applyFont="1" applyBorder="1" applyAlignment="1" applyProtection="1">
      <alignment horizontal="right" vertical="center" indent="2"/>
    </xf>
    <xf numFmtId="0" fontId="18" fillId="0" borderId="47" xfId="0" applyFont="1" applyBorder="1" applyAlignment="1" applyProtection="1">
      <alignment horizontal="right" vertical="center" indent="2"/>
    </xf>
    <xf numFmtId="0" fontId="0" fillId="0" borderId="0" xfId="0" applyAlignment="1" applyProtection="1">
      <alignment horizontal="center" vertical="center"/>
    </xf>
    <xf numFmtId="0" fontId="0" fillId="5" borderId="40" xfId="0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48" xfId="0" applyFill="1" applyBorder="1" applyAlignment="1" applyProtection="1">
      <alignment horizontal="center" vertical="center"/>
    </xf>
    <xf numFmtId="0" fontId="1" fillId="5" borderId="40" xfId="0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 vertical="center"/>
    </xf>
    <xf numFmtId="0" fontId="1" fillId="5" borderId="48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3" fillId="2" borderId="187" xfId="0" applyFont="1" applyFill="1" applyBorder="1" applyAlignment="1" applyProtection="1">
      <alignment horizontal="center" vertical="center"/>
    </xf>
    <xf numFmtId="0" fontId="13" fillId="2" borderId="188" xfId="0" applyFont="1" applyFill="1" applyBorder="1" applyAlignment="1" applyProtection="1">
      <alignment horizontal="center" vertical="center" wrapText="1"/>
    </xf>
    <xf numFmtId="0" fontId="13" fillId="2" borderId="189" xfId="0" applyFont="1" applyFill="1" applyBorder="1" applyAlignment="1" applyProtection="1">
      <alignment horizontal="center" vertical="center" wrapText="1"/>
    </xf>
    <xf numFmtId="0" fontId="13" fillId="2" borderId="130" xfId="0" applyFont="1" applyFill="1" applyBorder="1" applyAlignment="1" applyProtection="1">
      <alignment horizontal="center" vertical="center" wrapText="1"/>
    </xf>
    <xf numFmtId="0" fontId="0" fillId="5" borderId="49" xfId="0" applyFill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left" vertical="center"/>
    </xf>
    <xf numFmtId="44" fontId="11" fillId="0" borderId="25" xfId="0" applyNumberFormat="1" applyFont="1" applyBorder="1" applyAlignment="1" applyProtection="1">
      <alignment horizontal="right" vertical="center"/>
    </xf>
    <xf numFmtId="44" fontId="11" fillId="0" borderId="41" xfId="0" applyNumberFormat="1" applyFont="1" applyBorder="1" applyAlignment="1" applyProtection="1">
      <alignment horizontal="right" vertical="center"/>
    </xf>
    <xf numFmtId="44" fontId="7" fillId="0" borderId="190" xfId="1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left" vertical="center"/>
    </xf>
    <xf numFmtId="44" fontId="11" fillId="0" borderId="7" xfId="0" applyNumberFormat="1" applyFont="1" applyBorder="1" applyAlignment="1" applyProtection="1">
      <alignment horizontal="right" vertical="center"/>
    </xf>
    <xf numFmtId="44" fontId="11" fillId="0" borderId="28" xfId="0" applyNumberFormat="1" applyFont="1" applyBorder="1" applyAlignment="1" applyProtection="1">
      <alignment horizontal="right" vertical="center"/>
    </xf>
    <xf numFmtId="44" fontId="7" fillId="0" borderId="138" xfId="1" applyFont="1" applyBorder="1" applyAlignment="1" applyProtection="1">
      <alignment horizontal="right" vertical="center"/>
    </xf>
    <xf numFmtId="0" fontId="7" fillId="0" borderId="15" xfId="0" applyFont="1" applyBorder="1" applyAlignment="1" applyProtection="1">
      <alignment horizontal="left" vertical="center"/>
    </xf>
    <xf numFmtId="44" fontId="11" fillId="0" borderId="16" xfId="0" applyNumberFormat="1" applyFont="1" applyBorder="1" applyAlignment="1" applyProtection="1">
      <alignment horizontal="right" vertical="center"/>
    </xf>
    <xf numFmtId="44" fontId="11" fillId="0" borderId="29" xfId="0" applyNumberFormat="1" applyFont="1" applyBorder="1" applyAlignment="1" applyProtection="1">
      <alignment horizontal="right" vertical="center"/>
    </xf>
    <xf numFmtId="44" fontId="7" fillId="0" borderId="139" xfId="1" applyFont="1" applyBorder="1" applyAlignment="1" applyProtection="1">
      <alignment horizontal="right" vertical="center"/>
    </xf>
    <xf numFmtId="0" fontId="16" fillId="4" borderId="18" xfId="0" applyFont="1" applyFill="1" applyBorder="1" applyAlignment="1" applyProtection="1">
      <alignment horizontal="center" vertical="center"/>
    </xf>
    <xf numFmtId="0" fontId="16" fillId="4" borderId="19" xfId="0" applyFont="1" applyFill="1" applyBorder="1" applyAlignment="1" applyProtection="1">
      <alignment horizontal="center" vertical="center"/>
    </xf>
    <xf numFmtId="0" fontId="16" fillId="4" borderId="20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44" fontId="4" fillId="0" borderId="5" xfId="1" applyFont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44" fontId="15" fillId="0" borderId="11" xfId="1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44" fontId="4" fillId="0" borderId="23" xfId="1" applyFont="1" applyBorder="1" applyAlignment="1" applyProtection="1">
      <alignment horizontal="right" vertical="center"/>
    </xf>
    <xf numFmtId="0" fontId="0" fillId="5" borderId="40" xfId="0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1" applyNumberFormat="1" applyFont="1" applyBorder="1" applyAlignment="1" applyProtection="1">
      <alignment horizontal="right" vertical="center"/>
    </xf>
    <xf numFmtId="0" fontId="0" fillId="5" borderId="48" xfId="0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left" vertical="center"/>
    </xf>
    <xf numFmtId="44" fontId="8" fillId="2" borderId="18" xfId="1" applyFont="1" applyFill="1" applyBorder="1" applyAlignment="1" applyProtection="1">
      <alignment horizontal="right" vertical="center"/>
    </xf>
    <xf numFmtId="44" fontId="8" fillId="2" borderId="20" xfId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5" borderId="41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50" xfId="0" applyFill="1" applyBorder="1" applyAlignment="1" applyProtection="1">
      <alignment horizontal="center" vertical="center"/>
    </xf>
    <xf numFmtId="44" fontId="6" fillId="3" borderId="40" xfId="1" applyFont="1" applyFill="1" applyBorder="1" applyAlignment="1" applyProtection="1">
      <alignment vertical="center"/>
    </xf>
    <xf numFmtId="44" fontId="0" fillId="0" borderId="0" xfId="1" applyFont="1" applyAlignment="1" applyProtection="1">
      <alignment horizontal="right" vertical="center"/>
    </xf>
    <xf numFmtId="44" fontId="0" fillId="0" borderId="0" xfId="0" applyNumberFormat="1" applyAlignment="1" applyProtection="1">
      <alignment horizontal="center" vertical="center"/>
    </xf>
    <xf numFmtId="44" fontId="0" fillId="0" borderId="0" xfId="0" applyNumberFormat="1" applyAlignment="1" applyProtection="1">
      <alignment horizontal="right" vertical="center"/>
    </xf>
    <xf numFmtId="8" fontId="0" fillId="0" borderId="0" xfId="0" applyNumberFormat="1" applyAlignment="1" applyProtection="1">
      <alignment horizontal="right" vertical="center"/>
    </xf>
    <xf numFmtId="9" fontId="0" fillId="0" borderId="0" xfId="2" applyFont="1" applyAlignment="1" applyProtection="1">
      <alignment horizontal="center" vertical="center"/>
    </xf>
    <xf numFmtId="0" fontId="10" fillId="0" borderId="46" xfId="0" applyFont="1" applyBorder="1" applyAlignment="1" applyProtection="1">
      <alignment horizontal="right" vertical="center" indent="2"/>
    </xf>
    <xf numFmtId="0" fontId="10" fillId="0" borderId="45" xfId="0" applyFont="1" applyBorder="1" applyAlignment="1" applyProtection="1">
      <alignment horizontal="right" vertical="center" indent="2"/>
    </xf>
    <xf numFmtId="0" fontId="10" fillId="0" borderId="47" xfId="0" applyFont="1" applyBorder="1" applyAlignment="1" applyProtection="1">
      <alignment horizontal="right" vertical="center" indent="2"/>
    </xf>
    <xf numFmtId="0" fontId="14" fillId="4" borderId="18" xfId="0" applyFont="1" applyFill="1" applyBorder="1" applyAlignment="1" applyProtection="1">
      <alignment horizontal="center" vertical="center"/>
    </xf>
    <xf numFmtId="0" fontId="14" fillId="4" borderId="19" xfId="0" applyFont="1" applyFill="1" applyBorder="1" applyAlignment="1" applyProtection="1">
      <alignment horizontal="center" vertical="center"/>
    </xf>
    <xf numFmtId="0" fontId="14" fillId="4" borderId="20" xfId="0" applyFont="1" applyFill="1" applyBorder="1" applyAlignment="1" applyProtection="1">
      <alignment horizontal="center" vertical="center"/>
    </xf>
    <xf numFmtId="0" fontId="0" fillId="5" borderId="44" xfId="0" applyFill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/>
    </xf>
    <xf numFmtId="0" fontId="13" fillId="2" borderId="97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98" xfId="0" applyFont="1" applyFill="1" applyBorder="1" applyAlignment="1" applyProtection="1">
      <alignment horizontal="center" vertical="center"/>
    </xf>
    <xf numFmtId="0" fontId="13" fillId="2" borderId="39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2" fontId="14" fillId="2" borderId="43" xfId="0" applyNumberFormat="1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vertical="center"/>
    </xf>
    <xf numFmtId="0" fontId="13" fillId="4" borderId="4" xfId="0" applyFont="1" applyFill="1" applyBorder="1" applyAlignment="1" applyProtection="1">
      <alignment vertical="center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5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vertical="center"/>
    </xf>
    <xf numFmtId="0" fontId="12" fillId="0" borderId="6" xfId="0" applyFont="1" applyBorder="1" applyAlignment="1" applyProtection="1">
      <alignment horizontal="left" vertical="center"/>
    </xf>
    <xf numFmtId="2" fontId="12" fillId="0" borderId="7" xfId="0" applyNumberFormat="1" applyFont="1" applyBorder="1" applyAlignment="1" applyProtection="1">
      <alignment horizontal="center" vertical="center"/>
    </xf>
    <xf numFmtId="0" fontId="12" fillId="6" borderId="24" xfId="0" applyFont="1" applyFill="1" applyBorder="1" applyAlignment="1" applyProtection="1">
      <alignment horizontal="center" vertical="center"/>
    </xf>
    <xf numFmtId="0" fontId="12" fillId="6" borderId="25" xfId="0" applyFont="1" applyFill="1" applyBorder="1" applyAlignment="1" applyProtection="1">
      <alignment horizontal="center" vertical="center"/>
    </xf>
    <xf numFmtId="0" fontId="12" fillId="7" borderId="25" xfId="0" applyFont="1" applyFill="1" applyBorder="1" applyAlignment="1" applyProtection="1">
      <alignment horizontal="center" vertical="center"/>
    </xf>
    <xf numFmtId="0" fontId="12" fillId="7" borderId="27" xfId="0" applyFont="1" applyFill="1" applyBorder="1" applyAlignment="1" applyProtection="1">
      <alignment horizontal="center" vertical="center"/>
    </xf>
    <xf numFmtId="1" fontId="12" fillId="0" borderId="7" xfId="0" applyNumberFormat="1" applyFont="1" applyBorder="1" applyAlignment="1" applyProtection="1">
      <alignment horizontal="center" vertical="center"/>
    </xf>
    <xf numFmtId="44" fontId="12" fillId="0" borderId="8" xfId="1" applyFont="1" applyBorder="1" applyAlignment="1" applyProtection="1">
      <alignment horizontal="right" vertical="center"/>
    </xf>
    <xf numFmtId="0" fontId="12" fillId="6" borderId="6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 vertical="center"/>
    </xf>
    <xf numFmtId="0" fontId="12" fillId="7" borderId="7" xfId="0" applyFont="1" applyFill="1" applyBorder="1" applyAlignment="1" applyProtection="1">
      <alignment horizontal="center" vertical="center"/>
    </xf>
    <xf numFmtId="0" fontId="12" fillId="7" borderId="8" xfId="0" applyFont="1" applyFill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left" vertical="center"/>
    </xf>
    <xf numFmtId="2" fontId="12" fillId="0" borderId="22" xfId="0" applyNumberFormat="1" applyFont="1" applyBorder="1" applyAlignment="1" applyProtection="1">
      <alignment horizontal="center" vertical="center"/>
    </xf>
    <xf numFmtId="0" fontId="12" fillId="6" borderId="15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2" fillId="7" borderId="17" xfId="0" applyFont="1" applyFill="1" applyBorder="1" applyAlignment="1" applyProtection="1">
      <alignment horizontal="center" vertical="center"/>
    </xf>
    <xf numFmtId="44" fontId="12" fillId="0" borderId="17" xfId="1" applyFont="1" applyBorder="1" applyAlignment="1" applyProtection="1">
      <alignment horizontal="right" vertical="center"/>
    </xf>
    <xf numFmtId="2" fontId="12" fillId="0" borderId="29" xfId="0" applyNumberFormat="1" applyFont="1" applyBorder="1" applyAlignment="1" applyProtection="1">
      <alignment horizontal="center" vertical="center"/>
    </xf>
    <xf numFmtId="2" fontId="12" fillId="0" borderId="16" xfId="0" applyNumberFormat="1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1" fontId="12" fillId="0" borderId="13" xfId="0" applyNumberFormat="1" applyFont="1" applyBorder="1" applyAlignment="1" applyProtection="1">
      <alignment horizontal="center" vertical="center"/>
    </xf>
    <xf numFmtId="44" fontId="12" fillId="0" borderId="88" xfId="1" applyFont="1" applyBorder="1" applyAlignment="1" applyProtection="1">
      <alignment horizontal="right" vertical="center"/>
    </xf>
    <xf numFmtId="0" fontId="14" fillId="4" borderId="3" xfId="0" applyFont="1" applyFill="1" applyBorder="1" applyAlignment="1" applyProtection="1">
      <alignment vertical="center"/>
    </xf>
    <xf numFmtId="0" fontId="14" fillId="4" borderId="5" xfId="0" applyFont="1" applyFill="1" applyBorder="1" applyAlignment="1" applyProtection="1">
      <alignment vertical="center"/>
    </xf>
    <xf numFmtId="0" fontId="14" fillId="4" borderId="142" xfId="0" applyFont="1" applyFill="1" applyBorder="1" applyAlignment="1" applyProtection="1">
      <alignment vertical="center"/>
    </xf>
    <xf numFmtId="0" fontId="14" fillId="4" borderId="143" xfId="0" applyFont="1" applyFill="1" applyBorder="1" applyAlignment="1" applyProtection="1">
      <alignment vertical="center"/>
    </xf>
    <xf numFmtId="0" fontId="14" fillId="4" borderId="144" xfId="0" applyFont="1" applyFill="1" applyBorder="1" applyAlignment="1" applyProtection="1">
      <alignment vertical="center"/>
    </xf>
    <xf numFmtId="0" fontId="12" fillId="0" borderId="36" xfId="0" applyFont="1" applyBorder="1" applyAlignment="1" applyProtection="1">
      <alignment horizontal="left" vertical="center"/>
    </xf>
    <xf numFmtId="2" fontId="12" fillId="0" borderId="37" xfId="0" applyNumberFormat="1" applyFont="1" applyBorder="1" applyAlignment="1" applyProtection="1">
      <alignment horizontal="center" vertical="center"/>
    </xf>
    <xf numFmtId="0" fontId="12" fillId="7" borderId="29" xfId="0" applyFont="1" applyFill="1" applyBorder="1" applyAlignment="1" applyProtection="1">
      <alignment horizontal="center" vertical="center"/>
    </xf>
    <xf numFmtId="1" fontId="12" fillId="0" borderId="145" xfId="0" applyNumberFormat="1" applyFont="1" applyBorder="1" applyAlignment="1" applyProtection="1">
      <alignment horizontal="center" vertical="center"/>
    </xf>
    <xf numFmtId="44" fontId="12" fillId="0" borderId="147" xfId="1" applyFont="1" applyBorder="1" applyAlignment="1" applyProtection="1">
      <alignment horizontal="right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44" fontId="4" fillId="0" borderId="4" xfId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horizontal="right" vertical="center"/>
    </xf>
    <xf numFmtId="44" fontId="15" fillId="0" borderId="9" xfId="1" applyFont="1" applyBorder="1" applyAlignment="1" applyProtection="1">
      <alignment horizontal="right" vertical="center"/>
    </xf>
    <xf numFmtId="44" fontId="15" fillId="0" borderId="11" xfId="1" applyFont="1" applyBorder="1" applyAlignment="1" applyProtection="1">
      <alignment horizontal="right" vertical="center"/>
    </xf>
    <xf numFmtId="44" fontId="4" fillId="0" borderId="22" xfId="1" applyFont="1" applyBorder="1" applyAlignment="1" applyProtection="1">
      <alignment horizontal="right" vertical="center"/>
    </xf>
    <xf numFmtId="44" fontId="4" fillId="0" borderId="23" xfId="1" applyFont="1" applyBorder="1" applyAlignment="1" applyProtection="1">
      <alignment horizontal="right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44" fontId="4" fillId="0" borderId="3" xfId="1" applyFont="1" applyBorder="1" applyAlignment="1" applyProtection="1">
      <alignment horizontal="right" vertical="center"/>
    </xf>
    <xf numFmtId="44" fontId="15" fillId="0" borderId="10" xfId="1" applyFont="1" applyBorder="1" applyAlignment="1" applyProtection="1">
      <alignment horizontal="right" vertical="center"/>
    </xf>
    <xf numFmtId="44" fontId="4" fillId="0" borderId="21" xfId="1" applyFont="1" applyBorder="1" applyAlignment="1" applyProtection="1">
      <alignment horizontal="right" vertical="center"/>
    </xf>
    <xf numFmtId="0" fontId="2" fillId="5" borderId="34" xfId="0" applyFont="1" applyFill="1" applyBorder="1" applyAlignment="1" applyProtection="1">
      <alignment horizontal="center" vertical="center"/>
    </xf>
    <xf numFmtId="44" fontId="6" fillId="3" borderId="40" xfId="1" applyFont="1" applyFill="1" applyBorder="1" applyAlignment="1" applyProtection="1">
      <alignment horizontal="left" vertical="center"/>
    </xf>
    <xf numFmtId="44" fontId="6" fillId="3" borderId="0" xfId="1" applyFont="1" applyFill="1" applyBorder="1" applyAlignment="1" applyProtection="1">
      <alignment horizontal="left" vertical="center"/>
    </xf>
    <xf numFmtId="2" fontId="9" fillId="5" borderId="0" xfId="0" applyNumberFormat="1" applyFont="1" applyFill="1" applyAlignment="1" applyProtection="1">
      <alignment horizontal="center" vertical="center"/>
    </xf>
    <xf numFmtId="0" fontId="9" fillId="5" borderId="0" xfId="0" applyFont="1" applyFill="1" applyAlignment="1" applyProtection="1">
      <alignment horizontal="center" vertical="center"/>
    </xf>
    <xf numFmtId="0" fontId="6" fillId="5" borderId="0" xfId="0" applyFont="1" applyFill="1" applyAlignment="1" applyProtection="1">
      <alignment horizontal="left" vertical="center"/>
    </xf>
    <xf numFmtId="0" fontId="9" fillId="5" borderId="0" xfId="0" applyFont="1" applyFill="1" applyAlignment="1" applyProtection="1">
      <alignment horizontal="left" vertical="center"/>
    </xf>
    <xf numFmtId="0" fontId="9" fillId="5" borderId="0" xfId="0" applyFont="1" applyFill="1" applyAlignment="1" applyProtection="1">
      <alignment vertical="center"/>
    </xf>
    <xf numFmtId="0" fontId="19" fillId="5" borderId="0" xfId="0" applyFont="1" applyFill="1" applyAlignment="1" applyProtection="1">
      <alignment horizontal="left" vertical="top" wrapText="1"/>
    </xf>
    <xf numFmtId="2" fontId="0" fillId="5" borderId="14" xfId="0" applyNumberForma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5" borderId="46" xfId="0" applyFill="1" applyBorder="1" applyAlignment="1" applyProtection="1">
      <alignment horizontal="center" vertical="center"/>
    </xf>
    <xf numFmtId="0" fontId="16" fillId="5" borderId="45" xfId="0" applyFont="1" applyFill="1" applyBorder="1" applyAlignment="1" applyProtection="1">
      <alignment horizontal="right" vertical="center"/>
    </xf>
    <xf numFmtId="0" fontId="0" fillId="5" borderId="47" xfId="0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13" fillId="4" borderId="58" xfId="0" applyFont="1" applyFill="1" applyBorder="1" applyAlignment="1" applyProtection="1">
      <alignment horizontal="left" vertical="center"/>
    </xf>
    <xf numFmtId="0" fontId="13" fillId="4" borderId="4" xfId="0" applyFont="1" applyFill="1" applyBorder="1" applyAlignment="1" applyProtection="1">
      <alignment horizontal="left" vertical="center"/>
    </xf>
    <xf numFmtId="0" fontId="13" fillId="4" borderId="34" xfId="0" applyFont="1" applyFill="1" applyBorder="1" applyAlignment="1" applyProtection="1">
      <alignment vertical="center"/>
    </xf>
    <xf numFmtId="0" fontId="13" fillId="4" borderId="81" xfId="0" applyFont="1" applyFill="1" applyBorder="1" applyAlignment="1" applyProtection="1">
      <alignment vertical="center"/>
    </xf>
    <xf numFmtId="0" fontId="12" fillId="0" borderId="55" xfId="0" applyFont="1" applyBorder="1" applyAlignment="1" applyProtection="1">
      <alignment horizontal="left" vertical="center"/>
    </xf>
    <xf numFmtId="2" fontId="12" fillId="0" borderId="41" xfId="0" applyNumberFormat="1" applyFont="1" applyBorder="1" applyAlignment="1" applyProtection="1">
      <alignment horizontal="center" vertical="center"/>
    </xf>
    <xf numFmtId="1" fontId="12" fillId="0" borderId="115" xfId="0" applyNumberFormat="1" applyFont="1" applyBorder="1" applyAlignment="1" applyProtection="1">
      <alignment horizontal="center" vertical="center"/>
    </xf>
    <xf numFmtId="44" fontId="12" fillId="0" borderId="111" xfId="1" applyFont="1" applyBorder="1" applyAlignment="1" applyProtection="1">
      <alignment horizontal="right" vertical="center"/>
    </xf>
    <xf numFmtId="0" fontId="12" fillId="0" borderId="56" xfId="0" applyFont="1" applyBorder="1" applyAlignment="1" applyProtection="1">
      <alignment horizontal="left" vertical="center"/>
    </xf>
    <xf numFmtId="2" fontId="12" fillId="0" borderId="28" xfId="0" applyNumberFormat="1" applyFont="1" applyBorder="1" applyAlignment="1" applyProtection="1">
      <alignment horizontal="center" vertical="center"/>
    </xf>
    <xf numFmtId="1" fontId="12" fillId="0" borderId="10" xfId="0" applyNumberFormat="1" applyFont="1" applyBorder="1" applyAlignment="1" applyProtection="1">
      <alignment horizontal="center" vertical="center"/>
    </xf>
    <xf numFmtId="44" fontId="12" fillId="0" borderId="11" xfId="1" applyFont="1" applyBorder="1" applyAlignment="1" applyProtection="1">
      <alignment horizontal="right" vertical="center"/>
    </xf>
    <xf numFmtId="2" fontId="12" fillId="0" borderId="9" xfId="0" applyNumberFormat="1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left" vertical="center"/>
    </xf>
    <xf numFmtId="2" fontId="12" fillId="0" borderId="87" xfId="0" applyNumberFormat="1" applyFont="1" applyBorder="1" applyAlignment="1" applyProtection="1">
      <alignment horizontal="center" vertical="center"/>
    </xf>
    <xf numFmtId="2" fontId="12" fillId="6" borderId="12" xfId="0" applyNumberFormat="1" applyFont="1" applyFill="1" applyBorder="1" applyAlignment="1" applyProtection="1">
      <alignment horizontal="center" vertical="center"/>
    </xf>
    <xf numFmtId="2" fontId="12" fillId="6" borderId="90" xfId="0" applyNumberFormat="1" applyFont="1" applyFill="1" applyBorder="1" applyAlignment="1" applyProtection="1">
      <alignment horizontal="center" vertical="center"/>
    </xf>
    <xf numFmtId="2" fontId="12" fillId="7" borderId="90" xfId="0" applyNumberFormat="1" applyFont="1" applyFill="1" applyBorder="1" applyAlignment="1" applyProtection="1">
      <alignment horizontal="center" vertical="center"/>
    </xf>
    <xf numFmtId="2" fontId="12" fillId="7" borderId="109" xfId="0" applyNumberFormat="1" applyFont="1" applyFill="1" applyBorder="1" applyAlignment="1" applyProtection="1">
      <alignment horizontal="center" vertical="center"/>
    </xf>
    <xf numFmtId="2" fontId="12" fillId="0" borderId="139" xfId="0" applyNumberFormat="1" applyFont="1" applyBorder="1" applyAlignment="1" applyProtection="1">
      <alignment horizontal="center" vertical="center"/>
    </xf>
    <xf numFmtId="2" fontId="12" fillId="0" borderId="109" xfId="0" applyNumberFormat="1" applyFont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left" vertical="center"/>
    </xf>
    <xf numFmtId="2" fontId="12" fillId="0" borderId="89" xfId="0" applyNumberFormat="1" applyFont="1" applyBorder="1" applyAlignment="1" applyProtection="1">
      <alignment horizontal="center" vertical="center"/>
    </xf>
    <xf numFmtId="2" fontId="12" fillId="6" borderId="15" xfId="0" applyNumberFormat="1" applyFont="1" applyFill="1" applyBorder="1" applyAlignment="1" applyProtection="1">
      <alignment horizontal="center" vertical="center"/>
    </xf>
    <xf numFmtId="2" fontId="12" fillId="6" borderId="30" xfId="0" applyNumberFormat="1" applyFont="1" applyFill="1" applyBorder="1" applyAlignment="1" applyProtection="1">
      <alignment horizontal="center" vertical="center"/>
    </xf>
    <xf numFmtId="2" fontId="12" fillId="7" borderId="30" xfId="0" applyNumberFormat="1" applyFont="1" applyFill="1" applyBorder="1" applyAlignment="1" applyProtection="1">
      <alignment horizontal="center" vertical="center"/>
    </xf>
    <xf numFmtId="2" fontId="12" fillId="7" borderId="23" xfId="0" applyNumberFormat="1" applyFont="1" applyFill="1" applyBorder="1" applyAlignment="1" applyProtection="1">
      <alignment horizontal="center" vertical="center"/>
    </xf>
    <xf numFmtId="2" fontId="12" fillId="0" borderId="23" xfId="0" applyNumberFormat="1" applyFont="1" applyBorder="1" applyAlignment="1" applyProtection="1">
      <alignment horizontal="center" vertical="center"/>
    </xf>
    <xf numFmtId="0" fontId="12" fillId="5" borderId="0" xfId="0" applyFont="1" applyFill="1" applyAlignment="1" applyProtection="1">
      <alignment horizontal="left" vertical="center"/>
    </xf>
    <xf numFmtId="2" fontId="12" fillId="5" borderId="0" xfId="0" applyNumberFormat="1" applyFont="1" applyFill="1" applyAlignment="1" applyProtection="1">
      <alignment horizontal="center" vertical="center"/>
    </xf>
    <xf numFmtId="0" fontId="12" fillId="5" borderId="0" xfId="0" applyFont="1" applyFill="1" applyAlignment="1" applyProtection="1">
      <alignment horizontal="center" vertical="center"/>
    </xf>
    <xf numFmtId="164" fontId="13" fillId="5" borderId="0" xfId="0" applyNumberFormat="1" applyFont="1" applyFill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 vertical="center"/>
    </xf>
    <xf numFmtId="0" fontId="4" fillId="0" borderId="32" xfId="0" applyFont="1" applyBorder="1" applyAlignment="1" applyProtection="1">
      <alignment horizontal="left" vertical="center"/>
    </xf>
    <xf numFmtId="0" fontId="4" fillId="0" borderId="33" xfId="0" applyFont="1" applyBorder="1" applyAlignment="1" applyProtection="1">
      <alignment horizontal="left" vertical="center"/>
    </xf>
    <xf numFmtId="164" fontId="1" fillId="0" borderId="100" xfId="0" applyNumberFormat="1" applyFont="1" applyBorder="1" applyAlignment="1" applyProtection="1">
      <alignment horizontal="right" vertical="center"/>
    </xf>
    <xf numFmtId="164" fontId="1" fillId="0" borderId="101" xfId="0" applyNumberFormat="1" applyFont="1" applyBorder="1" applyAlignment="1" applyProtection="1">
      <alignment horizontal="right" vertical="center"/>
    </xf>
    <xf numFmtId="0" fontId="15" fillId="0" borderId="6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164" fontId="3" fillId="0" borderId="102" xfId="0" applyNumberFormat="1" applyFont="1" applyBorder="1" applyAlignment="1" applyProtection="1">
      <alignment horizontal="right" vertical="center"/>
    </xf>
    <xf numFmtId="164" fontId="3" fillId="0" borderId="103" xfId="0" applyNumberFormat="1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164" fontId="1" fillId="0" borderId="104" xfId="0" applyNumberFormat="1" applyFont="1" applyBorder="1" applyAlignment="1" applyProtection="1">
      <alignment horizontal="right" vertical="center"/>
    </xf>
    <xf numFmtId="164" fontId="1" fillId="0" borderId="105" xfId="0" applyNumberFormat="1" applyFont="1" applyBorder="1" applyAlignment="1" applyProtection="1">
      <alignment horizontal="right" vertical="center"/>
    </xf>
    <xf numFmtId="0" fontId="2" fillId="5" borderId="0" xfId="0" applyFont="1" applyFill="1" applyAlignment="1" applyProtection="1">
      <alignment horizontal="left" vertical="center"/>
    </xf>
    <xf numFmtId="164" fontId="1" fillId="5" borderId="0" xfId="0" applyNumberFormat="1" applyFont="1" applyFill="1" applyAlignment="1" applyProtection="1">
      <alignment horizontal="center" vertical="center"/>
    </xf>
    <xf numFmtId="0" fontId="13" fillId="2" borderId="70" xfId="0" applyFont="1" applyFill="1" applyBorder="1" applyAlignment="1" applyProtection="1">
      <alignment horizontal="center" vertical="center"/>
    </xf>
    <xf numFmtId="0" fontId="13" fillId="2" borderId="10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108" xfId="0" applyFont="1" applyFill="1" applyBorder="1" applyAlignment="1" applyProtection="1">
      <alignment horizontal="center" vertical="center" wrapText="1"/>
    </xf>
    <xf numFmtId="0" fontId="13" fillId="2" borderId="38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</xf>
    <xf numFmtId="0" fontId="14" fillId="4" borderId="117" xfId="0" applyFont="1" applyFill="1" applyBorder="1" applyAlignment="1" applyProtection="1">
      <alignment vertical="center"/>
    </xf>
    <xf numFmtId="0" fontId="14" fillId="4" borderId="137" xfId="0" applyFont="1" applyFill="1" applyBorder="1" applyAlignment="1" applyProtection="1">
      <alignment vertical="center"/>
    </xf>
    <xf numFmtId="0" fontId="14" fillId="4" borderId="132" xfId="0" applyFont="1" applyFill="1" applyBorder="1" applyAlignment="1" applyProtection="1">
      <alignment vertical="center"/>
    </xf>
    <xf numFmtId="44" fontId="12" fillId="0" borderId="134" xfId="1" applyFont="1" applyBorder="1" applyAlignment="1" applyProtection="1">
      <alignment horizontal="right" vertical="center"/>
    </xf>
    <xf numFmtId="0" fontId="12" fillId="6" borderId="12" xfId="0" applyFont="1" applyFill="1" applyBorder="1" applyAlignment="1" applyProtection="1">
      <alignment horizontal="center" vertical="center"/>
    </xf>
    <xf numFmtId="0" fontId="12" fillId="6" borderId="13" xfId="0" applyFont="1" applyFill="1" applyBorder="1" applyAlignment="1" applyProtection="1">
      <alignment horizontal="center" vertical="center"/>
    </xf>
    <xf numFmtId="0" fontId="12" fillId="7" borderId="13" xfId="0" applyFont="1" applyFill="1" applyBorder="1" applyAlignment="1" applyProtection="1">
      <alignment horizontal="center" vertical="center"/>
    </xf>
    <xf numFmtId="0" fontId="12" fillId="7" borderId="88" xfId="0" applyFont="1" applyFill="1" applyBorder="1" applyAlignment="1" applyProtection="1">
      <alignment horizontal="center" vertical="center"/>
    </xf>
    <xf numFmtId="1" fontId="12" fillId="0" borderId="21" xfId="0" applyNumberFormat="1" applyFont="1" applyBorder="1" applyAlignment="1" applyProtection="1">
      <alignment horizontal="center" vertical="center"/>
    </xf>
    <xf numFmtId="44" fontId="12" fillId="0" borderId="136" xfId="1" applyFont="1" applyBorder="1" applyAlignment="1" applyProtection="1">
      <alignment horizontal="right" vertical="center"/>
    </xf>
    <xf numFmtId="44" fontId="4" fillId="0" borderId="61" xfId="0" applyNumberFormat="1" applyFont="1" applyBorder="1" applyAlignment="1" applyProtection="1">
      <alignment horizontal="right" vertical="center"/>
    </xf>
    <xf numFmtId="44" fontId="4" fillId="0" borderId="83" xfId="0" applyNumberFormat="1" applyFont="1" applyBorder="1" applyAlignment="1" applyProtection="1">
      <alignment horizontal="right" vertical="center"/>
    </xf>
    <xf numFmtId="0" fontId="1" fillId="5" borderId="0" xfId="0" applyFont="1" applyFill="1" applyAlignment="1" applyProtection="1">
      <alignment horizontal="left" vertical="center"/>
    </xf>
    <xf numFmtId="2" fontId="0" fillId="5" borderId="0" xfId="0" applyNumberFormat="1" applyFill="1" applyAlignment="1" applyProtection="1">
      <alignment horizontal="center" vertical="center"/>
    </xf>
    <xf numFmtId="0" fontId="6" fillId="5" borderId="0" xfId="0" applyFont="1" applyFill="1" applyAlignment="1" applyProtection="1">
      <alignment horizontal="left" vertical="center"/>
    </xf>
    <xf numFmtId="0" fontId="0" fillId="5" borderId="0" xfId="0" applyFill="1" applyAlignment="1" applyProtection="1">
      <alignment horizontal="left" vertical="center"/>
    </xf>
    <xf numFmtId="0" fontId="6" fillId="5" borderId="14" xfId="0" applyFont="1" applyFill="1" applyBorder="1" applyAlignment="1" applyProtection="1">
      <alignment horizontal="center" vertical="center"/>
    </xf>
    <xf numFmtId="0" fontId="14" fillId="4" borderId="34" xfId="0" applyFont="1" applyFill="1" applyBorder="1" applyAlignment="1" applyProtection="1">
      <alignment horizontal="center" vertical="center"/>
    </xf>
    <xf numFmtId="0" fontId="13" fillId="2" borderId="141" xfId="0" applyFont="1" applyFill="1" applyBorder="1" applyAlignment="1" applyProtection="1">
      <alignment horizontal="center" vertical="center"/>
    </xf>
    <xf numFmtId="0" fontId="13" fillId="2" borderId="171" xfId="0" applyFont="1" applyFill="1" applyBorder="1" applyAlignment="1" applyProtection="1">
      <alignment horizontal="center" vertical="center"/>
    </xf>
    <xf numFmtId="0" fontId="13" fillId="2" borderId="172" xfId="0" applyFont="1" applyFill="1" applyBorder="1" applyAlignment="1" applyProtection="1">
      <alignment horizontal="center" vertical="center"/>
    </xf>
    <xf numFmtId="0" fontId="13" fillId="2" borderId="173" xfId="0" applyFont="1" applyFill="1" applyBorder="1" applyAlignment="1" applyProtection="1">
      <alignment horizontal="center" vertical="center"/>
    </xf>
    <xf numFmtId="0" fontId="13" fillId="2" borderId="183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/>
    </xf>
    <xf numFmtId="0" fontId="13" fillId="5" borderId="19" xfId="0" applyFont="1" applyFill="1" applyBorder="1" applyAlignment="1" applyProtection="1">
      <alignment horizontal="center" vertical="center"/>
    </xf>
    <xf numFmtId="0" fontId="13" fillId="5" borderId="35" xfId="0" applyFont="1" applyFill="1" applyBorder="1" applyAlignment="1" applyProtection="1">
      <alignment horizontal="center" vertical="center"/>
    </xf>
    <xf numFmtId="0" fontId="13" fillId="5" borderId="20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vertical="center"/>
    </xf>
    <xf numFmtId="0" fontId="13" fillId="5" borderId="4" xfId="0" applyFont="1" applyFill="1" applyBorder="1" applyAlignment="1" applyProtection="1">
      <alignment vertical="center"/>
    </xf>
    <xf numFmtId="0" fontId="17" fillId="5" borderId="3" xfId="0" applyFont="1" applyFill="1" applyBorder="1" applyAlignment="1" applyProtection="1">
      <alignment horizontal="center" vertical="center"/>
    </xf>
    <xf numFmtId="0" fontId="17" fillId="5" borderId="4" xfId="0" applyFont="1" applyFill="1" applyBorder="1" applyAlignment="1" applyProtection="1">
      <alignment horizontal="center" vertical="center"/>
    </xf>
    <xf numFmtId="0" fontId="17" fillId="5" borderId="5" xfId="0" applyFont="1" applyFill="1" applyBorder="1" applyAlignment="1" applyProtection="1">
      <alignment horizontal="center" vertical="center"/>
    </xf>
    <xf numFmtId="0" fontId="13" fillId="5" borderId="34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2" fillId="5" borderId="6" xfId="0" applyFont="1" applyFill="1" applyBorder="1" applyAlignment="1" applyProtection="1">
      <alignment horizontal="left" vertical="center"/>
    </xf>
    <xf numFmtId="2" fontId="12" fillId="5" borderId="7" xfId="0" applyNumberFormat="1" applyFont="1" applyFill="1" applyBorder="1" applyAlignment="1" applyProtection="1">
      <alignment horizontal="center" vertical="center"/>
    </xf>
    <xf numFmtId="1" fontId="12" fillId="5" borderId="10" xfId="0" applyNumberFormat="1" applyFont="1" applyFill="1" applyBorder="1" applyAlignment="1" applyProtection="1">
      <alignment horizontal="center" vertical="center"/>
    </xf>
    <xf numFmtId="44" fontId="12" fillId="5" borderId="11" xfId="1" applyFont="1" applyFill="1" applyBorder="1" applyAlignment="1" applyProtection="1">
      <alignment horizontal="right" vertical="center"/>
    </xf>
    <xf numFmtId="0" fontId="13" fillId="5" borderId="0" xfId="0" applyFont="1" applyFill="1" applyAlignment="1" applyProtection="1">
      <alignment vertical="center"/>
    </xf>
    <xf numFmtId="0" fontId="13" fillId="5" borderId="14" xfId="0" applyFont="1" applyFill="1" applyBorder="1" applyAlignment="1" applyProtection="1">
      <alignment vertical="center"/>
    </xf>
    <xf numFmtId="1" fontId="12" fillId="5" borderId="99" xfId="0" applyNumberFormat="1" applyFont="1" applyFill="1" applyBorder="1" applyAlignment="1" applyProtection="1">
      <alignment horizontal="center" vertical="center"/>
    </xf>
    <xf numFmtId="44" fontId="12" fillId="5" borderId="8" xfId="1" applyFont="1" applyFill="1" applyBorder="1" applyAlignment="1" applyProtection="1">
      <alignment horizontal="right" vertical="center"/>
    </xf>
    <xf numFmtId="1" fontId="12" fillId="0" borderId="99" xfId="0" applyNumberFormat="1" applyFont="1" applyBorder="1" applyAlignment="1" applyProtection="1">
      <alignment horizontal="center" vertical="center"/>
    </xf>
    <xf numFmtId="1" fontId="12" fillId="0" borderId="110" xfId="0" applyNumberFormat="1" applyFont="1" applyBorder="1" applyAlignment="1" applyProtection="1">
      <alignment horizontal="center" vertical="center"/>
    </xf>
    <xf numFmtId="0" fontId="13" fillId="4" borderId="148" xfId="0" applyFont="1" applyFill="1" applyBorder="1" applyAlignment="1" applyProtection="1">
      <alignment vertical="center"/>
    </xf>
    <xf numFmtId="0" fontId="13" fillId="4" borderId="149" xfId="0" applyFont="1" applyFill="1" applyBorder="1" applyAlignment="1" applyProtection="1">
      <alignment vertical="center"/>
    </xf>
    <xf numFmtId="0" fontId="13" fillId="4" borderId="132" xfId="0" applyFont="1" applyFill="1" applyBorder="1" applyAlignment="1" applyProtection="1">
      <alignment vertical="center"/>
    </xf>
    <xf numFmtId="0" fontId="12" fillId="7" borderId="41" xfId="0" applyFont="1" applyFill="1" applyBorder="1" applyAlignment="1" applyProtection="1">
      <alignment horizontal="center" vertical="center"/>
    </xf>
    <xf numFmtId="1" fontId="12" fillId="0" borderId="150" xfId="0" applyNumberFormat="1" applyFont="1" applyBorder="1" applyAlignment="1" applyProtection="1">
      <alignment horizontal="center" vertical="center"/>
    </xf>
    <xf numFmtId="44" fontId="12" fillId="0" borderId="151" xfId="1" applyFont="1" applyBorder="1" applyAlignment="1" applyProtection="1">
      <alignment horizontal="right" vertical="center"/>
    </xf>
    <xf numFmtId="0" fontId="12" fillId="6" borderId="36" xfId="0" applyFont="1" applyFill="1" applyBorder="1" applyAlignment="1" applyProtection="1">
      <alignment horizontal="center" vertical="center"/>
    </xf>
    <xf numFmtId="0" fontId="12" fillId="6" borderId="37" xfId="0" applyFont="1" applyFill="1" applyBorder="1" applyAlignment="1" applyProtection="1">
      <alignment horizontal="center" vertical="center"/>
    </xf>
    <xf numFmtId="0" fontId="12" fillId="7" borderId="37" xfId="0" applyFont="1" applyFill="1" applyBorder="1" applyAlignment="1" applyProtection="1">
      <alignment horizontal="center" vertical="center"/>
    </xf>
    <xf numFmtId="0" fontId="12" fillId="7" borderId="107" xfId="0" applyFont="1" applyFill="1" applyBorder="1" applyAlignment="1" applyProtection="1">
      <alignment horizontal="center" vertical="center"/>
    </xf>
    <xf numFmtId="1" fontId="12" fillId="0" borderId="152" xfId="0" applyNumberFormat="1" applyFont="1" applyBorder="1" applyAlignment="1" applyProtection="1">
      <alignment horizontal="center" vertical="center"/>
    </xf>
    <xf numFmtId="44" fontId="12" fillId="0" borderId="153" xfId="1" applyFont="1" applyBorder="1" applyAlignment="1" applyProtection="1">
      <alignment horizontal="right" vertical="center"/>
    </xf>
    <xf numFmtId="0" fontId="6" fillId="4" borderId="34" xfId="0" applyFont="1" applyFill="1" applyBorder="1" applyAlignment="1" applyProtection="1">
      <alignment horizontal="center" vertical="center"/>
    </xf>
    <xf numFmtId="0" fontId="13" fillId="2" borderId="97" xfId="0" applyFont="1" applyFill="1" applyBorder="1" applyAlignment="1" applyProtection="1">
      <alignment horizontal="center" vertical="center"/>
    </xf>
    <xf numFmtId="0" fontId="13" fillId="2" borderId="171" xfId="0" applyFont="1" applyFill="1" applyBorder="1" applyAlignment="1" applyProtection="1">
      <alignment horizontal="center" vertical="center" wrapText="1"/>
    </xf>
    <xf numFmtId="0" fontId="13" fillId="2" borderId="98" xfId="0" applyFont="1" applyFill="1" applyBorder="1" applyAlignment="1" applyProtection="1">
      <alignment horizontal="center" vertical="center" wrapText="1"/>
    </xf>
    <xf numFmtId="0" fontId="17" fillId="4" borderId="115" xfId="0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center" vertical="center"/>
    </xf>
    <xf numFmtId="0" fontId="17" fillId="4" borderId="111" xfId="0" applyFont="1" applyFill="1" applyBorder="1" applyAlignment="1" applyProtection="1">
      <alignment horizontal="center" vertical="center"/>
    </xf>
    <xf numFmtId="44" fontId="7" fillId="3" borderId="40" xfId="1" applyFont="1" applyFill="1" applyBorder="1" applyAlignment="1" applyProtection="1">
      <alignment horizontal="left" vertical="center"/>
    </xf>
    <xf numFmtId="44" fontId="7" fillId="3" borderId="0" xfId="1" applyFont="1" applyFill="1" applyBorder="1" applyAlignment="1" applyProtection="1">
      <alignment horizontal="left" vertical="center"/>
    </xf>
    <xf numFmtId="0" fontId="7" fillId="5" borderId="0" xfId="0" applyFont="1" applyFill="1" applyAlignment="1" applyProtection="1">
      <alignment horizontal="left" vertical="center"/>
    </xf>
    <xf numFmtId="0" fontId="0" fillId="5" borderId="0" xfId="0" applyFill="1" applyAlignment="1" applyProtection="1">
      <alignment vertical="center"/>
    </xf>
    <xf numFmtId="0" fontId="6" fillId="5" borderId="14" xfId="0" applyFont="1" applyFill="1" applyBorder="1" applyAlignment="1" applyProtection="1">
      <alignment horizontal="left" vertical="center"/>
    </xf>
    <xf numFmtId="0" fontId="13" fillId="4" borderId="106" xfId="0" applyFont="1" applyFill="1" applyBorder="1" applyAlignment="1" applyProtection="1">
      <alignment horizontal="left" vertical="center"/>
    </xf>
    <xf numFmtId="0" fontId="13" fillId="4" borderId="35" xfId="0" applyFont="1" applyFill="1" applyBorder="1" applyAlignment="1" applyProtection="1">
      <alignment horizontal="left" vertical="center"/>
    </xf>
    <xf numFmtId="0" fontId="12" fillId="0" borderId="31" xfId="0" applyFont="1" applyBorder="1" applyAlignment="1" applyProtection="1">
      <alignment horizontal="left" vertical="center"/>
    </xf>
    <xf numFmtId="2" fontId="12" fillId="0" borderId="26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/>
    </xf>
    <xf numFmtId="2" fontId="0" fillId="0" borderId="28" xfId="0" applyNumberFormat="1" applyBorder="1" applyAlignment="1" applyProtection="1">
      <alignment horizontal="center"/>
    </xf>
    <xf numFmtId="44" fontId="0" fillId="0" borderId="138" xfId="1" applyFont="1" applyFill="1" applyBorder="1" applyAlignment="1" applyProtection="1">
      <alignment horizontal="center"/>
    </xf>
    <xf numFmtId="44" fontId="0" fillId="0" borderId="11" xfId="1" applyFont="1" applyFill="1" applyBorder="1" applyAlignment="1" applyProtection="1">
      <alignment horizont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</xf>
    <xf numFmtId="0" fontId="13" fillId="4" borderId="154" xfId="0" applyFont="1" applyFill="1" applyBorder="1" applyAlignment="1" applyProtection="1">
      <alignment vertical="center"/>
    </xf>
    <xf numFmtId="1" fontId="12" fillId="0" borderId="155" xfId="0" applyNumberFormat="1" applyFont="1" applyBorder="1" applyAlignment="1" applyProtection="1">
      <alignment horizontal="center" vertical="center"/>
    </xf>
    <xf numFmtId="44" fontId="12" fillId="0" borderId="156" xfId="1" applyFont="1" applyBorder="1" applyAlignment="1" applyProtection="1">
      <alignment horizontal="right" vertical="center"/>
    </xf>
    <xf numFmtId="44" fontId="0" fillId="0" borderId="134" xfId="1" applyFont="1" applyFill="1" applyBorder="1" applyAlignment="1" applyProtection="1">
      <alignment horizontal="center"/>
    </xf>
    <xf numFmtId="1" fontId="12" fillId="0" borderId="157" xfId="0" applyNumberFormat="1" applyFont="1" applyBorder="1" applyAlignment="1" applyProtection="1">
      <alignment horizontal="center" vertical="center"/>
    </xf>
    <xf numFmtId="44" fontId="12" fillId="0" borderId="158" xfId="1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left" vertical="center"/>
    </xf>
    <xf numFmtId="44" fontId="1" fillId="0" borderId="100" xfId="1" applyFont="1" applyBorder="1" applyAlignment="1" applyProtection="1">
      <alignment horizontal="right" vertical="center"/>
    </xf>
    <xf numFmtId="44" fontId="1" fillId="0" borderId="101" xfId="1" applyFont="1" applyBorder="1" applyAlignment="1" applyProtection="1">
      <alignment horizontal="right" vertical="center"/>
    </xf>
    <xf numFmtId="0" fontId="15" fillId="0" borderId="11" xfId="0" applyFont="1" applyBorder="1" applyAlignment="1" applyProtection="1">
      <alignment horizontal="left" vertical="center"/>
    </xf>
    <xf numFmtId="44" fontId="3" fillId="0" borderId="102" xfId="1" applyFont="1" applyBorder="1" applyAlignment="1" applyProtection="1">
      <alignment horizontal="right" vertical="center"/>
    </xf>
    <xf numFmtId="44" fontId="3" fillId="0" borderId="103" xfId="1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left" vertical="center"/>
    </xf>
    <xf numFmtId="44" fontId="1" fillId="0" borderId="104" xfId="1" applyFont="1" applyBorder="1" applyAlignment="1" applyProtection="1">
      <alignment horizontal="right" vertical="center"/>
    </xf>
    <xf numFmtId="44" fontId="1" fillId="0" borderId="105" xfId="1" applyFont="1" applyBorder="1" applyAlignment="1" applyProtection="1">
      <alignment horizontal="right" vertical="center"/>
    </xf>
    <xf numFmtId="0" fontId="13" fillId="2" borderId="186" xfId="0" applyFont="1" applyFill="1" applyBorder="1" applyAlignment="1" applyProtection="1">
      <alignment horizontal="center" vertical="center" wrapText="1"/>
    </xf>
    <xf numFmtId="0" fontId="13" fillId="2" borderId="128" xfId="0" applyFont="1" applyFill="1" applyBorder="1" applyAlignment="1" applyProtection="1">
      <alignment horizontal="center" vertical="center" wrapText="1"/>
    </xf>
    <xf numFmtId="0" fontId="14" fillId="4" borderId="42" xfId="0" applyFont="1" applyFill="1" applyBorder="1" applyAlignment="1" applyProtection="1">
      <alignment vertical="center"/>
    </xf>
    <xf numFmtId="0" fontId="14" fillId="4" borderId="34" xfId="0" applyFont="1" applyFill="1" applyBorder="1" applyAlignment="1" applyProtection="1">
      <alignment vertical="center"/>
    </xf>
    <xf numFmtId="0" fontId="14" fillId="4" borderId="112" xfId="0" applyFont="1" applyFill="1" applyBorder="1" applyAlignment="1" applyProtection="1">
      <alignment vertical="center"/>
    </xf>
    <xf numFmtId="0" fontId="14" fillId="4" borderId="113" xfId="0" applyFont="1" applyFill="1" applyBorder="1" applyAlignment="1" applyProtection="1">
      <alignment vertical="center"/>
    </xf>
    <xf numFmtId="1" fontId="12" fillId="0" borderId="91" xfId="0" applyNumberFormat="1" applyFont="1" applyBorder="1" applyAlignment="1" applyProtection="1">
      <alignment horizontal="center" vertical="center"/>
    </xf>
    <xf numFmtId="44" fontId="12" fillId="0" borderId="27" xfId="1" applyFont="1" applyBorder="1" applyAlignment="1" applyProtection="1">
      <alignment horizontal="right" vertical="center"/>
    </xf>
    <xf numFmtId="0" fontId="12" fillId="7" borderId="96" xfId="0" applyFont="1" applyFill="1" applyBorder="1" applyAlignment="1" applyProtection="1">
      <alignment horizontal="center" vertical="center"/>
    </xf>
    <xf numFmtId="1" fontId="12" fillId="0" borderId="92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2" fontId="12" fillId="0" borderId="0" xfId="0" applyNumberFormat="1" applyFont="1" applyAlignment="1" applyProtection="1">
      <alignment horizontal="center" vertical="center"/>
    </xf>
    <xf numFmtId="44" fontId="1" fillId="0" borderId="3" xfId="1" applyFont="1" applyBorder="1" applyAlignment="1" applyProtection="1">
      <alignment horizontal="right" vertical="center"/>
    </xf>
    <xf numFmtId="44" fontId="1" fillId="0" borderId="81" xfId="1" applyFont="1" applyBorder="1" applyAlignment="1" applyProtection="1">
      <alignment horizontal="right" vertical="center"/>
    </xf>
    <xf numFmtId="44" fontId="3" fillId="0" borderId="10" xfId="1" applyFont="1" applyBorder="1" applyAlignment="1" applyProtection="1">
      <alignment horizontal="right" vertical="center"/>
    </xf>
    <xf numFmtId="44" fontId="3" fillId="0" borderId="82" xfId="1" applyFont="1" applyBorder="1" applyAlignment="1" applyProtection="1">
      <alignment horizontal="right" vertical="center"/>
    </xf>
    <xf numFmtId="44" fontId="1" fillId="0" borderId="129" xfId="1" applyFont="1" applyBorder="1" applyAlignment="1" applyProtection="1">
      <alignment horizontal="right" vertical="center"/>
    </xf>
    <xf numFmtId="44" fontId="1" fillId="0" borderId="83" xfId="1" applyFont="1" applyBorder="1" applyAlignment="1" applyProtection="1">
      <alignment horizontal="right" vertical="center"/>
    </xf>
    <xf numFmtId="44" fontId="4" fillId="0" borderId="81" xfId="1" applyFont="1" applyBorder="1" applyAlignment="1" applyProtection="1">
      <alignment horizontal="right" vertical="center"/>
    </xf>
    <xf numFmtId="44" fontId="15" fillId="0" borderId="82" xfId="1" applyFont="1" applyBorder="1" applyAlignment="1" applyProtection="1">
      <alignment horizontal="right" vertical="center"/>
    </xf>
    <xf numFmtId="44" fontId="4" fillId="0" borderId="129" xfId="1" applyFont="1" applyBorder="1" applyAlignment="1" applyProtection="1">
      <alignment horizontal="right" vertical="center"/>
    </xf>
    <xf numFmtId="44" fontId="4" fillId="0" borderId="83" xfId="1" applyFont="1" applyBorder="1" applyAlignment="1" applyProtection="1">
      <alignment horizontal="right" vertical="center"/>
    </xf>
    <xf numFmtId="2" fontId="12" fillId="6" borderId="7" xfId="0" applyNumberFormat="1" applyFont="1" applyFill="1" applyBorder="1" applyAlignment="1" applyProtection="1">
      <alignment horizontal="center" vertical="center"/>
    </xf>
    <xf numFmtId="2" fontId="12" fillId="6" borderId="28" xfId="0" applyNumberFormat="1" applyFont="1" applyFill="1" applyBorder="1" applyAlignment="1" applyProtection="1">
      <alignment horizontal="center" vertical="center"/>
    </xf>
    <xf numFmtId="2" fontId="12" fillId="6" borderId="16" xfId="0" applyNumberFormat="1" applyFont="1" applyFill="1" applyBorder="1" applyAlignment="1" applyProtection="1">
      <alignment horizontal="center" vertical="center"/>
    </xf>
    <xf numFmtId="2" fontId="12" fillId="7" borderId="7" xfId="0" applyNumberFormat="1" applyFont="1" applyFill="1" applyBorder="1" applyAlignment="1" applyProtection="1">
      <alignment horizontal="center" vertical="center"/>
    </xf>
    <xf numFmtId="2" fontId="12" fillId="7" borderId="8" xfId="0" applyNumberFormat="1" applyFont="1" applyFill="1" applyBorder="1" applyAlignment="1" applyProtection="1">
      <alignment horizontal="center" vertical="center"/>
    </xf>
    <xf numFmtId="2" fontId="12" fillId="7" borderId="16" xfId="0" applyNumberFormat="1" applyFont="1" applyFill="1" applyBorder="1" applyAlignment="1" applyProtection="1">
      <alignment horizontal="center" vertical="center"/>
    </xf>
    <xf numFmtId="2" fontId="12" fillId="7" borderId="17" xfId="0" applyNumberFormat="1" applyFont="1" applyFill="1" applyBorder="1" applyAlignment="1" applyProtection="1">
      <alignment horizontal="center" vertical="center"/>
    </xf>
    <xf numFmtId="2" fontId="12" fillId="6" borderId="6" xfId="0" applyNumberFormat="1" applyFont="1" applyFill="1" applyBorder="1" applyAlignment="1" applyProtection="1">
      <alignment horizontal="center" vertical="center"/>
    </xf>
    <xf numFmtId="2" fontId="12" fillId="7" borderId="28" xfId="0" applyNumberFormat="1" applyFont="1" applyFill="1" applyBorder="1" applyAlignment="1" applyProtection="1">
      <alignment horizontal="center" vertical="center"/>
    </xf>
    <xf numFmtId="2" fontId="12" fillId="7" borderId="29" xfId="0" applyNumberFormat="1" applyFont="1" applyFill="1" applyBorder="1" applyAlignment="1" applyProtection="1">
      <alignment horizontal="center" vertical="center"/>
    </xf>
    <xf numFmtId="2" fontId="12" fillId="6" borderId="29" xfId="0" applyNumberFormat="1" applyFont="1" applyFill="1" applyBorder="1" applyAlignment="1" applyProtection="1">
      <alignment horizontal="center" vertical="center"/>
    </xf>
    <xf numFmtId="0" fontId="13" fillId="2" borderId="184" xfId="0" applyFont="1" applyFill="1" applyBorder="1" applyAlignment="1" applyProtection="1">
      <alignment horizontal="center" vertical="center"/>
    </xf>
    <xf numFmtId="0" fontId="13" fillId="2" borderId="185" xfId="0" applyFont="1" applyFill="1" applyBorder="1" applyAlignment="1" applyProtection="1">
      <alignment horizontal="center" vertical="center"/>
    </xf>
    <xf numFmtId="0" fontId="13" fillId="2" borderId="93" xfId="0" applyFont="1" applyFill="1" applyBorder="1" applyAlignment="1" applyProtection="1">
      <alignment horizontal="center" vertical="center"/>
    </xf>
    <xf numFmtId="0" fontId="13" fillId="2" borderId="94" xfId="0" applyFont="1" applyFill="1" applyBorder="1" applyAlignment="1" applyProtection="1">
      <alignment horizontal="center" vertical="center"/>
    </xf>
    <xf numFmtId="0" fontId="13" fillId="2" borderId="95" xfId="0" applyFont="1" applyFill="1" applyBorder="1" applyAlignment="1" applyProtection="1">
      <alignment horizontal="center" vertical="center"/>
    </xf>
    <xf numFmtId="0" fontId="13" fillId="4" borderId="117" xfId="0" applyFont="1" applyFill="1" applyBorder="1" applyAlignment="1" applyProtection="1">
      <alignment horizontal="left" vertical="center"/>
    </xf>
    <xf numFmtId="0" fontId="13" fillId="4" borderId="118" xfId="0" applyFont="1" applyFill="1" applyBorder="1" applyAlignment="1" applyProtection="1">
      <alignment horizontal="left" vertical="center"/>
    </xf>
    <xf numFmtId="0" fontId="13" fillId="4" borderId="118" xfId="0" applyFont="1" applyFill="1" applyBorder="1" applyAlignment="1" applyProtection="1">
      <alignment vertical="center"/>
    </xf>
    <xf numFmtId="0" fontId="13" fillId="4" borderId="121" xfId="0" applyFont="1" applyFill="1" applyBorder="1" applyAlignment="1" applyProtection="1">
      <alignment vertical="center"/>
    </xf>
    <xf numFmtId="0" fontId="12" fillId="0" borderId="24" xfId="0" applyFont="1" applyBorder="1" applyAlignment="1" applyProtection="1">
      <alignment horizontal="left" vertical="center"/>
    </xf>
    <xf numFmtId="2" fontId="12" fillId="6" borderId="25" xfId="0" applyNumberFormat="1" applyFont="1" applyFill="1" applyBorder="1" applyAlignment="1" applyProtection="1">
      <alignment horizontal="center" vertical="center"/>
    </xf>
    <xf numFmtId="1" fontId="12" fillId="0" borderId="114" xfId="0" applyNumberFormat="1" applyFont="1" applyBorder="1" applyAlignment="1" applyProtection="1">
      <alignment horizontal="center" vertical="center"/>
    </xf>
    <xf numFmtId="0" fontId="1" fillId="4" borderId="100" xfId="0" applyFont="1" applyFill="1" applyBorder="1" applyAlignment="1" applyProtection="1">
      <alignment horizontal="center" vertical="center"/>
    </xf>
    <xf numFmtId="0" fontId="1" fillId="4" borderId="122" xfId="0" applyFont="1" applyFill="1" applyBorder="1" applyAlignment="1" applyProtection="1">
      <alignment horizontal="center" vertical="center"/>
    </xf>
    <xf numFmtId="0" fontId="1" fillId="4" borderId="101" xfId="0" applyFont="1" applyFill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left" vertical="center"/>
    </xf>
    <xf numFmtId="0" fontId="4" fillId="0" borderId="75" xfId="0" applyFont="1" applyBorder="1" applyAlignment="1" applyProtection="1">
      <alignment horizontal="left" vertical="center"/>
    </xf>
    <xf numFmtId="0" fontId="4" fillId="0" borderId="76" xfId="0" applyFont="1" applyBorder="1" applyAlignment="1" applyProtection="1">
      <alignment horizontal="left" vertical="center"/>
    </xf>
    <xf numFmtId="44" fontId="4" fillId="0" borderId="119" xfId="1" applyFont="1" applyFill="1" applyBorder="1" applyAlignment="1" applyProtection="1">
      <alignment horizontal="right" vertical="center"/>
    </xf>
    <xf numFmtId="0" fontId="15" fillId="0" borderId="102" xfId="0" applyFont="1" applyBorder="1" applyAlignment="1" applyProtection="1">
      <alignment horizontal="left" vertical="center"/>
    </xf>
    <xf numFmtId="0" fontId="15" fillId="0" borderId="75" xfId="0" applyFont="1" applyBorder="1" applyAlignment="1" applyProtection="1">
      <alignment horizontal="left" vertical="center"/>
    </xf>
    <xf numFmtId="0" fontId="15" fillId="0" borderId="76" xfId="0" applyFont="1" applyBorder="1" applyAlignment="1" applyProtection="1">
      <alignment horizontal="left" vertical="center"/>
    </xf>
    <xf numFmtId="44" fontId="15" fillId="0" borderId="99" xfId="1" applyFont="1" applyFill="1" applyBorder="1" applyAlignment="1" applyProtection="1">
      <alignment horizontal="right" vertical="center"/>
    </xf>
    <xf numFmtId="0" fontId="4" fillId="0" borderId="104" xfId="0" applyFont="1" applyBorder="1" applyAlignment="1" applyProtection="1">
      <alignment horizontal="left" vertical="center"/>
    </xf>
    <xf numFmtId="0" fontId="4" fillId="0" borderId="123" xfId="0" applyFont="1" applyBorder="1" applyAlignment="1" applyProtection="1">
      <alignment horizontal="left" vertical="center"/>
    </xf>
    <xf numFmtId="0" fontId="4" fillId="0" borderId="124" xfId="0" applyFont="1" applyBorder="1" applyAlignment="1" applyProtection="1">
      <alignment horizontal="left" vertical="center"/>
    </xf>
    <xf numFmtId="44" fontId="4" fillId="0" borderId="92" xfId="0" applyNumberFormat="1" applyFont="1" applyBorder="1" applyAlignment="1" applyProtection="1">
      <alignment horizontal="right" vertical="center"/>
    </xf>
    <xf numFmtId="0" fontId="14" fillId="4" borderId="67" xfId="0" applyFont="1" applyFill="1" applyBorder="1" applyAlignment="1" applyProtection="1">
      <alignment horizontal="center" vertical="center"/>
    </xf>
    <xf numFmtId="0" fontId="14" fillId="4" borderId="68" xfId="0" applyFont="1" applyFill="1" applyBorder="1" applyAlignment="1" applyProtection="1">
      <alignment horizontal="center" vertical="center"/>
    </xf>
    <xf numFmtId="0" fontId="14" fillId="4" borderId="85" xfId="0" applyFont="1" applyFill="1" applyBorder="1" applyAlignment="1" applyProtection="1">
      <alignment horizontal="center" vertical="center"/>
    </xf>
    <xf numFmtId="0" fontId="13" fillId="2" borderId="116" xfId="0" applyFont="1" applyFill="1" applyBorder="1" applyAlignment="1" applyProtection="1">
      <alignment horizontal="center" vertical="center" wrapText="1"/>
    </xf>
    <xf numFmtId="0" fontId="13" fillId="2" borderId="127" xfId="0" applyFont="1" applyFill="1" applyBorder="1" applyAlignment="1" applyProtection="1">
      <alignment horizontal="center" vertical="center" wrapText="1"/>
    </xf>
    <xf numFmtId="0" fontId="14" fillId="4" borderId="43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" fillId="4" borderId="101" xfId="0" applyFont="1" applyFill="1" applyBorder="1" applyAlignment="1" applyProtection="1">
      <alignment vertical="center"/>
    </xf>
    <xf numFmtId="0" fontId="16" fillId="4" borderId="18" xfId="0" applyFont="1" applyFill="1" applyBorder="1" applyAlignment="1" applyProtection="1">
      <alignment vertical="center"/>
    </xf>
    <xf numFmtId="0" fontId="16" fillId="4" borderId="19" xfId="0" applyFont="1" applyFill="1" applyBorder="1" applyAlignment="1" applyProtection="1">
      <alignment vertical="center"/>
    </xf>
    <xf numFmtId="0" fontId="16" fillId="4" borderId="20" xfId="0" applyFont="1" applyFill="1" applyBorder="1" applyAlignment="1" applyProtection="1">
      <alignment vertical="center"/>
    </xf>
    <xf numFmtId="44" fontId="4" fillId="0" borderId="92" xfId="1" applyFont="1" applyFill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center" vertical="center"/>
    </xf>
    <xf numFmtId="2" fontId="14" fillId="2" borderId="51" xfId="0" applyNumberFormat="1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left" vertical="center"/>
    </xf>
    <xf numFmtId="44" fontId="0" fillId="0" borderId="8" xfId="0" applyNumberFormat="1" applyBorder="1" applyAlignment="1" applyProtection="1">
      <alignment horizontal="right"/>
    </xf>
    <xf numFmtId="44" fontId="12" fillId="0" borderId="8" xfId="1" applyFont="1" applyFill="1" applyBorder="1" applyAlignment="1" applyProtection="1">
      <alignment horizontal="center" vertical="center"/>
    </xf>
    <xf numFmtId="0" fontId="0" fillId="0" borderId="6" xfId="0" applyBorder="1" applyProtection="1"/>
    <xf numFmtId="0" fontId="5" fillId="0" borderId="7" xfId="0" applyFont="1" applyBorder="1" applyAlignment="1" applyProtection="1">
      <alignment horizontal="center"/>
    </xf>
    <xf numFmtId="2" fontId="3" fillId="0" borderId="7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left"/>
    </xf>
    <xf numFmtId="2" fontId="3" fillId="0" borderId="16" xfId="0" applyNumberFormat="1" applyFont="1" applyBorder="1" applyAlignment="1" applyProtection="1">
      <alignment horizontal="center"/>
    </xf>
    <xf numFmtId="44" fontId="12" fillId="0" borderId="17" xfId="0" applyNumberFormat="1" applyFont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13" fillId="4" borderId="81" xfId="0" applyFont="1" applyFill="1" applyBorder="1" applyAlignment="1" applyProtection="1">
      <alignment horizontal="center" vertical="center"/>
    </xf>
    <xf numFmtId="0" fontId="1" fillId="4" borderId="72" xfId="0" applyFont="1" applyFill="1" applyBorder="1" applyAlignment="1" applyProtection="1">
      <alignment horizontal="center" vertical="center"/>
    </xf>
    <xf numFmtId="0" fontId="1" fillId="4" borderId="73" xfId="0" applyFont="1" applyFill="1" applyBorder="1" applyAlignment="1" applyProtection="1">
      <alignment horizontal="center" vertical="center"/>
    </xf>
    <xf numFmtId="0" fontId="1" fillId="4" borderId="80" xfId="0" applyFont="1" applyFill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left" vertical="center"/>
    </xf>
    <xf numFmtId="44" fontId="4" fillId="0" borderId="62" xfId="1" applyFont="1" applyBorder="1" applyAlignment="1" applyProtection="1">
      <alignment horizontal="right" vertical="center"/>
    </xf>
    <xf numFmtId="44" fontId="4" fillId="0" borderId="63" xfId="1" applyFont="1" applyBorder="1" applyAlignment="1" applyProtection="1">
      <alignment horizontal="right" vertical="center"/>
    </xf>
    <xf numFmtId="0" fontId="15" fillId="0" borderId="74" xfId="0" applyFont="1" applyBorder="1" applyAlignment="1" applyProtection="1">
      <alignment horizontal="left" vertical="center"/>
    </xf>
    <xf numFmtId="44" fontId="15" fillId="0" borderId="62" xfId="1" applyFont="1" applyBorder="1" applyAlignment="1" applyProtection="1">
      <alignment horizontal="right" vertical="center"/>
    </xf>
    <xf numFmtId="44" fontId="15" fillId="0" borderId="63" xfId="1" applyFont="1" applyBorder="1" applyAlignment="1" applyProtection="1">
      <alignment horizontal="right" vertical="center"/>
    </xf>
    <xf numFmtId="0" fontId="4" fillId="0" borderId="77" xfId="0" applyFont="1" applyBorder="1" applyAlignment="1" applyProtection="1">
      <alignment horizontal="left" vertical="center"/>
    </xf>
    <xf numFmtId="0" fontId="4" fillId="0" borderId="78" xfId="0" applyFont="1" applyBorder="1" applyAlignment="1" applyProtection="1">
      <alignment horizontal="left" vertical="center"/>
    </xf>
    <xf numFmtId="0" fontId="4" fillId="0" borderId="79" xfId="0" applyFont="1" applyBorder="1" applyAlignment="1" applyProtection="1">
      <alignment horizontal="left" vertical="center"/>
    </xf>
    <xf numFmtId="44" fontId="4" fillId="0" borderId="64" xfId="1" applyFont="1" applyBorder="1" applyAlignment="1" applyProtection="1">
      <alignment horizontal="right" vertical="center"/>
    </xf>
    <xf numFmtId="44" fontId="4" fillId="0" borderId="65" xfId="1" applyFont="1" applyBorder="1" applyAlignment="1" applyProtection="1">
      <alignment horizontal="right" vertical="center"/>
    </xf>
    <xf numFmtId="0" fontId="14" fillId="4" borderId="93" xfId="0" applyFont="1" applyFill="1" applyBorder="1" applyAlignment="1" applyProtection="1">
      <alignment horizontal="center" vertical="center"/>
    </xf>
    <xf numFmtId="0" fontId="14" fillId="4" borderId="94" xfId="0" applyFont="1" applyFill="1" applyBorder="1" applyAlignment="1" applyProtection="1">
      <alignment horizontal="center" vertical="center"/>
    </xf>
    <xf numFmtId="0" fontId="14" fillId="4" borderId="95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13" fillId="2" borderId="172" xfId="0" applyFont="1" applyFill="1" applyBorder="1" applyAlignment="1" applyProtection="1">
      <alignment horizontal="center" vertical="center" wrapText="1"/>
    </xf>
    <xf numFmtId="0" fontId="13" fillId="2" borderId="173" xfId="0" applyFont="1" applyFill="1" applyBorder="1" applyAlignment="1" applyProtection="1">
      <alignment horizontal="center" vertical="center" wrapText="1"/>
    </xf>
    <xf numFmtId="0" fontId="13" fillId="2" borderId="37" xfId="0" applyFont="1" applyFill="1" applyBorder="1" applyAlignment="1" applyProtection="1">
      <alignment horizontal="center" vertical="center" wrapText="1"/>
    </xf>
    <xf numFmtId="0" fontId="13" fillId="2" borderId="96" xfId="0" applyFont="1" applyFill="1" applyBorder="1" applyAlignment="1" applyProtection="1">
      <alignment horizontal="center" vertical="center" wrapText="1"/>
    </xf>
    <xf numFmtId="44" fontId="0" fillId="0" borderId="17" xfId="0" applyNumberFormat="1" applyBorder="1" applyAlignment="1" applyProtection="1">
      <alignment horizontal="right"/>
    </xf>
    <xf numFmtId="164" fontId="12" fillId="0" borderId="0" xfId="0" applyNumberFormat="1" applyFont="1" applyAlignment="1" applyProtection="1">
      <alignment horizontal="center" vertical="center"/>
    </xf>
    <xf numFmtId="0" fontId="1" fillId="4" borderId="171" xfId="0" applyFont="1" applyFill="1" applyBorder="1" applyAlignment="1" applyProtection="1">
      <alignment horizontal="center" vertical="center"/>
    </xf>
    <xf numFmtId="0" fontId="1" fillId="4" borderId="172" xfId="0" applyFont="1" applyFill="1" applyBorder="1" applyAlignment="1" applyProtection="1">
      <alignment horizontal="center" vertical="center"/>
    </xf>
    <xf numFmtId="0" fontId="1" fillId="4" borderId="173" xfId="0" applyFont="1" applyFill="1" applyBorder="1" applyAlignment="1" applyProtection="1">
      <alignment horizontal="center" vertical="center"/>
    </xf>
    <xf numFmtId="0" fontId="4" fillId="0" borderId="174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44" fontId="4" fillId="0" borderId="0" xfId="0" applyNumberFormat="1" applyFont="1" applyAlignment="1" applyProtection="1">
      <alignment horizontal="right" vertical="center"/>
    </xf>
    <xf numFmtId="44" fontId="4" fillId="0" borderId="175" xfId="0" applyNumberFormat="1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left" vertical="center"/>
    </xf>
    <xf numFmtId="44" fontId="15" fillId="0" borderId="166" xfId="0" applyNumberFormat="1" applyFont="1" applyBorder="1" applyAlignment="1" applyProtection="1">
      <alignment horizontal="right" vertical="center"/>
    </xf>
    <xf numFmtId="44" fontId="15" fillId="0" borderId="167" xfId="0" applyNumberFormat="1" applyFont="1" applyBorder="1" applyAlignment="1" applyProtection="1">
      <alignment horizontal="right" vertical="center"/>
    </xf>
    <xf numFmtId="0" fontId="4" fillId="0" borderId="60" xfId="0" applyFont="1" applyBorder="1" applyAlignment="1" applyProtection="1">
      <alignment horizontal="left" vertical="center"/>
    </xf>
    <xf numFmtId="0" fontId="4" fillId="0" borderId="61" xfId="0" applyFont="1" applyBorder="1" applyAlignment="1" applyProtection="1">
      <alignment horizontal="left" vertical="center"/>
    </xf>
    <xf numFmtId="0" fontId="16" fillId="4" borderId="66" xfId="0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center" vertical="center"/>
    </xf>
    <xf numFmtId="0" fontId="16" fillId="4" borderId="53" xfId="0" applyFont="1" applyFill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left" vertical="center"/>
    </xf>
    <xf numFmtId="44" fontId="4" fillId="0" borderId="140" xfId="0" applyNumberFormat="1" applyFont="1" applyBorder="1" applyAlignment="1" applyProtection="1">
      <alignment horizontal="right" vertical="center"/>
    </xf>
    <xf numFmtId="44" fontId="4" fillId="0" borderId="168" xfId="0" applyNumberFormat="1" applyFont="1" applyBorder="1" applyAlignment="1" applyProtection="1">
      <alignment horizontal="right" vertical="center"/>
    </xf>
    <xf numFmtId="44" fontId="4" fillId="0" borderId="169" xfId="0" applyNumberFormat="1" applyFont="1" applyBorder="1" applyAlignment="1" applyProtection="1">
      <alignment horizontal="right" vertical="center"/>
    </xf>
    <xf numFmtId="44" fontId="4" fillId="0" borderId="170" xfId="0" applyNumberFormat="1" applyFont="1" applyBorder="1" applyAlignment="1" applyProtection="1">
      <alignment horizontal="right" vertical="center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3" fillId="4" borderId="54" xfId="0" applyFont="1" applyFill="1" applyBorder="1" applyAlignment="1" applyProtection="1">
      <alignment horizontal="left" vertical="center"/>
    </xf>
    <xf numFmtId="0" fontId="13" fillId="4" borderId="19" xfId="0" applyFont="1" applyFill="1" applyBorder="1" applyAlignment="1" applyProtection="1">
      <alignment horizontal="left" vertical="center"/>
    </xf>
    <xf numFmtId="164" fontId="12" fillId="0" borderId="8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/>
    </xf>
    <xf numFmtId="0" fontId="13" fillId="4" borderId="18" xfId="0" applyFont="1" applyFill="1" applyBorder="1" applyAlignment="1" applyProtection="1">
      <alignment horizontal="left" vertical="center"/>
    </xf>
    <xf numFmtId="44" fontId="12" fillId="0" borderId="49" xfId="1" applyFont="1" applyBorder="1" applyAlignment="1" applyProtection="1">
      <alignment horizontal="right" vertical="center"/>
    </xf>
    <xf numFmtId="1" fontId="12" fillId="0" borderId="159" xfId="0" applyNumberFormat="1" applyFont="1" applyBorder="1" applyAlignment="1" applyProtection="1">
      <alignment horizontal="center" vertical="center"/>
    </xf>
    <xf numFmtId="44" fontId="12" fillId="0" borderId="160" xfId="1" applyFont="1" applyBorder="1" applyAlignment="1" applyProtection="1">
      <alignment horizontal="right" vertical="center"/>
    </xf>
    <xf numFmtId="1" fontId="12" fillId="0" borderId="161" xfId="0" applyNumberFormat="1" applyFont="1" applyBorder="1" applyAlignment="1" applyProtection="1">
      <alignment horizontal="center" vertical="center"/>
    </xf>
    <xf numFmtId="0" fontId="14" fillId="4" borderId="69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13" fillId="2" borderId="125" xfId="0" applyFont="1" applyFill="1" applyBorder="1" applyAlignment="1" applyProtection="1">
      <alignment horizontal="center" vertical="center" wrapText="1"/>
    </xf>
    <xf numFmtId="0" fontId="13" fillId="2" borderId="52" xfId="0" applyFont="1" applyFill="1" applyBorder="1" applyAlignment="1" applyProtection="1">
      <alignment horizontal="center" vertical="center"/>
    </xf>
    <xf numFmtId="0" fontId="13" fillId="2" borderId="126" xfId="0" applyFont="1" applyFill="1" applyBorder="1" applyAlignment="1" applyProtection="1">
      <alignment horizontal="center" vertical="center"/>
    </xf>
    <xf numFmtId="0" fontId="13" fillId="2" borderId="164" xfId="0" applyFont="1" applyFill="1" applyBorder="1" applyAlignment="1" applyProtection="1">
      <alignment horizontal="center" vertical="center" wrapText="1"/>
    </xf>
    <xf numFmtId="0" fontId="13" fillId="2" borderId="165" xfId="0" applyFont="1" applyFill="1" applyBorder="1" applyAlignment="1" applyProtection="1">
      <alignment horizontal="center" vertical="center" wrapText="1"/>
    </xf>
    <xf numFmtId="0" fontId="14" fillId="4" borderId="162" xfId="0" applyFont="1" applyFill="1" applyBorder="1" applyAlignment="1" applyProtection="1">
      <alignment vertical="center"/>
    </xf>
    <xf numFmtId="0" fontId="14" fillId="4" borderId="154" xfId="0" applyFont="1" applyFill="1" applyBorder="1" applyAlignment="1" applyProtection="1">
      <alignment vertical="center"/>
    </xf>
    <xf numFmtId="0" fontId="14" fillId="4" borderId="163" xfId="0" applyFont="1" applyFill="1" applyBorder="1" applyAlignment="1" applyProtection="1">
      <alignment vertical="center"/>
    </xf>
    <xf numFmtId="0" fontId="12" fillId="0" borderId="6" xfId="0" applyFont="1" applyBorder="1" applyAlignment="1" applyProtection="1">
      <alignment horizontal="left"/>
    </xf>
    <xf numFmtId="2" fontId="17" fillId="0" borderId="7" xfId="0" applyNumberFormat="1" applyFont="1" applyBorder="1" applyAlignment="1" applyProtection="1">
      <alignment horizontal="center"/>
    </xf>
    <xf numFmtId="44" fontId="12" fillId="0" borderId="151" xfId="0" applyNumberFormat="1" applyFont="1" applyBorder="1" applyAlignment="1" applyProtection="1">
      <alignment horizontal="right"/>
    </xf>
    <xf numFmtId="0" fontId="20" fillId="0" borderId="6" xfId="0" applyFont="1" applyBorder="1" applyAlignment="1" applyProtection="1">
      <alignment horizontal="left"/>
    </xf>
    <xf numFmtId="0" fontId="12" fillId="0" borderId="15" xfId="0" applyFont="1" applyBorder="1" applyAlignment="1" applyProtection="1">
      <alignment horizontal="left"/>
    </xf>
    <xf numFmtId="2" fontId="17" fillId="0" borderId="16" xfId="0" applyNumberFormat="1" applyFont="1" applyBorder="1" applyAlignment="1" applyProtection="1">
      <alignment horizontal="center"/>
    </xf>
    <xf numFmtId="44" fontId="12" fillId="0" borderId="153" xfId="0" applyNumberFormat="1" applyFont="1" applyBorder="1" applyAlignment="1" applyProtection="1">
      <alignment horizontal="right"/>
    </xf>
    <xf numFmtId="0" fontId="13" fillId="2" borderId="93" xfId="0" applyFont="1" applyFill="1" applyBorder="1" applyAlignment="1" applyProtection="1">
      <alignment vertical="center"/>
    </xf>
    <xf numFmtId="0" fontId="13" fillId="2" borderId="94" xfId="0" applyFont="1" applyFill="1" applyBorder="1" applyAlignment="1" applyProtection="1">
      <alignment vertical="center"/>
    </xf>
    <xf numFmtId="0" fontId="13" fillId="2" borderId="95" xfId="0" applyFont="1" applyFill="1" applyBorder="1" applyAlignment="1" applyProtection="1">
      <alignment vertical="center"/>
    </xf>
    <xf numFmtId="0" fontId="13" fillId="4" borderId="117" xfId="0" applyFont="1" applyFill="1" applyBorder="1" applyAlignment="1" applyProtection="1">
      <alignment vertical="center"/>
    </xf>
    <xf numFmtId="0" fontId="13" fillId="4" borderId="113" xfId="0" applyFont="1" applyFill="1" applyBorder="1" applyAlignment="1" applyProtection="1">
      <alignment vertical="center"/>
    </xf>
    <xf numFmtId="44" fontId="13" fillId="4" borderId="113" xfId="1" applyFont="1" applyFill="1" applyBorder="1" applyAlignment="1" applyProtection="1">
      <alignment vertical="center"/>
    </xf>
    <xf numFmtId="0" fontId="13" fillId="4" borderId="3" xfId="0" applyFont="1" applyFill="1" applyBorder="1" applyAlignment="1" applyProtection="1">
      <alignment horizontal="left" vertical="center"/>
    </xf>
    <xf numFmtId="44" fontId="13" fillId="4" borderId="5" xfId="1" applyFont="1" applyFill="1" applyBorder="1" applyAlignment="1" applyProtection="1">
      <alignment vertical="center"/>
    </xf>
    <xf numFmtId="0" fontId="13" fillId="4" borderId="14" xfId="0" applyFont="1" applyFill="1" applyBorder="1" applyAlignment="1" applyProtection="1">
      <alignment vertical="center"/>
    </xf>
    <xf numFmtId="44" fontId="13" fillId="4" borderId="120" xfId="1" applyFont="1" applyFill="1" applyBorder="1" applyAlignment="1" applyProtection="1">
      <alignment vertical="center"/>
    </xf>
    <xf numFmtId="0" fontId="4" fillId="0" borderId="176" xfId="0" applyFont="1" applyBorder="1" applyAlignment="1" applyProtection="1">
      <alignment horizontal="left" vertical="center"/>
    </xf>
    <xf numFmtId="0" fontId="4" fillId="0" borderId="177" xfId="0" applyFont="1" applyBorder="1" applyAlignment="1" applyProtection="1">
      <alignment horizontal="left" vertical="center"/>
    </xf>
    <xf numFmtId="0" fontId="4" fillId="0" borderId="178" xfId="0" applyFont="1" applyBorder="1" applyAlignment="1" applyProtection="1">
      <alignment horizontal="left" vertical="center"/>
    </xf>
    <xf numFmtId="44" fontId="4" fillId="0" borderId="115" xfId="1" applyFont="1" applyBorder="1" applyAlignment="1" applyProtection="1">
      <alignment horizontal="right" vertical="center"/>
    </xf>
    <xf numFmtId="44" fontId="4" fillId="0" borderId="111" xfId="1" applyFont="1" applyBorder="1" applyAlignment="1" applyProtection="1">
      <alignment horizontal="right" vertical="center"/>
    </xf>
    <xf numFmtId="0" fontId="14" fillId="4" borderId="84" xfId="0" applyFont="1" applyFill="1" applyBorder="1" applyAlignment="1" applyProtection="1">
      <alignment horizontal="center" vertical="center"/>
    </xf>
    <xf numFmtId="0" fontId="14" fillId="4" borderId="86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0" fontId="13" fillId="4" borderId="43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left"/>
    </xf>
    <xf numFmtId="2" fontId="3" fillId="0" borderId="32" xfId="0" applyNumberFormat="1" applyFont="1" applyBorder="1" applyAlignment="1" applyProtection="1">
      <alignment horizontal="center"/>
    </xf>
    <xf numFmtId="1" fontId="12" fillId="0" borderId="131" xfId="0" applyNumberFormat="1" applyFont="1" applyBorder="1" applyAlignment="1" applyProtection="1">
      <alignment horizontal="center" vertical="center"/>
    </xf>
    <xf numFmtId="44" fontId="0" fillId="0" borderId="144" xfId="1" applyFont="1" applyFill="1" applyBorder="1" applyAlignment="1" applyProtection="1">
      <alignment horizontal="right"/>
    </xf>
    <xf numFmtId="44" fontId="0" fillId="0" borderId="151" xfId="1" applyFont="1" applyFill="1" applyBorder="1" applyAlignment="1" applyProtection="1">
      <alignment horizontal="right"/>
    </xf>
    <xf numFmtId="44" fontId="0" fillId="0" borderId="153" xfId="1" applyFont="1" applyFill="1" applyBorder="1" applyAlignment="1" applyProtection="1">
      <alignment horizontal="right"/>
    </xf>
    <xf numFmtId="2" fontId="12" fillId="0" borderId="8" xfId="0" applyNumberFormat="1" applyFont="1" applyBorder="1" applyAlignment="1" applyProtection="1">
      <alignment horizontal="center" vertical="center"/>
    </xf>
    <xf numFmtId="2" fontId="12" fillId="0" borderId="13" xfId="0" applyNumberFormat="1" applyFont="1" applyBorder="1" applyAlignment="1" applyProtection="1">
      <alignment horizontal="center" vertical="center"/>
    </xf>
    <xf numFmtId="0" fontId="12" fillId="6" borderId="44" xfId="0" applyFont="1" applyFill="1" applyBorder="1" applyAlignment="1" applyProtection="1">
      <alignment horizontal="center" vertical="center"/>
    </xf>
    <xf numFmtId="2" fontId="12" fillId="6" borderId="13" xfId="0" applyNumberFormat="1" applyFont="1" applyFill="1" applyBorder="1" applyAlignment="1" applyProtection="1">
      <alignment horizontal="center" vertical="center"/>
    </xf>
    <xf numFmtId="0" fontId="12" fillId="7" borderId="164" xfId="0" applyFont="1" applyFill="1" applyBorder="1" applyAlignment="1" applyProtection="1">
      <alignment horizontal="center" vertical="center"/>
    </xf>
    <xf numFmtId="0" fontId="12" fillId="7" borderId="49" xfId="0" applyFont="1" applyFill="1" applyBorder="1" applyAlignment="1" applyProtection="1">
      <alignment horizontal="center" vertical="center"/>
    </xf>
    <xf numFmtId="2" fontId="12" fillId="0" borderId="88" xfId="0" applyNumberFormat="1" applyFont="1" applyBorder="1" applyAlignment="1" applyProtection="1">
      <alignment horizontal="center" vertical="center"/>
    </xf>
    <xf numFmtId="0" fontId="17" fillId="4" borderId="179" xfId="0" applyFont="1" applyFill="1" applyBorder="1" applyAlignment="1" applyProtection="1">
      <alignment horizontal="center" vertical="center"/>
    </xf>
    <xf numFmtId="0" fontId="17" fillId="4" borderId="149" xfId="0" applyFont="1" applyFill="1" applyBorder="1" applyAlignment="1" applyProtection="1">
      <alignment horizontal="center" vertical="center"/>
    </xf>
    <xf numFmtId="0" fontId="12" fillId="0" borderId="133" xfId="0" applyFont="1" applyBorder="1" applyAlignment="1" applyProtection="1">
      <alignment horizontal="left" vertical="center"/>
    </xf>
    <xf numFmtId="0" fontId="12" fillId="0" borderId="135" xfId="0" applyFont="1" applyBorder="1" applyAlignment="1" applyProtection="1">
      <alignment horizontal="left" vertical="center"/>
    </xf>
    <xf numFmtId="2" fontId="12" fillId="0" borderId="146" xfId="0" applyNumberFormat="1" applyFont="1" applyBorder="1" applyAlignment="1" applyProtection="1">
      <alignment horizontal="center" vertical="center"/>
    </xf>
    <xf numFmtId="0" fontId="12" fillId="6" borderId="180" xfId="0" applyFont="1" applyFill="1" applyBorder="1" applyAlignment="1" applyProtection="1">
      <alignment horizontal="center" vertical="center"/>
    </xf>
    <xf numFmtId="0" fontId="12" fillId="6" borderId="146" xfId="0" applyFont="1" applyFill="1" applyBorder="1" applyAlignment="1" applyProtection="1">
      <alignment horizontal="center" vertical="center"/>
    </xf>
    <xf numFmtId="2" fontId="12" fillId="6" borderId="146" xfId="0" applyNumberFormat="1" applyFont="1" applyFill="1" applyBorder="1" applyAlignment="1" applyProtection="1">
      <alignment horizontal="center" vertical="center"/>
    </xf>
    <xf numFmtId="0" fontId="12" fillId="7" borderId="181" xfId="0" applyFont="1" applyFill="1" applyBorder="1" applyAlignment="1" applyProtection="1">
      <alignment horizontal="center" vertical="center"/>
    </xf>
    <xf numFmtId="0" fontId="12" fillId="7" borderId="182" xfId="0" applyFont="1" applyFill="1" applyBorder="1" applyAlignment="1" applyProtection="1">
      <alignment horizontal="center" vertical="center"/>
    </xf>
    <xf numFmtId="2" fontId="12" fillId="0" borderId="17" xfId="0" applyNumberFormat="1" applyFont="1" applyBorder="1" applyAlignment="1" applyProtection="1">
      <alignment horizontal="center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E1FFB5E5-EE7D-46E3-B7B8-41C75833E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76200"/>
          <a:ext cx="1546860" cy="590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1541780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1542415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912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1545590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20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1544955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28445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76200</xdr:rowOff>
    </xdr:from>
    <xdr:to>
      <xdr:col>1</xdr:col>
      <xdr:colOff>1600200</xdr:colOff>
      <xdr:row>1</xdr:row>
      <xdr:rowOff>277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331CDFAC-3F3B-47C6-BA36-20106FE1A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76200"/>
          <a:ext cx="1546860" cy="590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41"/>
  <sheetViews>
    <sheetView tabSelected="1" zoomScale="90" zoomScaleNormal="90" workbookViewId="0">
      <selection activeCell="L10" sqref="L10"/>
    </sheetView>
  </sheetViews>
  <sheetFormatPr defaultColWidth="9.140625" defaultRowHeight="15" x14ac:dyDescent="0.25"/>
  <cols>
    <col min="1" max="1" width="2.5703125" style="18" customWidth="1"/>
    <col min="2" max="2" width="35.5703125" style="18" customWidth="1"/>
    <col min="3" max="5" width="25.7109375" style="18" customWidth="1"/>
    <col min="6" max="6" width="2.5703125" style="18" customWidth="1"/>
    <col min="7" max="7" width="2.7109375" style="18" customWidth="1"/>
    <col min="8" max="161" width="9.140625" style="18"/>
    <col min="162" max="162" width="34" style="18" customWidth="1"/>
    <col min="163" max="163" width="10" style="18" customWidth="1"/>
    <col min="164" max="164" width="11.42578125" style="18" customWidth="1"/>
    <col min="165" max="165" width="11.85546875" style="18" customWidth="1"/>
    <col min="166" max="166" width="21.5703125" style="18" customWidth="1"/>
    <col min="167" max="167" width="13.42578125" style="18" customWidth="1"/>
    <col min="168" max="168" width="15" style="18" customWidth="1"/>
    <col min="169" max="417" width="9.140625" style="18"/>
    <col min="418" max="418" width="34" style="18" customWidth="1"/>
    <col min="419" max="419" width="10" style="18" customWidth="1"/>
    <col min="420" max="420" width="11.42578125" style="18" customWidth="1"/>
    <col min="421" max="421" width="11.85546875" style="18" customWidth="1"/>
    <col min="422" max="422" width="21.5703125" style="18" customWidth="1"/>
    <col min="423" max="423" width="13.42578125" style="18" customWidth="1"/>
    <col min="424" max="424" width="15" style="18" customWidth="1"/>
    <col min="425" max="673" width="9.140625" style="18"/>
    <col min="674" max="674" width="34" style="18" customWidth="1"/>
    <col min="675" max="675" width="10" style="18" customWidth="1"/>
    <col min="676" max="676" width="11.42578125" style="18" customWidth="1"/>
    <col min="677" max="677" width="11.85546875" style="18" customWidth="1"/>
    <col min="678" max="678" width="21.5703125" style="18" customWidth="1"/>
    <col min="679" max="679" width="13.42578125" style="18" customWidth="1"/>
    <col min="680" max="680" width="15" style="18" customWidth="1"/>
    <col min="681" max="929" width="9.140625" style="18"/>
    <col min="930" max="930" width="34" style="18" customWidth="1"/>
    <col min="931" max="931" width="10" style="18" customWidth="1"/>
    <col min="932" max="932" width="11.42578125" style="18" customWidth="1"/>
    <col min="933" max="933" width="11.85546875" style="18" customWidth="1"/>
    <col min="934" max="934" width="21.5703125" style="18" customWidth="1"/>
    <col min="935" max="935" width="13.42578125" style="18" customWidth="1"/>
    <col min="936" max="936" width="15" style="18" customWidth="1"/>
    <col min="937" max="1185" width="9.140625" style="18"/>
    <col min="1186" max="1186" width="34" style="18" customWidth="1"/>
    <col min="1187" max="1187" width="10" style="18" customWidth="1"/>
    <col min="1188" max="1188" width="11.42578125" style="18" customWidth="1"/>
    <col min="1189" max="1189" width="11.85546875" style="18" customWidth="1"/>
    <col min="1190" max="1190" width="21.5703125" style="18" customWidth="1"/>
    <col min="1191" max="1191" width="13.42578125" style="18" customWidth="1"/>
    <col min="1192" max="1192" width="15" style="18" customWidth="1"/>
    <col min="1193" max="1441" width="9.140625" style="18"/>
    <col min="1442" max="1442" width="34" style="18" customWidth="1"/>
    <col min="1443" max="1443" width="10" style="18" customWidth="1"/>
    <col min="1444" max="1444" width="11.42578125" style="18" customWidth="1"/>
    <col min="1445" max="1445" width="11.85546875" style="18" customWidth="1"/>
    <col min="1446" max="1446" width="21.5703125" style="18" customWidth="1"/>
    <col min="1447" max="1447" width="13.42578125" style="18" customWidth="1"/>
    <col min="1448" max="1448" width="15" style="18" customWidth="1"/>
    <col min="1449" max="1697" width="9.140625" style="18"/>
    <col min="1698" max="1698" width="34" style="18" customWidth="1"/>
    <col min="1699" max="1699" width="10" style="18" customWidth="1"/>
    <col min="1700" max="1700" width="11.42578125" style="18" customWidth="1"/>
    <col min="1701" max="1701" width="11.85546875" style="18" customWidth="1"/>
    <col min="1702" max="1702" width="21.5703125" style="18" customWidth="1"/>
    <col min="1703" max="1703" width="13.42578125" style="18" customWidth="1"/>
    <col min="1704" max="1704" width="15" style="18" customWidth="1"/>
    <col min="1705" max="1953" width="9.140625" style="18"/>
    <col min="1954" max="1954" width="34" style="18" customWidth="1"/>
    <col min="1955" max="1955" width="10" style="18" customWidth="1"/>
    <col min="1956" max="1956" width="11.42578125" style="18" customWidth="1"/>
    <col min="1957" max="1957" width="11.85546875" style="18" customWidth="1"/>
    <col min="1958" max="1958" width="21.5703125" style="18" customWidth="1"/>
    <col min="1959" max="1959" width="13.42578125" style="18" customWidth="1"/>
    <col min="1960" max="1960" width="15" style="18" customWidth="1"/>
    <col min="1961" max="2209" width="9.140625" style="18"/>
    <col min="2210" max="2210" width="34" style="18" customWidth="1"/>
    <col min="2211" max="2211" width="10" style="18" customWidth="1"/>
    <col min="2212" max="2212" width="11.42578125" style="18" customWidth="1"/>
    <col min="2213" max="2213" width="11.85546875" style="18" customWidth="1"/>
    <col min="2214" max="2214" width="21.5703125" style="18" customWidth="1"/>
    <col min="2215" max="2215" width="13.42578125" style="18" customWidth="1"/>
    <col min="2216" max="2216" width="15" style="18" customWidth="1"/>
    <col min="2217" max="2465" width="9.140625" style="18"/>
    <col min="2466" max="2466" width="34" style="18" customWidth="1"/>
    <col min="2467" max="2467" width="10" style="18" customWidth="1"/>
    <col min="2468" max="2468" width="11.42578125" style="18" customWidth="1"/>
    <col min="2469" max="2469" width="11.85546875" style="18" customWidth="1"/>
    <col min="2470" max="2470" width="21.5703125" style="18" customWidth="1"/>
    <col min="2471" max="2471" width="13.42578125" style="18" customWidth="1"/>
    <col min="2472" max="2472" width="15" style="18" customWidth="1"/>
    <col min="2473" max="2721" width="9.140625" style="18"/>
    <col min="2722" max="2722" width="34" style="18" customWidth="1"/>
    <col min="2723" max="2723" width="10" style="18" customWidth="1"/>
    <col min="2724" max="2724" width="11.42578125" style="18" customWidth="1"/>
    <col min="2725" max="2725" width="11.85546875" style="18" customWidth="1"/>
    <col min="2726" max="2726" width="21.5703125" style="18" customWidth="1"/>
    <col min="2727" max="2727" width="13.42578125" style="18" customWidth="1"/>
    <col min="2728" max="2728" width="15" style="18" customWidth="1"/>
    <col min="2729" max="2977" width="9.140625" style="18"/>
    <col min="2978" max="2978" width="34" style="18" customWidth="1"/>
    <col min="2979" max="2979" width="10" style="18" customWidth="1"/>
    <col min="2980" max="2980" width="11.42578125" style="18" customWidth="1"/>
    <col min="2981" max="2981" width="11.85546875" style="18" customWidth="1"/>
    <col min="2982" max="2982" width="21.5703125" style="18" customWidth="1"/>
    <col min="2983" max="2983" width="13.42578125" style="18" customWidth="1"/>
    <col min="2984" max="2984" width="15" style="18" customWidth="1"/>
    <col min="2985" max="3233" width="9.140625" style="18"/>
    <col min="3234" max="3234" width="34" style="18" customWidth="1"/>
    <col min="3235" max="3235" width="10" style="18" customWidth="1"/>
    <col min="3236" max="3236" width="11.42578125" style="18" customWidth="1"/>
    <col min="3237" max="3237" width="11.85546875" style="18" customWidth="1"/>
    <col min="3238" max="3238" width="21.5703125" style="18" customWidth="1"/>
    <col min="3239" max="3239" width="13.42578125" style="18" customWidth="1"/>
    <col min="3240" max="3240" width="15" style="18" customWidth="1"/>
    <col min="3241" max="3489" width="9.140625" style="18"/>
    <col min="3490" max="3490" width="34" style="18" customWidth="1"/>
    <col min="3491" max="3491" width="10" style="18" customWidth="1"/>
    <col min="3492" max="3492" width="11.42578125" style="18" customWidth="1"/>
    <col min="3493" max="3493" width="11.85546875" style="18" customWidth="1"/>
    <col min="3494" max="3494" width="21.5703125" style="18" customWidth="1"/>
    <col min="3495" max="3495" width="13.42578125" style="18" customWidth="1"/>
    <col min="3496" max="3496" width="15" style="18" customWidth="1"/>
    <col min="3497" max="3745" width="9.140625" style="18"/>
    <col min="3746" max="3746" width="34" style="18" customWidth="1"/>
    <col min="3747" max="3747" width="10" style="18" customWidth="1"/>
    <col min="3748" max="3748" width="11.42578125" style="18" customWidth="1"/>
    <col min="3749" max="3749" width="11.85546875" style="18" customWidth="1"/>
    <col min="3750" max="3750" width="21.5703125" style="18" customWidth="1"/>
    <col min="3751" max="3751" width="13.42578125" style="18" customWidth="1"/>
    <col min="3752" max="3752" width="15" style="18" customWidth="1"/>
    <col min="3753" max="4001" width="9.140625" style="18"/>
    <col min="4002" max="4002" width="34" style="18" customWidth="1"/>
    <col min="4003" max="4003" width="10" style="18" customWidth="1"/>
    <col min="4004" max="4004" width="11.42578125" style="18" customWidth="1"/>
    <col min="4005" max="4005" width="11.85546875" style="18" customWidth="1"/>
    <col min="4006" max="4006" width="21.5703125" style="18" customWidth="1"/>
    <col min="4007" max="4007" width="13.42578125" style="18" customWidth="1"/>
    <col min="4008" max="4008" width="15" style="18" customWidth="1"/>
    <col min="4009" max="4257" width="9.140625" style="18"/>
    <col min="4258" max="4258" width="34" style="18" customWidth="1"/>
    <col min="4259" max="4259" width="10" style="18" customWidth="1"/>
    <col min="4260" max="4260" width="11.42578125" style="18" customWidth="1"/>
    <col min="4261" max="4261" width="11.85546875" style="18" customWidth="1"/>
    <col min="4262" max="4262" width="21.5703125" style="18" customWidth="1"/>
    <col min="4263" max="4263" width="13.42578125" style="18" customWidth="1"/>
    <col min="4264" max="4264" width="15" style="18" customWidth="1"/>
    <col min="4265" max="4513" width="9.140625" style="18"/>
    <col min="4514" max="4514" width="34" style="18" customWidth="1"/>
    <col min="4515" max="4515" width="10" style="18" customWidth="1"/>
    <col min="4516" max="4516" width="11.42578125" style="18" customWidth="1"/>
    <col min="4517" max="4517" width="11.85546875" style="18" customWidth="1"/>
    <col min="4518" max="4518" width="21.5703125" style="18" customWidth="1"/>
    <col min="4519" max="4519" width="13.42578125" style="18" customWidth="1"/>
    <col min="4520" max="4520" width="15" style="18" customWidth="1"/>
    <col min="4521" max="4769" width="9.140625" style="18"/>
    <col min="4770" max="4770" width="34" style="18" customWidth="1"/>
    <col min="4771" max="4771" width="10" style="18" customWidth="1"/>
    <col min="4772" max="4772" width="11.42578125" style="18" customWidth="1"/>
    <col min="4773" max="4773" width="11.85546875" style="18" customWidth="1"/>
    <col min="4774" max="4774" width="21.5703125" style="18" customWidth="1"/>
    <col min="4775" max="4775" width="13.42578125" style="18" customWidth="1"/>
    <col min="4776" max="4776" width="15" style="18" customWidth="1"/>
    <col min="4777" max="5025" width="9.140625" style="18"/>
    <col min="5026" max="5026" width="34" style="18" customWidth="1"/>
    <col min="5027" max="5027" width="10" style="18" customWidth="1"/>
    <col min="5028" max="5028" width="11.42578125" style="18" customWidth="1"/>
    <col min="5029" max="5029" width="11.85546875" style="18" customWidth="1"/>
    <col min="5030" max="5030" width="21.5703125" style="18" customWidth="1"/>
    <col min="5031" max="5031" width="13.42578125" style="18" customWidth="1"/>
    <col min="5032" max="5032" width="15" style="18" customWidth="1"/>
    <col min="5033" max="5281" width="9.140625" style="18"/>
    <col min="5282" max="5282" width="34" style="18" customWidth="1"/>
    <col min="5283" max="5283" width="10" style="18" customWidth="1"/>
    <col min="5284" max="5284" width="11.42578125" style="18" customWidth="1"/>
    <col min="5285" max="5285" width="11.85546875" style="18" customWidth="1"/>
    <col min="5286" max="5286" width="21.5703125" style="18" customWidth="1"/>
    <col min="5287" max="5287" width="13.42578125" style="18" customWidth="1"/>
    <col min="5288" max="5288" width="15" style="18" customWidth="1"/>
    <col min="5289" max="5537" width="9.140625" style="18"/>
    <col min="5538" max="5538" width="34" style="18" customWidth="1"/>
    <col min="5539" max="5539" width="10" style="18" customWidth="1"/>
    <col min="5540" max="5540" width="11.42578125" style="18" customWidth="1"/>
    <col min="5541" max="5541" width="11.85546875" style="18" customWidth="1"/>
    <col min="5542" max="5542" width="21.5703125" style="18" customWidth="1"/>
    <col min="5543" max="5543" width="13.42578125" style="18" customWidth="1"/>
    <col min="5544" max="5544" width="15" style="18" customWidth="1"/>
    <col min="5545" max="5793" width="9.140625" style="18"/>
    <col min="5794" max="5794" width="34" style="18" customWidth="1"/>
    <col min="5795" max="5795" width="10" style="18" customWidth="1"/>
    <col min="5796" max="5796" width="11.42578125" style="18" customWidth="1"/>
    <col min="5797" max="5797" width="11.85546875" style="18" customWidth="1"/>
    <col min="5798" max="5798" width="21.5703125" style="18" customWidth="1"/>
    <col min="5799" max="5799" width="13.42578125" style="18" customWidth="1"/>
    <col min="5800" max="5800" width="15" style="18" customWidth="1"/>
    <col min="5801" max="6049" width="9.140625" style="18"/>
    <col min="6050" max="6050" width="34" style="18" customWidth="1"/>
    <col min="6051" max="6051" width="10" style="18" customWidth="1"/>
    <col min="6052" max="6052" width="11.42578125" style="18" customWidth="1"/>
    <col min="6053" max="6053" width="11.85546875" style="18" customWidth="1"/>
    <col min="6054" max="6054" width="21.5703125" style="18" customWidth="1"/>
    <col min="6055" max="6055" width="13.42578125" style="18" customWidth="1"/>
    <col min="6056" max="6056" width="15" style="18" customWidth="1"/>
    <col min="6057" max="6305" width="9.140625" style="18"/>
    <col min="6306" max="6306" width="34" style="18" customWidth="1"/>
    <col min="6307" max="6307" width="10" style="18" customWidth="1"/>
    <col min="6308" max="6308" width="11.42578125" style="18" customWidth="1"/>
    <col min="6309" max="6309" width="11.85546875" style="18" customWidth="1"/>
    <col min="6310" max="6310" width="21.5703125" style="18" customWidth="1"/>
    <col min="6311" max="6311" width="13.42578125" style="18" customWidth="1"/>
    <col min="6312" max="6312" width="15" style="18" customWidth="1"/>
    <col min="6313" max="6561" width="9.140625" style="18"/>
    <col min="6562" max="6562" width="34" style="18" customWidth="1"/>
    <col min="6563" max="6563" width="10" style="18" customWidth="1"/>
    <col min="6564" max="6564" width="11.42578125" style="18" customWidth="1"/>
    <col min="6565" max="6565" width="11.85546875" style="18" customWidth="1"/>
    <col min="6566" max="6566" width="21.5703125" style="18" customWidth="1"/>
    <col min="6567" max="6567" width="13.42578125" style="18" customWidth="1"/>
    <col min="6568" max="6568" width="15" style="18" customWidth="1"/>
    <col min="6569" max="6817" width="9.140625" style="18"/>
    <col min="6818" max="6818" width="34" style="18" customWidth="1"/>
    <col min="6819" max="6819" width="10" style="18" customWidth="1"/>
    <col min="6820" max="6820" width="11.42578125" style="18" customWidth="1"/>
    <col min="6821" max="6821" width="11.85546875" style="18" customWidth="1"/>
    <col min="6822" max="6822" width="21.5703125" style="18" customWidth="1"/>
    <col min="6823" max="6823" width="13.42578125" style="18" customWidth="1"/>
    <col min="6824" max="6824" width="15" style="18" customWidth="1"/>
    <col min="6825" max="7073" width="9.140625" style="18"/>
    <col min="7074" max="7074" width="34" style="18" customWidth="1"/>
    <col min="7075" max="7075" width="10" style="18" customWidth="1"/>
    <col min="7076" max="7076" width="11.42578125" style="18" customWidth="1"/>
    <col min="7077" max="7077" width="11.85546875" style="18" customWidth="1"/>
    <col min="7078" max="7078" width="21.5703125" style="18" customWidth="1"/>
    <col min="7079" max="7079" width="13.42578125" style="18" customWidth="1"/>
    <col min="7080" max="7080" width="15" style="18" customWidth="1"/>
    <col min="7081" max="7329" width="9.140625" style="18"/>
    <col min="7330" max="7330" width="34" style="18" customWidth="1"/>
    <col min="7331" max="7331" width="10" style="18" customWidth="1"/>
    <col min="7332" max="7332" width="11.42578125" style="18" customWidth="1"/>
    <col min="7333" max="7333" width="11.85546875" style="18" customWidth="1"/>
    <col min="7334" max="7334" width="21.5703125" style="18" customWidth="1"/>
    <col min="7335" max="7335" width="13.42578125" style="18" customWidth="1"/>
    <col min="7336" max="7336" width="15" style="18" customWidth="1"/>
    <col min="7337" max="7585" width="9.140625" style="18"/>
    <col min="7586" max="7586" width="34" style="18" customWidth="1"/>
    <col min="7587" max="7587" width="10" style="18" customWidth="1"/>
    <col min="7588" max="7588" width="11.42578125" style="18" customWidth="1"/>
    <col min="7589" max="7589" width="11.85546875" style="18" customWidth="1"/>
    <col min="7590" max="7590" width="21.5703125" style="18" customWidth="1"/>
    <col min="7591" max="7591" width="13.42578125" style="18" customWidth="1"/>
    <col min="7592" max="7592" width="15" style="18" customWidth="1"/>
    <col min="7593" max="7841" width="9.140625" style="18"/>
    <col min="7842" max="7842" width="34" style="18" customWidth="1"/>
    <col min="7843" max="7843" width="10" style="18" customWidth="1"/>
    <col min="7844" max="7844" width="11.42578125" style="18" customWidth="1"/>
    <col min="7845" max="7845" width="11.85546875" style="18" customWidth="1"/>
    <col min="7846" max="7846" width="21.5703125" style="18" customWidth="1"/>
    <col min="7847" max="7847" width="13.42578125" style="18" customWidth="1"/>
    <col min="7848" max="7848" width="15" style="18" customWidth="1"/>
    <col min="7849" max="8097" width="9.140625" style="18"/>
    <col min="8098" max="8098" width="34" style="18" customWidth="1"/>
    <col min="8099" max="8099" width="10" style="18" customWidth="1"/>
    <col min="8100" max="8100" width="11.42578125" style="18" customWidth="1"/>
    <col min="8101" max="8101" width="11.85546875" style="18" customWidth="1"/>
    <col min="8102" max="8102" width="21.5703125" style="18" customWidth="1"/>
    <col min="8103" max="8103" width="13.42578125" style="18" customWidth="1"/>
    <col min="8104" max="8104" width="15" style="18" customWidth="1"/>
    <col min="8105" max="8353" width="9.140625" style="18"/>
    <col min="8354" max="8354" width="34" style="18" customWidth="1"/>
    <col min="8355" max="8355" width="10" style="18" customWidth="1"/>
    <col min="8356" max="8356" width="11.42578125" style="18" customWidth="1"/>
    <col min="8357" max="8357" width="11.85546875" style="18" customWidth="1"/>
    <col min="8358" max="8358" width="21.5703125" style="18" customWidth="1"/>
    <col min="8359" max="8359" width="13.42578125" style="18" customWidth="1"/>
    <col min="8360" max="8360" width="15" style="18" customWidth="1"/>
    <col min="8361" max="8609" width="9.140625" style="18"/>
    <col min="8610" max="8610" width="34" style="18" customWidth="1"/>
    <col min="8611" max="8611" width="10" style="18" customWidth="1"/>
    <col min="8612" max="8612" width="11.42578125" style="18" customWidth="1"/>
    <col min="8613" max="8613" width="11.85546875" style="18" customWidth="1"/>
    <col min="8614" max="8614" width="21.5703125" style="18" customWidth="1"/>
    <col min="8615" max="8615" width="13.42578125" style="18" customWidth="1"/>
    <col min="8616" max="8616" width="15" style="18" customWidth="1"/>
    <col min="8617" max="8865" width="9.140625" style="18"/>
    <col min="8866" max="8866" width="34" style="18" customWidth="1"/>
    <col min="8867" max="8867" width="10" style="18" customWidth="1"/>
    <col min="8868" max="8868" width="11.42578125" style="18" customWidth="1"/>
    <col min="8869" max="8869" width="11.85546875" style="18" customWidth="1"/>
    <col min="8870" max="8870" width="21.5703125" style="18" customWidth="1"/>
    <col min="8871" max="8871" width="13.42578125" style="18" customWidth="1"/>
    <col min="8872" max="8872" width="15" style="18" customWidth="1"/>
    <col min="8873" max="9121" width="9.140625" style="18"/>
    <col min="9122" max="9122" width="34" style="18" customWidth="1"/>
    <col min="9123" max="9123" width="10" style="18" customWidth="1"/>
    <col min="9124" max="9124" width="11.42578125" style="18" customWidth="1"/>
    <col min="9125" max="9125" width="11.85546875" style="18" customWidth="1"/>
    <col min="9126" max="9126" width="21.5703125" style="18" customWidth="1"/>
    <col min="9127" max="9127" width="13.42578125" style="18" customWidth="1"/>
    <col min="9128" max="9128" width="15" style="18" customWidth="1"/>
    <col min="9129" max="9377" width="9.140625" style="18"/>
    <col min="9378" max="9378" width="34" style="18" customWidth="1"/>
    <col min="9379" max="9379" width="10" style="18" customWidth="1"/>
    <col min="9380" max="9380" width="11.42578125" style="18" customWidth="1"/>
    <col min="9381" max="9381" width="11.85546875" style="18" customWidth="1"/>
    <col min="9382" max="9382" width="21.5703125" style="18" customWidth="1"/>
    <col min="9383" max="9383" width="13.42578125" style="18" customWidth="1"/>
    <col min="9384" max="9384" width="15" style="18" customWidth="1"/>
    <col min="9385" max="9633" width="9.140625" style="18"/>
    <col min="9634" max="9634" width="34" style="18" customWidth="1"/>
    <col min="9635" max="9635" width="10" style="18" customWidth="1"/>
    <col min="9636" max="9636" width="11.42578125" style="18" customWidth="1"/>
    <col min="9637" max="9637" width="11.85546875" style="18" customWidth="1"/>
    <col min="9638" max="9638" width="21.5703125" style="18" customWidth="1"/>
    <col min="9639" max="9639" width="13.42578125" style="18" customWidth="1"/>
    <col min="9640" max="9640" width="15" style="18" customWidth="1"/>
    <col min="9641" max="9889" width="9.140625" style="18"/>
    <col min="9890" max="9890" width="34" style="18" customWidth="1"/>
    <col min="9891" max="9891" width="10" style="18" customWidth="1"/>
    <col min="9892" max="9892" width="11.42578125" style="18" customWidth="1"/>
    <col min="9893" max="9893" width="11.85546875" style="18" customWidth="1"/>
    <col min="9894" max="9894" width="21.5703125" style="18" customWidth="1"/>
    <col min="9895" max="9895" width="13.42578125" style="18" customWidth="1"/>
    <col min="9896" max="9896" width="15" style="18" customWidth="1"/>
    <col min="9897" max="10145" width="9.140625" style="18"/>
    <col min="10146" max="10146" width="34" style="18" customWidth="1"/>
    <col min="10147" max="10147" width="10" style="18" customWidth="1"/>
    <col min="10148" max="10148" width="11.42578125" style="18" customWidth="1"/>
    <col min="10149" max="10149" width="11.85546875" style="18" customWidth="1"/>
    <col min="10150" max="10150" width="21.5703125" style="18" customWidth="1"/>
    <col min="10151" max="10151" width="13.42578125" style="18" customWidth="1"/>
    <col min="10152" max="10152" width="15" style="18" customWidth="1"/>
    <col min="10153" max="10401" width="9.140625" style="18"/>
    <col min="10402" max="10402" width="34" style="18" customWidth="1"/>
    <col min="10403" max="10403" width="10" style="18" customWidth="1"/>
    <col min="10404" max="10404" width="11.42578125" style="18" customWidth="1"/>
    <col min="10405" max="10405" width="11.85546875" style="18" customWidth="1"/>
    <col min="10406" max="10406" width="21.5703125" style="18" customWidth="1"/>
    <col min="10407" max="10407" width="13.42578125" style="18" customWidth="1"/>
    <col min="10408" max="10408" width="15" style="18" customWidth="1"/>
    <col min="10409" max="10657" width="9.140625" style="18"/>
    <col min="10658" max="10658" width="34" style="18" customWidth="1"/>
    <col min="10659" max="10659" width="10" style="18" customWidth="1"/>
    <col min="10660" max="10660" width="11.42578125" style="18" customWidth="1"/>
    <col min="10661" max="10661" width="11.85546875" style="18" customWidth="1"/>
    <col min="10662" max="10662" width="21.5703125" style="18" customWidth="1"/>
    <col min="10663" max="10663" width="13.42578125" style="18" customWidth="1"/>
    <col min="10664" max="10664" width="15" style="18" customWidth="1"/>
    <col min="10665" max="10913" width="9.140625" style="18"/>
    <col min="10914" max="10914" width="34" style="18" customWidth="1"/>
    <col min="10915" max="10915" width="10" style="18" customWidth="1"/>
    <col min="10916" max="10916" width="11.42578125" style="18" customWidth="1"/>
    <col min="10917" max="10917" width="11.85546875" style="18" customWidth="1"/>
    <col min="10918" max="10918" width="21.5703125" style="18" customWidth="1"/>
    <col min="10919" max="10919" width="13.42578125" style="18" customWidth="1"/>
    <col min="10920" max="10920" width="15" style="18" customWidth="1"/>
    <col min="10921" max="11169" width="9.140625" style="18"/>
    <col min="11170" max="11170" width="34" style="18" customWidth="1"/>
    <col min="11171" max="11171" width="10" style="18" customWidth="1"/>
    <col min="11172" max="11172" width="11.42578125" style="18" customWidth="1"/>
    <col min="11173" max="11173" width="11.85546875" style="18" customWidth="1"/>
    <col min="11174" max="11174" width="21.5703125" style="18" customWidth="1"/>
    <col min="11175" max="11175" width="13.42578125" style="18" customWidth="1"/>
    <col min="11176" max="11176" width="15" style="18" customWidth="1"/>
    <col min="11177" max="11425" width="9.140625" style="18"/>
    <col min="11426" max="11426" width="34" style="18" customWidth="1"/>
    <col min="11427" max="11427" width="10" style="18" customWidth="1"/>
    <col min="11428" max="11428" width="11.42578125" style="18" customWidth="1"/>
    <col min="11429" max="11429" width="11.85546875" style="18" customWidth="1"/>
    <col min="11430" max="11430" width="21.5703125" style="18" customWidth="1"/>
    <col min="11431" max="11431" width="13.42578125" style="18" customWidth="1"/>
    <col min="11432" max="11432" width="15" style="18" customWidth="1"/>
    <col min="11433" max="11681" width="9.140625" style="18"/>
    <col min="11682" max="11682" width="34" style="18" customWidth="1"/>
    <col min="11683" max="11683" width="10" style="18" customWidth="1"/>
    <col min="11684" max="11684" width="11.42578125" style="18" customWidth="1"/>
    <col min="11685" max="11685" width="11.85546875" style="18" customWidth="1"/>
    <col min="11686" max="11686" width="21.5703125" style="18" customWidth="1"/>
    <col min="11687" max="11687" width="13.42578125" style="18" customWidth="1"/>
    <col min="11688" max="11688" width="15" style="18" customWidth="1"/>
    <col min="11689" max="11937" width="9.140625" style="18"/>
    <col min="11938" max="11938" width="34" style="18" customWidth="1"/>
    <col min="11939" max="11939" width="10" style="18" customWidth="1"/>
    <col min="11940" max="11940" width="11.42578125" style="18" customWidth="1"/>
    <col min="11941" max="11941" width="11.85546875" style="18" customWidth="1"/>
    <col min="11942" max="11942" width="21.5703125" style="18" customWidth="1"/>
    <col min="11943" max="11943" width="13.42578125" style="18" customWidth="1"/>
    <col min="11944" max="11944" width="15" style="18" customWidth="1"/>
    <col min="11945" max="12193" width="9.140625" style="18"/>
    <col min="12194" max="12194" width="34" style="18" customWidth="1"/>
    <col min="12195" max="12195" width="10" style="18" customWidth="1"/>
    <col min="12196" max="12196" width="11.42578125" style="18" customWidth="1"/>
    <col min="12197" max="12197" width="11.85546875" style="18" customWidth="1"/>
    <col min="12198" max="12198" width="21.5703125" style="18" customWidth="1"/>
    <col min="12199" max="12199" width="13.42578125" style="18" customWidth="1"/>
    <col min="12200" max="12200" width="15" style="18" customWidth="1"/>
    <col min="12201" max="12449" width="9.140625" style="18"/>
    <col min="12450" max="12450" width="34" style="18" customWidth="1"/>
    <col min="12451" max="12451" width="10" style="18" customWidth="1"/>
    <col min="12452" max="12452" width="11.42578125" style="18" customWidth="1"/>
    <col min="12453" max="12453" width="11.85546875" style="18" customWidth="1"/>
    <col min="12454" max="12454" width="21.5703125" style="18" customWidth="1"/>
    <col min="12455" max="12455" width="13.42578125" style="18" customWidth="1"/>
    <col min="12456" max="12456" width="15" style="18" customWidth="1"/>
    <col min="12457" max="12705" width="9.140625" style="18"/>
    <col min="12706" max="12706" width="34" style="18" customWidth="1"/>
    <col min="12707" max="12707" width="10" style="18" customWidth="1"/>
    <col min="12708" max="12708" width="11.42578125" style="18" customWidth="1"/>
    <col min="12709" max="12709" width="11.85546875" style="18" customWidth="1"/>
    <col min="12710" max="12710" width="21.5703125" style="18" customWidth="1"/>
    <col min="12711" max="12711" width="13.42578125" style="18" customWidth="1"/>
    <col min="12712" max="12712" width="15" style="18" customWidth="1"/>
    <col min="12713" max="12961" width="9.140625" style="18"/>
    <col min="12962" max="12962" width="34" style="18" customWidth="1"/>
    <col min="12963" max="12963" width="10" style="18" customWidth="1"/>
    <col min="12964" max="12964" width="11.42578125" style="18" customWidth="1"/>
    <col min="12965" max="12965" width="11.85546875" style="18" customWidth="1"/>
    <col min="12966" max="12966" width="21.5703125" style="18" customWidth="1"/>
    <col min="12967" max="12967" width="13.42578125" style="18" customWidth="1"/>
    <col min="12968" max="12968" width="15" style="18" customWidth="1"/>
    <col min="12969" max="13217" width="9.140625" style="18"/>
    <col min="13218" max="13218" width="34" style="18" customWidth="1"/>
    <col min="13219" max="13219" width="10" style="18" customWidth="1"/>
    <col min="13220" max="13220" width="11.42578125" style="18" customWidth="1"/>
    <col min="13221" max="13221" width="11.85546875" style="18" customWidth="1"/>
    <col min="13222" max="13222" width="21.5703125" style="18" customWidth="1"/>
    <col min="13223" max="13223" width="13.42578125" style="18" customWidth="1"/>
    <col min="13224" max="13224" width="15" style="18" customWidth="1"/>
    <col min="13225" max="13473" width="9.140625" style="18"/>
    <col min="13474" max="13474" width="34" style="18" customWidth="1"/>
    <col min="13475" max="13475" width="10" style="18" customWidth="1"/>
    <col min="13476" max="13476" width="11.42578125" style="18" customWidth="1"/>
    <col min="13477" max="13477" width="11.85546875" style="18" customWidth="1"/>
    <col min="13478" max="13478" width="21.5703125" style="18" customWidth="1"/>
    <col min="13479" max="13479" width="13.42578125" style="18" customWidth="1"/>
    <col min="13480" max="13480" width="15" style="18" customWidth="1"/>
    <col min="13481" max="13729" width="9.140625" style="18"/>
    <col min="13730" max="13730" width="34" style="18" customWidth="1"/>
    <col min="13731" max="13731" width="10" style="18" customWidth="1"/>
    <col min="13732" max="13732" width="11.42578125" style="18" customWidth="1"/>
    <col min="13733" max="13733" width="11.85546875" style="18" customWidth="1"/>
    <col min="13734" max="13734" width="21.5703125" style="18" customWidth="1"/>
    <col min="13735" max="13735" width="13.42578125" style="18" customWidth="1"/>
    <col min="13736" max="13736" width="15" style="18" customWidth="1"/>
    <col min="13737" max="13985" width="9.140625" style="18"/>
    <col min="13986" max="13986" width="34" style="18" customWidth="1"/>
    <col min="13987" max="13987" width="10" style="18" customWidth="1"/>
    <col min="13988" max="13988" width="11.42578125" style="18" customWidth="1"/>
    <col min="13989" max="13989" width="11.85546875" style="18" customWidth="1"/>
    <col min="13990" max="13990" width="21.5703125" style="18" customWidth="1"/>
    <col min="13991" max="13991" width="13.42578125" style="18" customWidth="1"/>
    <col min="13992" max="13992" width="15" style="18" customWidth="1"/>
    <col min="13993" max="14241" width="9.140625" style="18"/>
    <col min="14242" max="14242" width="34" style="18" customWidth="1"/>
    <col min="14243" max="14243" width="10" style="18" customWidth="1"/>
    <col min="14244" max="14244" width="11.42578125" style="18" customWidth="1"/>
    <col min="14245" max="14245" width="11.85546875" style="18" customWidth="1"/>
    <col min="14246" max="14246" width="21.5703125" style="18" customWidth="1"/>
    <col min="14247" max="14247" width="13.42578125" style="18" customWidth="1"/>
    <col min="14248" max="14248" width="15" style="18" customWidth="1"/>
    <col min="14249" max="14497" width="9.140625" style="18"/>
    <col min="14498" max="14498" width="34" style="18" customWidth="1"/>
    <col min="14499" max="14499" width="10" style="18" customWidth="1"/>
    <col min="14500" max="14500" width="11.42578125" style="18" customWidth="1"/>
    <col min="14501" max="14501" width="11.85546875" style="18" customWidth="1"/>
    <col min="14502" max="14502" width="21.5703125" style="18" customWidth="1"/>
    <col min="14503" max="14503" width="13.42578125" style="18" customWidth="1"/>
    <col min="14504" max="14504" width="15" style="18" customWidth="1"/>
    <col min="14505" max="14753" width="9.140625" style="18"/>
    <col min="14754" max="14754" width="34" style="18" customWidth="1"/>
    <col min="14755" max="14755" width="10" style="18" customWidth="1"/>
    <col min="14756" max="14756" width="11.42578125" style="18" customWidth="1"/>
    <col min="14757" max="14757" width="11.85546875" style="18" customWidth="1"/>
    <col min="14758" max="14758" width="21.5703125" style="18" customWidth="1"/>
    <col min="14759" max="14759" width="13.42578125" style="18" customWidth="1"/>
    <col min="14760" max="14760" width="15" style="18" customWidth="1"/>
    <col min="14761" max="15009" width="9.140625" style="18"/>
    <col min="15010" max="15010" width="34" style="18" customWidth="1"/>
    <col min="15011" max="15011" width="10" style="18" customWidth="1"/>
    <col min="15012" max="15012" width="11.42578125" style="18" customWidth="1"/>
    <col min="15013" max="15013" width="11.85546875" style="18" customWidth="1"/>
    <col min="15014" max="15014" width="21.5703125" style="18" customWidth="1"/>
    <col min="15015" max="15015" width="13.42578125" style="18" customWidth="1"/>
    <col min="15016" max="15016" width="15" style="18" customWidth="1"/>
    <col min="15017" max="15265" width="9.140625" style="18"/>
    <col min="15266" max="15266" width="34" style="18" customWidth="1"/>
    <col min="15267" max="15267" width="10" style="18" customWidth="1"/>
    <col min="15268" max="15268" width="11.42578125" style="18" customWidth="1"/>
    <col min="15269" max="15269" width="11.85546875" style="18" customWidth="1"/>
    <col min="15270" max="15270" width="21.5703125" style="18" customWidth="1"/>
    <col min="15271" max="15271" width="13.42578125" style="18" customWidth="1"/>
    <col min="15272" max="15272" width="15" style="18" customWidth="1"/>
    <col min="15273" max="15521" width="9.140625" style="18"/>
    <col min="15522" max="15522" width="34" style="18" customWidth="1"/>
    <col min="15523" max="15523" width="10" style="18" customWidth="1"/>
    <col min="15524" max="15524" width="11.42578125" style="18" customWidth="1"/>
    <col min="15525" max="15525" width="11.85546875" style="18" customWidth="1"/>
    <col min="15526" max="15526" width="21.5703125" style="18" customWidth="1"/>
    <col min="15527" max="15527" width="13.42578125" style="18" customWidth="1"/>
    <col min="15528" max="15528" width="15" style="18" customWidth="1"/>
    <col min="15529" max="15777" width="9.140625" style="18"/>
    <col min="15778" max="15778" width="34" style="18" customWidth="1"/>
    <col min="15779" max="15779" width="10" style="18" customWidth="1"/>
    <col min="15780" max="15780" width="11.42578125" style="18" customWidth="1"/>
    <col min="15781" max="15781" width="11.85546875" style="18" customWidth="1"/>
    <col min="15782" max="15782" width="21.5703125" style="18" customWidth="1"/>
    <col min="15783" max="15783" width="13.42578125" style="18" customWidth="1"/>
    <col min="15784" max="15784" width="15" style="18" customWidth="1"/>
    <col min="15785" max="16033" width="9.140625" style="18"/>
    <col min="16034" max="16034" width="34" style="18" customWidth="1"/>
    <col min="16035" max="16035" width="10" style="18" customWidth="1"/>
    <col min="16036" max="16036" width="11.42578125" style="18" customWidth="1"/>
    <col min="16037" max="16037" width="11.85546875" style="18" customWidth="1"/>
    <col min="16038" max="16038" width="21.5703125" style="18" customWidth="1"/>
    <col min="16039" max="16039" width="13.42578125" style="18" customWidth="1"/>
    <col min="16040" max="16040" width="15" style="18" customWidth="1"/>
    <col min="16041" max="16384" width="9.140625" style="18"/>
  </cols>
  <sheetData>
    <row r="1" spans="1:6" ht="52.5" customHeight="1" thickBot="1" x14ac:dyDescent="0.3">
      <c r="A1" s="15" t="s">
        <v>0</v>
      </c>
      <c r="B1" s="16"/>
      <c r="C1" s="16"/>
      <c r="D1" s="16"/>
      <c r="E1" s="16"/>
      <c r="F1" s="17"/>
    </row>
    <row r="2" spans="1:6" ht="15" customHeight="1" x14ac:dyDescent="0.25">
      <c r="A2" s="19"/>
      <c r="B2" s="20"/>
      <c r="C2" s="20"/>
      <c r="D2" s="20"/>
      <c r="E2" s="20"/>
      <c r="F2" s="21"/>
    </row>
    <row r="3" spans="1:6" s="25" customFormat="1" ht="20.100000000000001" customHeight="1" x14ac:dyDescent="0.25">
      <c r="A3" s="22" t="s">
        <v>1</v>
      </c>
      <c r="B3" s="23"/>
      <c r="C3" s="23"/>
      <c r="D3" s="23"/>
      <c r="E3" s="23"/>
      <c r="F3" s="24"/>
    </row>
    <row r="4" spans="1:6" ht="20.45" customHeight="1" x14ac:dyDescent="0.25">
      <c r="A4" s="22" t="s">
        <v>2</v>
      </c>
      <c r="B4" s="23"/>
      <c r="C4" s="23"/>
      <c r="D4" s="23"/>
      <c r="E4" s="23"/>
      <c r="F4" s="24"/>
    </row>
    <row r="5" spans="1:6" ht="46.5" customHeight="1" x14ac:dyDescent="0.25">
      <c r="A5" s="19"/>
      <c r="B5" s="26" t="s">
        <v>3</v>
      </c>
      <c r="C5" s="27" t="s">
        <v>4</v>
      </c>
      <c r="D5" s="28" t="s">
        <v>5</v>
      </c>
      <c r="E5" s="29" t="s">
        <v>6</v>
      </c>
      <c r="F5" s="21"/>
    </row>
    <row r="6" spans="1:6" ht="20.100000000000001" customHeight="1" x14ac:dyDescent="0.25">
      <c r="A6" s="30"/>
      <c r="B6" s="31" t="s">
        <v>7</v>
      </c>
      <c r="C6" s="32">
        <f>Jablonec!P52</f>
        <v>0</v>
      </c>
      <c r="D6" s="33">
        <f>Jablonec!P75</f>
        <v>0</v>
      </c>
      <c r="E6" s="34">
        <f>C6+D6</f>
        <v>0</v>
      </c>
      <c r="F6" s="21"/>
    </row>
    <row r="7" spans="1:6" ht="20.100000000000001" customHeight="1" x14ac:dyDescent="0.25">
      <c r="A7" s="30"/>
      <c r="B7" s="35" t="s">
        <v>8</v>
      </c>
      <c r="C7" s="36">
        <f>Provodín!P31</f>
        <v>0</v>
      </c>
      <c r="D7" s="37">
        <f>Provodín!P45</f>
        <v>0</v>
      </c>
      <c r="E7" s="38">
        <f t="shared" ref="E7:E17" si="0">C7+D7</f>
        <v>0</v>
      </c>
      <c r="F7" s="21"/>
    </row>
    <row r="8" spans="1:6" ht="20.100000000000001" customHeight="1" x14ac:dyDescent="0.25">
      <c r="A8" s="30"/>
      <c r="B8" s="35" t="s">
        <v>9</v>
      </c>
      <c r="C8" s="36">
        <f>Sosnová!P41</f>
        <v>0</v>
      </c>
      <c r="D8" s="37">
        <f>Sosnová!P58</f>
        <v>0</v>
      </c>
      <c r="E8" s="38">
        <f t="shared" si="0"/>
        <v>0</v>
      </c>
      <c r="F8" s="21"/>
    </row>
    <row r="9" spans="1:6" ht="20.100000000000001" customHeight="1" x14ac:dyDescent="0.25">
      <c r="A9" s="30"/>
      <c r="B9" s="35" t="s">
        <v>10</v>
      </c>
      <c r="C9" s="36">
        <f>'Nový Bor'!P37</f>
        <v>0</v>
      </c>
      <c r="D9" s="37">
        <f>'Nový Bor'!P54</f>
        <v>0</v>
      </c>
      <c r="E9" s="38">
        <f t="shared" si="0"/>
        <v>0</v>
      </c>
      <c r="F9" s="21"/>
    </row>
    <row r="10" spans="1:6" ht="20.100000000000001" customHeight="1" x14ac:dyDescent="0.25">
      <c r="A10" s="30"/>
      <c r="B10" s="35" t="s">
        <v>11</v>
      </c>
      <c r="C10" s="36">
        <f>Liberec!P36</f>
        <v>0</v>
      </c>
      <c r="D10" s="37">
        <f>Liberec!P53</f>
        <v>0</v>
      </c>
      <c r="E10" s="38">
        <f t="shared" si="0"/>
        <v>0</v>
      </c>
      <c r="F10" s="21"/>
    </row>
    <row r="11" spans="1:6" ht="20.100000000000001" customHeight="1" x14ac:dyDescent="0.25">
      <c r="A11" s="30"/>
      <c r="B11" s="35" t="s">
        <v>12</v>
      </c>
      <c r="C11" s="36">
        <f>'Český Dub'!Q37</f>
        <v>0</v>
      </c>
      <c r="D11" s="37">
        <f>'Český Dub'!Q50</f>
        <v>0</v>
      </c>
      <c r="E11" s="38">
        <f t="shared" si="0"/>
        <v>0</v>
      </c>
      <c r="F11" s="21"/>
    </row>
    <row r="12" spans="1:6" ht="20.100000000000001" customHeight="1" x14ac:dyDescent="0.25">
      <c r="A12" s="30"/>
      <c r="B12" s="35" t="s">
        <v>13</v>
      </c>
      <c r="C12" s="36">
        <f>Frýdlant!P21</f>
        <v>0</v>
      </c>
      <c r="D12" s="37">
        <f>Frýdlant!P39</f>
        <v>0</v>
      </c>
      <c r="E12" s="38">
        <f t="shared" si="0"/>
        <v>0</v>
      </c>
      <c r="F12" s="21"/>
    </row>
    <row r="13" spans="1:6" ht="20.100000000000001" customHeight="1" x14ac:dyDescent="0.25">
      <c r="A13" s="30"/>
      <c r="B13" s="35" t="s">
        <v>14</v>
      </c>
      <c r="C13" s="36">
        <f>Turnov!P67</f>
        <v>0</v>
      </c>
      <c r="D13" s="37">
        <f>Turnov!P82</f>
        <v>0</v>
      </c>
      <c r="E13" s="38">
        <f>C13+D13</f>
        <v>0</v>
      </c>
      <c r="F13" s="21"/>
    </row>
    <row r="14" spans="1:6" ht="20.100000000000001" customHeight="1" x14ac:dyDescent="0.25">
      <c r="A14" s="30"/>
      <c r="B14" s="35" t="s">
        <v>15</v>
      </c>
      <c r="C14" s="36">
        <f>'Nová Ves'!P47</f>
        <v>0</v>
      </c>
      <c r="D14" s="37">
        <f>'Nová Ves'!P63</f>
        <v>0</v>
      </c>
      <c r="E14" s="38">
        <f t="shared" si="0"/>
        <v>0</v>
      </c>
      <c r="F14" s="21"/>
    </row>
    <row r="15" spans="1:6" ht="20.100000000000001" customHeight="1" x14ac:dyDescent="0.25">
      <c r="A15" s="30"/>
      <c r="B15" s="35" t="s">
        <v>16</v>
      </c>
      <c r="C15" s="36">
        <f>Rychnov!P24</f>
        <v>0</v>
      </c>
      <c r="D15" s="37">
        <f>Rychnov!P37</f>
        <v>0</v>
      </c>
      <c r="E15" s="38">
        <f t="shared" si="0"/>
        <v>0</v>
      </c>
      <c r="F15" s="21"/>
    </row>
    <row r="16" spans="1:6" ht="20.100000000000001" customHeight="1" x14ac:dyDescent="0.25">
      <c r="A16" s="30"/>
      <c r="B16" s="35" t="s">
        <v>17</v>
      </c>
      <c r="C16" s="36">
        <f>Semily!P57</f>
        <v>0</v>
      </c>
      <c r="D16" s="37">
        <f>Semily!P70</f>
        <v>0</v>
      </c>
      <c r="E16" s="38">
        <f t="shared" si="0"/>
        <v>0</v>
      </c>
      <c r="F16" s="21"/>
    </row>
    <row r="17" spans="1:10" ht="20.100000000000001" customHeight="1" thickBot="1" x14ac:dyDescent="0.3">
      <c r="A17" s="30"/>
      <c r="B17" s="39" t="s">
        <v>18</v>
      </c>
      <c r="C17" s="40">
        <f>Hrabačov!P31</f>
        <v>0</v>
      </c>
      <c r="D17" s="41">
        <f>Hrabačov!P45</f>
        <v>0</v>
      </c>
      <c r="E17" s="42">
        <f t="shared" si="0"/>
        <v>0</v>
      </c>
      <c r="F17" s="21"/>
    </row>
    <row r="18" spans="1:10" x14ac:dyDescent="0.25">
      <c r="A18" s="19"/>
      <c r="B18" s="20"/>
      <c r="C18" s="20"/>
      <c r="D18" s="20"/>
      <c r="E18" s="20"/>
      <c r="F18" s="21"/>
    </row>
    <row r="19" spans="1:10" ht="17.100000000000001" customHeight="1" thickBot="1" x14ac:dyDescent="0.3">
      <c r="A19" s="19"/>
      <c r="B19" s="20"/>
      <c r="C19" s="20"/>
      <c r="D19" s="20"/>
      <c r="E19" s="20"/>
      <c r="F19" s="21"/>
    </row>
    <row r="20" spans="1:10" ht="19.5" thickBot="1" x14ac:dyDescent="0.3">
      <c r="A20" s="19"/>
      <c r="B20" s="43" t="s">
        <v>19</v>
      </c>
      <c r="C20" s="44"/>
      <c r="D20" s="44"/>
      <c r="E20" s="45"/>
      <c r="F20" s="21"/>
    </row>
    <row r="21" spans="1:10" ht="15.75" x14ac:dyDescent="0.25">
      <c r="A21" s="19"/>
      <c r="B21" s="46" t="s">
        <v>20</v>
      </c>
      <c r="C21" s="47"/>
      <c r="D21" s="47"/>
      <c r="E21" s="48">
        <f>SUM(E6:E17)</f>
        <v>0</v>
      </c>
      <c r="F21" s="21"/>
    </row>
    <row r="22" spans="1:10" ht="15.75" x14ac:dyDescent="0.25">
      <c r="A22" s="19"/>
      <c r="B22" s="49" t="s">
        <v>21</v>
      </c>
      <c r="C22" s="50"/>
      <c r="D22" s="50"/>
      <c r="E22" s="51">
        <f>E23-E21</f>
        <v>0</v>
      </c>
      <c r="F22" s="21"/>
    </row>
    <row r="23" spans="1:10" ht="16.5" thickBot="1" x14ac:dyDescent="0.3">
      <c r="A23" s="19"/>
      <c r="B23" s="52" t="s">
        <v>22</v>
      </c>
      <c r="C23" s="53"/>
      <c r="D23" s="53"/>
      <c r="E23" s="54">
        <f>E21*1.21</f>
        <v>0</v>
      </c>
      <c r="F23" s="21"/>
    </row>
    <row r="24" spans="1:10" ht="16.5" thickBot="1" x14ac:dyDescent="0.3">
      <c r="A24" s="55"/>
      <c r="B24" s="56"/>
      <c r="C24" s="56"/>
      <c r="D24" s="56"/>
      <c r="E24" s="57"/>
      <c r="F24" s="58"/>
    </row>
    <row r="25" spans="1:10" ht="21.75" thickBot="1" x14ac:dyDescent="0.3">
      <c r="A25" s="55"/>
      <c r="B25" s="59" t="s">
        <v>23</v>
      </c>
      <c r="C25" s="60"/>
      <c r="D25" s="61">
        <f>E21*2</f>
        <v>0</v>
      </c>
      <c r="E25" s="62"/>
      <c r="F25" s="58"/>
      <c r="H25" s="63"/>
      <c r="I25" s="63"/>
      <c r="J25" s="63"/>
    </row>
    <row r="26" spans="1:10" x14ac:dyDescent="0.25">
      <c r="A26" s="64"/>
      <c r="B26" s="65"/>
      <c r="C26" s="65"/>
      <c r="D26" s="65"/>
      <c r="E26" s="66"/>
      <c r="F26" s="67"/>
    </row>
    <row r="27" spans="1:10" ht="44.25" customHeight="1" x14ac:dyDescent="0.25">
      <c r="D27" s="18" t="s">
        <v>24</v>
      </c>
      <c r="E27" s="8"/>
    </row>
    <row r="28" spans="1:10" x14ac:dyDescent="0.25">
      <c r="B28" s="68" t="s">
        <v>25</v>
      </c>
      <c r="D28" s="69"/>
      <c r="F28" s="69"/>
      <c r="H28" s="69"/>
      <c r="J28" s="69"/>
    </row>
    <row r="29" spans="1:10" x14ac:dyDescent="0.25">
      <c r="C29" s="70"/>
      <c r="D29" s="70"/>
      <c r="E29" s="71"/>
    </row>
    <row r="30" spans="1:10" x14ac:dyDescent="0.25">
      <c r="E30" s="69"/>
    </row>
    <row r="31" spans="1:10" x14ac:dyDescent="0.25">
      <c r="E31" s="72"/>
    </row>
    <row r="33" spans="5:5" x14ac:dyDescent="0.25">
      <c r="E33" s="70"/>
    </row>
    <row r="35" spans="5:5" x14ac:dyDescent="0.25">
      <c r="E35" s="70"/>
    </row>
    <row r="38" spans="5:5" x14ac:dyDescent="0.25">
      <c r="E38" s="73"/>
    </row>
    <row r="41" spans="5:5" x14ac:dyDescent="0.25">
      <c r="E41" s="73"/>
    </row>
  </sheetData>
  <sheetProtection algorithmName="SHA-512" hashValue="BdK1KmKGMfMorIYtkc1nGY6wO6uWFmo/eC8OVe2HKu2nlhQ3v/mR1MhptzTCK8M2ND6KMO/aSK+Jn14FTTSqVw==" saltValue="Vks9MwOVCOvHllC720UNeg==" spinCount="100000" sheet="1" objects="1" scenarios="1"/>
  <mergeCells count="17">
    <mergeCell ref="A1:F1"/>
    <mergeCell ref="A2:F2"/>
    <mergeCell ref="A3:F3"/>
    <mergeCell ref="A4:F4"/>
    <mergeCell ref="A5:A17"/>
    <mergeCell ref="F5:F17"/>
    <mergeCell ref="B23:D23"/>
    <mergeCell ref="H25:J25"/>
    <mergeCell ref="B25:C25"/>
    <mergeCell ref="D25:E25"/>
    <mergeCell ref="A18:F18"/>
    <mergeCell ref="A19:F19"/>
    <mergeCell ref="A20:A23"/>
    <mergeCell ref="B20:E20"/>
    <mergeCell ref="F20:F23"/>
    <mergeCell ref="B21:D21"/>
    <mergeCell ref="B22:D22"/>
  </mergeCells>
  <pageMargins left="0.7" right="0.7" top="0.78740157499999996" bottom="0.78740157499999996" header="0.3" footer="0.3"/>
  <pageSetup paperSize="9" scale="74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6F9F-EF4E-421A-8DD0-E9FC15102D9C}">
  <sheetPr>
    <tabColor theme="2"/>
    <pageSetUpPr fitToPage="1"/>
  </sheetPr>
  <dimension ref="A1:R106"/>
  <sheetViews>
    <sheetView zoomScale="90" zoomScaleNormal="90" workbookViewId="0">
      <selection activeCell="P57" sqref="P57"/>
    </sheetView>
  </sheetViews>
  <sheetFormatPr defaultColWidth="9.140625" defaultRowHeight="15" x14ac:dyDescent="0.25"/>
  <cols>
    <col min="1" max="1" width="2.5703125" style="18" customWidth="1"/>
    <col min="2" max="2" width="34" style="18" customWidth="1"/>
    <col min="3" max="3" width="10" style="18" customWidth="1"/>
    <col min="4" max="14" width="3.7109375" style="18" customWidth="1"/>
    <col min="15" max="15" width="11.85546875" style="18" customWidth="1"/>
    <col min="16" max="16" width="18" style="18" customWidth="1"/>
    <col min="17" max="17" width="15.42578125" style="18" customWidth="1"/>
    <col min="18" max="18" width="2.5703125" style="18" customWidth="1"/>
    <col min="19" max="245" width="9.140625" style="18"/>
    <col min="246" max="246" width="34" style="18" customWidth="1"/>
    <col min="247" max="247" width="10" style="18" customWidth="1"/>
    <col min="248" max="248" width="11.42578125" style="18" customWidth="1"/>
    <col min="249" max="249" width="11.85546875" style="18" customWidth="1"/>
    <col min="250" max="250" width="21.5703125" style="18" customWidth="1"/>
    <col min="251" max="251" width="13.42578125" style="18" customWidth="1"/>
    <col min="252" max="252" width="15" style="18" customWidth="1"/>
    <col min="253" max="501" width="9.140625" style="18"/>
    <col min="502" max="502" width="34" style="18" customWidth="1"/>
    <col min="503" max="503" width="10" style="18" customWidth="1"/>
    <col min="504" max="504" width="11.42578125" style="18" customWidth="1"/>
    <col min="505" max="505" width="11.85546875" style="18" customWidth="1"/>
    <col min="506" max="506" width="21.5703125" style="18" customWidth="1"/>
    <col min="507" max="507" width="13.42578125" style="18" customWidth="1"/>
    <col min="508" max="508" width="15" style="18" customWidth="1"/>
    <col min="509" max="757" width="9.140625" style="18"/>
    <col min="758" max="758" width="34" style="18" customWidth="1"/>
    <col min="759" max="759" width="10" style="18" customWidth="1"/>
    <col min="760" max="760" width="11.42578125" style="18" customWidth="1"/>
    <col min="761" max="761" width="11.85546875" style="18" customWidth="1"/>
    <col min="762" max="762" width="21.5703125" style="18" customWidth="1"/>
    <col min="763" max="763" width="13.42578125" style="18" customWidth="1"/>
    <col min="764" max="764" width="15" style="18" customWidth="1"/>
    <col min="765" max="1013" width="9.140625" style="18"/>
    <col min="1014" max="1014" width="34" style="18" customWidth="1"/>
    <col min="1015" max="1015" width="10" style="18" customWidth="1"/>
    <col min="1016" max="1016" width="11.42578125" style="18" customWidth="1"/>
    <col min="1017" max="1017" width="11.85546875" style="18" customWidth="1"/>
    <col min="1018" max="1018" width="21.5703125" style="18" customWidth="1"/>
    <col min="1019" max="1019" width="13.42578125" style="18" customWidth="1"/>
    <col min="1020" max="1020" width="15" style="18" customWidth="1"/>
    <col min="1021" max="1269" width="9.140625" style="18"/>
    <col min="1270" max="1270" width="34" style="18" customWidth="1"/>
    <col min="1271" max="1271" width="10" style="18" customWidth="1"/>
    <col min="1272" max="1272" width="11.42578125" style="18" customWidth="1"/>
    <col min="1273" max="1273" width="11.85546875" style="18" customWidth="1"/>
    <col min="1274" max="1274" width="21.5703125" style="18" customWidth="1"/>
    <col min="1275" max="1275" width="13.42578125" style="18" customWidth="1"/>
    <col min="1276" max="1276" width="15" style="18" customWidth="1"/>
    <col min="1277" max="1525" width="9.140625" style="18"/>
    <col min="1526" max="1526" width="34" style="18" customWidth="1"/>
    <col min="1527" max="1527" width="10" style="18" customWidth="1"/>
    <col min="1528" max="1528" width="11.42578125" style="18" customWidth="1"/>
    <col min="1529" max="1529" width="11.85546875" style="18" customWidth="1"/>
    <col min="1530" max="1530" width="21.5703125" style="18" customWidth="1"/>
    <col min="1531" max="1531" width="13.42578125" style="18" customWidth="1"/>
    <col min="1532" max="1532" width="15" style="18" customWidth="1"/>
    <col min="1533" max="1781" width="9.140625" style="18"/>
    <col min="1782" max="1782" width="34" style="18" customWidth="1"/>
    <col min="1783" max="1783" width="10" style="18" customWidth="1"/>
    <col min="1784" max="1784" width="11.42578125" style="18" customWidth="1"/>
    <col min="1785" max="1785" width="11.85546875" style="18" customWidth="1"/>
    <col min="1786" max="1786" width="21.5703125" style="18" customWidth="1"/>
    <col min="1787" max="1787" width="13.42578125" style="18" customWidth="1"/>
    <col min="1788" max="1788" width="15" style="18" customWidth="1"/>
    <col min="1789" max="2037" width="9.140625" style="18"/>
    <col min="2038" max="2038" width="34" style="18" customWidth="1"/>
    <col min="2039" max="2039" width="10" style="18" customWidth="1"/>
    <col min="2040" max="2040" width="11.42578125" style="18" customWidth="1"/>
    <col min="2041" max="2041" width="11.85546875" style="18" customWidth="1"/>
    <col min="2042" max="2042" width="21.5703125" style="18" customWidth="1"/>
    <col min="2043" max="2043" width="13.42578125" style="18" customWidth="1"/>
    <col min="2044" max="2044" width="15" style="18" customWidth="1"/>
    <col min="2045" max="2293" width="9.140625" style="18"/>
    <col min="2294" max="2294" width="34" style="18" customWidth="1"/>
    <col min="2295" max="2295" width="10" style="18" customWidth="1"/>
    <col min="2296" max="2296" width="11.42578125" style="18" customWidth="1"/>
    <col min="2297" max="2297" width="11.85546875" style="18" customWidth="1"/>
    <col min="2298" max="2298" width="21.5703125" style="18" customWidth="1"/>
    <col min="2299" max="2299" width="13.42578125" style="18" customWidth="1"/>
    <col min="2300" max="2300" width="15" style="18" customWidth="1"/>
    <col min="2301" max="2549" width="9.140625" style="18"/>
    <col min="2550" max="2550" width="34" style="18" customWidth="1"/>
    <col min="2551" max="2551" width="10" style="18" customWidth="1"/>
    <col min="2552" max="2552" width="11.42578125" style="18" customWidth="1"/>
    <col min="2553" max="2553" width="11.85546875" style="18" customWidth="1"/>
    <col min="2554" max="2554" width="21.5703125" style="18" customWidth="1"/>
    <col min="2555" max="2555" width="13.42578125" style="18" customWidth="1"/>
    <col min="2556" max="2556" width="15" style="18" customWidth="1"/>
    <col min="2557" max="2805" width="9.140625" style="18"/>
    <col min="2806" max="2806" width="34" style="18" customWidth="1"/>
    <col min="2807" max="2807" width="10" style="18" customWidth="1"/>
    <col min="2808" max="2808" width="11.42578125" style="18" customWidth="1"/>
    <col min="2809" max="2809" width="11.85546875" style="18" customWidth="1"/>
    <col min="2810" max="2810" width="21.5703125" style="18" customWidth="1"/>
    <col min="2811" max="2811" width="13.42578125" style="18" customWidth="1"/>
    <col min="2812" max="2812" width="15" style="18" customWidth="1"/>
    <col min="2813" max="3061" width="9.140625" style="18"/>
    <col min="3062" max="3062" width="34" style="18" customWidth="1"/>
    <col min="3063" max="3063" width="10" style="18" customWidth="1"/>
    <col min="3064" max="3064" width="11.42578125" style="18" customWidth="1"/>
    <col min="3065" max="3065" width="11.85546875" style="18" customWidth="1"/>
    <col min="3066" max="3066" width="21.5703125" style="18" customWidth="1"/>
    <col min="3067" max="3067" width="13.42578125" style="18" customWidth="1"/>
    <col min="3068" max="3068" width="15" style="18" customWidth="1"/>
    <col min="3069" max="3317" width="9.140625" style="18"/>
    <col min="3318" max="3318" width="34" style="18" customWidth="1"/>
    <col min="3319" max="3319" width="10" style="18" customWidth="1"/>
    <col min="3320" max="3320" width="11.42578125" style="18" customWidth="1"/>
    <col min="3321" max="3321" width="11.85546875" style="18" customWidth="1"/>
    <col min="3322" max="3322" width="21.5703125" style="18" customWidth="1"/>
    <col min="3323" max="3323" width="13.42578125" style="18" customWidth="1"/>
    <col min="3324" max="3324" width="15" style="18" customWidth="1"/>
    <col min="3325" max="3573" width="9.140625" style="18"/>
    <col min="3574" max="3574" width="34" style="18" customWidth="1"/>
    <col min="3575" max="3575" width="10" style="18" customWidth="1"/>
    <col min="3576" max="3576" width="11.42578125" style="18" customWidth="1"/>
    <col min="3577" max="3577" width="11.85546875" style="18" customWidth="1"/>
    <col min="3578" max="3578" width="21.5703125" style="18" customWidth="1"/>
    <col min="3579" max="3579" width="13.42578125" style="18" customWidth="1"/>
    <col min="3580" max="3580" width="15" style="18" customWidth="1"/>
    <col min="3581" max="3829" width="9.140625" style="18"/>
    <col min="3830" max="3830" width="34" style="18" customWidth="1"/>
    <col min="3831" max="3831" width="10" style="18" customWidth="1"/>
    <col min="3832" max="3832" width="11.42578125" style="18" customWidth="1"/>
    <col min="3833" max="3833" width="11.85546875" style="18" customWidth="1"/>
    <col min="3834" max="3834" width="21.5703125" style="18" customWidth="1"/>
    <col min="3835" max="3835" width="13.42578125" style="18" customWidth="1"/>
    <col min="3836" max="3836" width="15" style="18" customWidth="1"/>
    <col min="3837" max="4085" width="9.140625" style="18"/>
    <col min="4086" max="4086" width="34" style="18" customWidth="1"/>
    <col min="4087" max="4087" width="10" style="18" customWidth="1"/>
    <col min="4088" max="4088" width="11.42578125" style="18" customWidth="1"/>
    <col min="4089" max="4089" width="11.85546875" style="18" customWidth="1"/>
    <col min="4090" max="4090" width="21.5703125" style="18" customWidth="1"/>
    <col min="4091" max="4091" width="13.42578125" style="18" customWidth="1"/>
    <col min="4092" max="4092" width="15" style="18" customWidth="1"/>
    <col min="4093" max="4341" width="9.140625" style="18"/>
    <col min="4342" max="4342" width="34" style="18" customWidth="1"/>
    <col min="4343" max="4343" width="10" style="18" customWidth="1"/>
    <col min="4344" max="4344" width="11.42578125" style="18" customWidth="1"/>
    <col min="4345" max="4345" width="11.85546875" style="18" customWidth="1"/>
    <col min="4346" max="4346" width="21.5703125" style="18" customWidth="1"/>
    <col min="4347" max="4347" width="13.42578125" style="18" customWidth="1"/>
    <col min="4348" max="4348" width="15" style="18" customWidth="1"/>
    <col min="4349" max="4597" width="9.140625" style="18"/>
    <col min="4598" max="4598" width="34" style="18" customWidth="1"/>
    <col min="4599" max="4599" width="10" style="18" customWidth="1"/>
    <col min="4600" max="4600" width="11.42578125" style="18" customWidth="1"/>
    <col min="4601" max="4601" width="11.85546875" style="18" customWidth="1"/>
    <col min="4602" max="4602" width="21.5703125" style="18" customWidth="1"/>
    <col min="4603" max="4603" width="13.42578125" style="18" customWidth="1"/>
    <col min="4604" max="4604" width="15" style="18" customWidth="1"/>
    <col min="4605" max="4853" width="9.140625" style="18"/>
    <col min="4854" max="4854" width="34" style="18" customWidth="1"/>
    <col min="4855" max="4855" width="10" style="18" customWidth="1"/>
    <col min="4856" max="4856" width="11.42578125" style="18" customWidth="1"/>
    <col min="4857" max="4857" width="11.85546875" style="18" customWidth="1"/>
    <col min="4858" max="4858" width="21.5703125" style="18" customWidth="1"/>
    <col min="4859" max="4859" width="13.42578125" style="18" customWidth="1"/>
    <col min="4860" max="4860" width="15" style="18" customWidth="1"/>
    <col min="4861" max="5109" width="9.140625" style="18"/>
    <col min="5110" max="5110" width="34" style="18" customWidth="1"/>
    <col min="5111" max="5111" width="10" style="18" customWidth="1"/>
    <col min="5112" max="5112" width="11.42578125" style="18" customWidth="1"/>
    <col min="5113" max="5113" width="11.85546875" style="18" customWidth="1"/>
    <col min="5114" max="5114" width="21.5703125" style="18" customWidth="1"/>
    <col min="5115" max="5115" width="13.42578125" style="18" customWidth="1"/>
    <col min="5116" max="5116" width="15" style="18" customWidth="1"/>
    <col min="5117" max="5365" width="9.140625" style="18"/>
    <col min="5366" max="5366" width="34" style="18" customWidth="1"/>
    <col min="5367" max="5367" width="10" style="18" customWidth="1"/>
    <col min="5368" max="5368" width="11.42578125" style="18" customWidth="1"/>
    <col min="5369" max="5369" width="11.85546875" style="18" customWidth="1"/>
    <col min="5370" max="5370" width="21.5703125" style="18" customWidth="1"/>
    <col min="5371" max="5371" width="13.42578125" style="18" customWidth="1"/>
    <col min="5372" max="5372" width="15" style="18" customWidth="1"/>
    <col min="5373" max="5621" width="9.140625" style="18"/>
    <col min="5622" max="5622" width="34" style="18" customWidth="1"/>
    <col min="5623" max="5623" width="10" style="18" customWidth="1"/>
    <col min="5624" max="5624" width="11.42578125" style="18" customWidth="1"/>
    <col min="5625" max="5625" width="11.85546875" style="18" customWidth="1"/>
    <col min="5626" max="5626" width="21.5703125" style="18" customWidth="1"/>
    <col min="5627" max="5627" width="13.42578125" style="18" customWidth="1"/>
    <col min="5628" max="5628" width="15" style="18" customWidth="1"/>
    <col min="5629" max="5877" width="9.140625" style="18"/>
    <col min="5878" max="5878" width="34" style="18" customWidth="1"/>
    <col min="5879" max="5879" width="10" style="18" customWidth="1"/>
    <col min="5880" max="5880" width="11.42578125" style="18" customWidth="1"/>
    <col min="5881" max="5881" width="11.85546875" style="18" customWidth="1"/>
    <col min="5882" max="5882" width="21.5703125" style="18" customWidth="1"/>
    <col min="5883" max="5883" width="13.42578125" style="18" customWidth="1"/>
    <col min="5884" max="5884" width="15" style="18" customWidth="1"/>
    <col min="5885" max="6133" width="9.140625" style="18"/>
    <col min="6134" max="6134" width="34" style="18" customWidth="1"/>
    <col min="6135" max="6135" width="10" style="18" customWidth="1"/>
    <col min="6136" max="6136" width="11.42578125" style="18" customWidth="1"/>
    <col min="6137" max="6137" width="11.85546875" style="18" customWidth="1"/>
    <col min="6138" max="6138" width="21.5703125" style="18" customWidth="1"/>
    <col min="6139" max="6139" width="13.42578125" style="18" customWidth="1"/>
    <col min="6140" max="6140" width="15" style="18" customWidth="1"/>
    <col min="6141" max="6389" width="9.140625" style="18"/>
    <col min="6390" max="6390" width="34" style="18" customWidth="1"/>
    <col min="6391" max="6391" width="10" style="18" customWidth="1"/>
    <col min="6392" max="6392" width="11.42578125" style="18" customWidth="1"/>
    <col min="6393" max="6393" width="11.85546875" style="18" customWidth="1"/>
    <col min="6394" max="6394" width="21.5703125" style="18" customWidth="1"/>
    <col min="6395" max="6395" width="13.42578125" style="18" customWidth="1"/>
    <col min="6396" max="6396" width="15" style="18" customWidth="1"/>
    <col min="6397" max="6645" width="9.140625" style="18"/>
    <col min="6646" max="6646" width="34" style="18" customWidth="1"/>
    <col min="6647" max="6647" width="10" style="18" customWidth="1"/>
    <col min="6648" max="6648" width="11.42578125" style="18" customWidth="1"/>
    <col min="6649" max="6649" width="11.85546875" style="18" customWidth="1"/>
    <col min="6650" max="6650" width="21.5703125" style="18" customWidth="1"/>
    <col min="6651" max="6651" width="13.42578125" style="18" customWidth="1"/>
    <col min="6652" max="6652" width="15" style="18" customWidth="1"/>
    <col min="6653" max="6901" width="9.140625" style="18"/>
    <col min="6902" max="6902" width="34" style="18" customWidth="1"/>
    <col min="6903" max="6903" width="10" style="18" customWidth="1"/>
    <col min="6904" max="6904" width="11.42578125" style="18" customWidth="1"/>
    <col min="6905" max="6905" width="11.85546875" style="18" customWidth="1"/>
    <col min="6906" max="6906" width="21.5703125" style="18" customWidth="1"/>
    <col min="6907" max="6907" width="13.42578125" style="18" customWidth="1"/>
    <col min="6908" max="6908" width="15" style="18" customWidth="1"/>
    <col min="6909" max="7157" width="9.140625" style="18"/>
    <col min="7158" max="7158" width="34" style="18" customWidth="1"/>
    <col min="7159" max="7159" width="10" style="18" customWidth="1"/>
    <col min="7160" max="7160" width="11.42578125" style="18" customWidth="1"/>
    <col min="7161" max="7161" width="11.85546875" style="18" customWidth="1"/>
    <col min="7162" max="7162" width="21.5703125" style="18" customWidth="1"/>
    <col min="7163" max="7163" width="13.42578125" style="18" customWidth="1"/>
    <col min="7164" max="7164" width="15" style="18" customWidth="1"/>
    <col min="7165" max="7413" width="9.140625" style="18"/>
    <col min="7414" max="7414" width="34" style="18" customWidth="1"/>
    <col min="7415" max="7415" width="10" style="18" customWidth="1"/>
    <col min="7416" max="7416" width="11.42578125" style="18" customWidth="1"/>
    <col min="7417" max="7417" width="11.85546875" style="18" customWidth="1"/>
    <col min="7418" max="7418" width="21.5703125" style="18" customWidth="1"/>
    <col min="7419" max="7419" width="13.42578125" style="18" customWidth="1"/>
    <col min="7420" max="7420" width="15" style="18" customWidth="1"/>
    <col min="7421" max="7669" width="9.140625" style="18"/>
    <col min="7670" max="7670" width="34" style="18" customWidth="1"/>
    <col min="7671" max="7671" width="10" style="18" customWidth="1"/>
    <col min="7672" max="7672" width="11.42578125" style="18" customWidth="1"/>
    <col min="7673" max="7673" width="11.85546875" style="18" customWidth="1"/>
    <col min="7674" max="7674" width="21.5703125" style="18" customWidth="1"/>
    <col min="7675" max="7675" width="13.42578125" style="18" customWidth="1"/>
    <col min="7676" max="7676" width="15" style="18" customWidth="1"/>
    <col min="7677" max="7925" width="9.140625" style="18"/>
    <col min="7926" max="7926" width="34" style="18" customWidth="1"/>
    <col min="7927" max="7927" width="10" style="18" customWidth="1"/>
    <col min="7928" max="7928" width="11.42578125" style="18" customWidth="1"/>
    <col min="7929" max="7929" width="11.85546875" style="18" customWidth="1"/>
    <col min="7930" max="7930" width="21.5703125" style="18" customWidth="1"/>
    <col min="7931" max="7931" width="13.42578125" style="18" customWidth="1"/>
    <col min="7932" max="7932" width="15" style="18" customWidth="1"/>
    <col min="7933" max="8181" width="9.140625" style="18"/>
    <col min="8182" max="8182" width="34" style="18" customWidth="1"/>
    <col min="8183" max="8183" width="10" style="18" customWidth="1"/>
    <col min="8184" max="8184" width="11.42578125" style="18" customWidth="1"/>
    <col min="8185" max="8185" width="11.85546875" style="18" customWidth="1"/>
    <col min="8186" max="8186" width="21.5703125" style="18" customWidth="1"/>
    <col min="8187" max="8187" width="13.42578125" style="18" customWidth="1"/>
    <col min="8188" max="8188" width="15" style="18" customWidth="1"/>
    <col min="8189" max="8437" width="9.140625" style="18"/>
    <col min="8438" max="8438" width="34" style="18" customWidth="1"/>
    <col min="8439" max="8439" width="10" style="18" customWidth="1"/>
    <col min="8440" max="8440" width="11.42578125" style="18" customWidth="1"/>
    <col min="8441" max="8441" width="11.85546875" style="18" customWidth="1"/>
    <col min="8442" max="8442" width="21.5703125" style="18" customWidth="1"/>
    <col min="8443" max="8443" width="13.42578125" style="18" customWidth="1"/>
    <col min="8444" max="8444" width="15" style="18" customWidth="1"/>
    <col min="8445" max="8693" width="9.140625" style="18"/>
    <col min="8694" max="8694" width="34" style="18" customWidth="1"/>
    <col min="8695" max="8695" width="10" style="18" customWidth="1"/>
    <col min="8696" max="8696" width="11.42578125" style="18" customWidth="1"/>
    <col min="8697" max="8697" width="11.85546875" style="18" customWidth="1"/>
    <col min="8698" max="8698" width="21.5703125" style="18" customWidth="1"/>
    <col min="8699" max="8699" width="13.42578125" style="18" customWidth="1"/>
    <col min="8700" max="8700" width="15" style="18" customWidth="1"/>
    <col min="8701" max="8949" width="9.140625" style="18"/>
    <col min="8950" max="8950" width="34" style="18" customWidth="1"/>
    <col min="8951" max="8951" width="10" style="18" customWidth="1"/>
    <col min="8952" max="8952" width="11.42578125" style="18" customWidth="1"/>
    <col min="8953" max="8953" width="11.85546875" style="18" customWidth="1"/>
    <col min="8954" max="8954" width="21.5703125" style="18" customWidth="1"/>
    <col min="8955" max="8955" width="13.42578125" style="18" customWidth="1"/>
    <col min="8956" max="8956" width="15" style="18" customWidth="1"/>
    <col min="8957" max="9205" width="9.140625" style="18"/>
    <col min="9206" max="9206" width="34" style="18" customWidth="1"/>
    <col min="9207" max="9207" width="10" style="18" customWidth="1"/>
    <col min="9208" max="9208" width="11.42578125" style="18" customWidth="1"/>
    <col min="9209" max="9209" width="11.85546875" style="18" customWidth="1"/>
    <col min="9210" max="9210" width="21.5703125" style="18" customWidth="1"/>
    <col min="9211" max="9211" width="13.42578125" style="18" customWidth="1"/>
    <col min="9212" max="9212" width="15" style="18" customWidth="1"/>
    <col min="9213" max="9461" width="9.140625" style="18"/>
    <col min="9462" max="9462" width="34" style="18" customWidth="1"/>
    <col min="9463" max="9463" width="10" style="18" customWidth="1"/>
    <col min="9464" max="9464" width="11.42578125" style="18" customWidth="1"/>
    <col min="9465" max="9465" width="11.85546875" style="18" customWidth="1"/>
    <col min="9466" max="9466" width="21.5703125" style="18" customWidth="1"/>
    <col min="9467" max="9467" width="13.42578125" style="18" customWidth="1"/>
    <col min="9468" max="9468" width="15" style="18" customWidth="1"/>
    <col min="9469" max="9717" width="9.140625" style="18"/>
    <col min="9718" max="9718" width="34" style="18" customWidth="1"/>
    <col min="9719" max="9719" width="10" style="18" customWidth="1"/>
    <col min="9720" max="9720" width="11.42578125" style="18" customWidth="1"/>
    <col min="9721" max="9721" width="11.85546875" style="18" customWidth="1"/>
    <col min="9722" max="9722" width="21.5703125" style="18" customWidth="1"/>
    <col min="9723" max="9723" width="13.42578125" style="18" customWidth="1"/>
    <col min="9724" max="9724" width="15" style="18" customWidth="1"/>
    <col min="9725" max="9973" width="9.140625" style="18"/>
    <col min="9974" max="9974" width="34" style="18" customWidth="1"/>
    <col min="9975" max="9975" width="10" style="18" customWidth="1"/>
    <col min="9976" max="9976" width="11.42578125" style="18" customWidth="1"/>
    <col min="9977" max="9977" width="11.85546875" style="18" customWidth="1"/>
    <col min="9978" max="9978" width="21.5703125" style="18" customWidth="1"/>
    <col min="9979" max="9979" width="13.42578125" style="18" customWidth="1"/>
    <col min="9980" max="9980" width="15" style="18" customWidth="1"/>
    <col min="9981" max="10229" width="9.140625" style="18"/>
    <col min="10230" max="10230" width="34" style="18" customWidth="1"/>
    <col min="10231" max="10231" width="10" style="18" customWidth="1"/>
    <col min="10232" max="10232" width="11.42578125" style="18" customWidth="1"/>
    <col min="10233" max="10233" width="11.85546875" style="18" customWidth="1"/>
    <col min="10234" max="10234" width="21.5703125" style="18" customWidth="1"/>
    <col min="10235" max="10235" width="13.42578125" style="18" customWidth="1"/>
    <col min="10236" max="10236" width="15" style="18" customWidth="1"/>
    <col min="10237" max="10485" width="9.140625" style="18"/>
    <col min="10486" max="10486" width="34" style="18" customWidth="1"/>
    <col min="10487" max="10487" width="10" style="18" customWidth="1"/>
    <col min="10488" max="10488" width="11.42578125" style="18" customWidth="1"/>
    <col min="10489" max="10489" width="11.85546875" style="18" customWidth="1"/>
    <col min="10490" max="10490" width="21.5703125" style="18" customWidth="1"/>
    <col min="10491" max="10491" width="13.42578125" style="18" customWidth="1"/>
    <col min="10492" max="10492" width="15" style="18" customWidth="1"/>
    <col min="10493" max="10741" width="9.140625" style="18"/>
    <col min="10742" max="10742" width="34" style="18" customWidth="1"/>
    <col min="10743" max="10743" width="10" style="18" customWidth="1"/>
    <col min="10744" max="10744" width="11.42578125" style="18" customWidth="1"/>
    <col min="10745" max="10745" width="11.85546875" style="18" customWidth="1"/>
    <col min="10746" max="10746" width="21.5703125" style="18" customWidth="1"/>
    <col min="10747" max="10747" width="13.42578125" style="18" customWidth="1"/>
    <col min="10748" max="10748" width="15" style="18" customWidth="1"/>
    <col min="10749" max="10997" width="9.140625" style="18"/>
    <col min="10998" max="10998" width="34" style="18" customWidth="1"/>
    <col min="10999" max="10999" width="10" style="18" customWidth="1"/>
    <col min="11000" max="11000" width="11.42578125" style="18" customWidth="1"/>
    <col min="11001" max="11001" width="11.85546875" style="18" customWidth="1"/>
    <col min="11002" max="11002" width="21.5703125" style="18" customWidth="1"/>
    <col min="11003" max="11003" width="13.42578125" style="18" customWidth="1"/>
    <col min="11004" max="11004" width="15" style="18" customWidth="1"/>
    <col min="11005" max="11253" width="9.140625" style="18"/>
    <col min="11254" max="11254" width="34" style="18" customWidth="1"/>
    <col min="11255" max="11255" width="10" style="18" customWidth="1"/>
    <col min="11256" max="11256" width="11.42578125" style="18" customWidth="1"/>
    <col min="11257" max="11257" width="11.85546875" style="18" customWidth="1"/>
    <col min="11258" max="11258" width="21.5703125" style="18" customWidth="1"/>
    <col min="11259" max="11259" width="13.42578125" style="18" customWidth="1"/>
    <col min="11260" max="11260" width="15" style="18" customWidth="1"/>
    <col min="11261" max="11509" width="9.140625" style="18"/>
    <col min="11510" max="11510" width="34" style="18" customWidth="1"/>
    <col min="11511" max="11511" width="10" style="18" customWidth="1"/>
    <col min="11512" max="11512" width="11.42578125" style="18" customWidth="1"/>
    <col min="11513" max="11513" width="11.85546875" style="18" customWidth="1"/>
    <col min="11514" max="11514" width="21.5703125" style="18" customWidth="1"/>
    <col min="11515" max="11515" width="13.42578125" style="18" customWidth="1"/>
    <col min="11516" max="11516" width="15" style="18" customWidth="1"/>
    <col min="11517" max="11765" width="9.140625" style="18"/>
    <col min="11766" max="11766" width="34" style="18" customWidth="1"/>
    <col min="11767" max="11767" width="10" style="18" customWidth="1"/>
    <col min="11768" max="11768" width="11.42578125" style="18" customWidth="1"/>
    <col min="11769" max="11769" width="11.85546875" style="18" customWidth="1"/>
    <col min="11770" max="11770" width="21.5703125" style="18" customWidth="1"/>
    <col min="11771" max="11771" width="13.42578125" style="18" customWidth="1"/>
    <col min="11772" max="11772" width="15" style="18" customWidth="1"/>
    <col min="11773" max="12021" width="9.140625" style="18"/>
    <col min="12022" max="12022" width="34" style="18" customWidth="1"/>
    <col min="12023" max="12023" width="10" style="18" customWidth="1"/>
    <col min="12024" max="12024" width="11.42578125" style="18" customWidth="1"/>
    <col min="12025" max="12025" width="11.85546875" style="18" customWidth="1"/>
    <col min="12026" max="12026" width="21.5703125" style="18" customWidth="1"/>
    <col min="12027" max="12027" width="13.42578125" style="18" customWidth="1"/>
    <col min="12028" max="12028" width="15" style="18" customWidth="1"/>
    <col min="12029" max="12277" width="9.140625" style="18"/>
    <col min="12278" max="12278" width="34" style="18" customWidth="1"/>
    <col min="12279" max="12279" width="10" style="18" customWidth="1"/>
    <col min="12280" max="12280" width="11.42578125" style="18" customWidth="1"/>
    <col min="12281" max="12281" width="11.85546875" style="18" customWidth="1"/>
    <col min="12282" max="12282" width="21.5703125" style="18" customWidth="1"/>
    <col min="12283" max="12283" width="13.42578125" style="18" customWidth="1"/>
    <col min="12284" max="12284" width="15" style="18" customWidth="1"/>
    <col min="12285" max="12533" width="9.140625" style="18"/>
    <col min="12534" max="12534" width="34" style="18" customWidth="1"/>
    <col min="12535" max="12535" width="10" style="18" customWidth="1"/>
    <col min="12536" max="12536" width="11.42578125" style="18" customWidth="1"/>
    <col min="12537" max="12537" width="11.85546875" style="18" customWidth="1"/>
    <col min="12538" max="12538" width="21.5703125" style="18" customWidth="1"/>
    <col min="12539" max="12539" width="13.42578125" style="18" customWidth="1"/>
    <col min="12540" max="12540" width="15" style="18" customWidth="1"/>
    <col min="12541" max="12789" width="9.140625" style="18"/>
    <col min="12790" max="12790" width="34" style="18" customWidth="1"/>
    <col min="12791" max="12791" width="10" style="18" customWidth="1"/>
    <col min="12792" max="12792" width="11.42578125" style="18" customWidth="1"/>
    <col min="12793" max="12793" width="11.85546875" style="18" customWidth="1"/>
    <col min="12794" max="12794" width="21.5703125" style="18" customWidth="1"/>
    <col min="12795" max="12795" width="13.42578125" style="18" customWidth="1"/>
    <col min="12796" max="12796" width="15" style="18" customWidth="1"/>
    <col min="12797" max="13045" width="9.140625" style="18"/>
    <col min="13046" max="13046" width="34" style="18" customWidth="1"/>
    <col min="13047" max="13047" width="10" style="18" customWidth="1"/>
    <col min="13048" max="13048" width="11.42578125" style="18" customWidth="1"/>
    <col min="13049" max="13049" width="11.85546875" style="18" customWidth="1"/>
    <col min="13050" max="13050" width="21.5703125" style="18" customWidth="1"/>
    <col min="13051" max="13051" width="13.42578125" style="18" customWidth="1"/>
    <col min="13052" max="13052" width="15" style="18" customWidth="1"/>
    <col min="13053" max="13301" width="9.140625" style="18"/>
    <col min="13302" max="13302" width="34" style="18" customWidth="1"/>
    <col min="13303" max="13303" width="10" style="18" customWidth="1"/>
    <col min="13304" max="13304" width="11.42578125" style="18" customWidth="1"/>
    <col min="13305" max="13305" width="11.85546875" style="18" customWidth="1"/>
    <col min="13306" max="13306" width="21.5703125" style="18" customWidth="1"/>
    <col min="13307" max="13307" width="13.42578125" style="18" customWidth="1"/>
    <col min="13308" max="13308" width="15" style="18" customWidth="1"/>
    <col min="13309" max="13557" width="9.140625" style="18"/>
    <col min="13558" max="13558" width="34" style="18" customWidth="1"/>
    <col min="13559" max="13559" width="10" style="18" customWidth="1"/>
    <col min="13560" max="13560" width="11.42578125" style="18" customWidth="1"/>
    <col min="13561" max="13561" width="11.85546875" style="18" customWidth="1"/>
    <col min="13562" max="13562" width="21.5703125" style="18" customWidth="1"/>
    <col min="13563" max="13563" width="13.42578125" style="18" customWidth="1"/>
    <col min="13564" max="13564" width="15" style="18" customWidth="1"/>
    <col min="13565" max="13813" width="9.140625" style="18"/>
    <col min="13814" max="13814" width="34" style="18" customWidth="1"/>
    <col min="13815" max="13815" width="10" style="18" customWidth="1"/>
    <col min="13816" max="13816" width="11.42578125" style="18" customWidth="1"/>
    <col min="13817" max="13817" width="11.85546875" style="18" customWidth="1"/>
    <col min="13818" max="13818" width="21.5703125" style="18" customWidth="1"/>
    <col min="13819" max="13819" width="13.42578125" style="18" customWidth="1"/>
    <col min="13820" max="13820" width="15" style="18" customWidth="1"/>
    <col min="13821" max="14069" width="9.140625" style="18"/>
    <col min="14070" max="14070" width="34" style="18" customWidth="1"/>
    <col min="14071" max="14071" width="10" style="18" customWidth="1"/>
    <col min="14072" max="14072" width="11.42578125" style="18" customWidth="1"/>
    <col min="14073" max="14073" width="11.85546875" style="18" customWidth="1"/>
    <col min="14074" max="14074" width="21.5703125" style="18" customWidth="1"/>
    <col min="14075" max="14075" width="13.42578125" style="18" customWidth="1"/>
    <col min="14076" max="14076" width="15" style="18" customWidth="1"/>
    <col min="14077" max="14325" width="9.140625" style="18"/>
    <col min="14326" max="14326" width="34" style="18" customWidth="1"/>
    <col min="14327" max="14327" width="10" style="18" customWidth="1"/>
    <col min="14328" max="14328" width="11.42578125" style="18" customWidth="1"/>
    <col min="14329" max="14329" width="11.85546875" style="18" customWidth="1"/>
    <col min="14330" max="14330" width="21.5703125" style="18" customWidth="1"/>
    <col min="14331" max="14331" width="13.42578125" style="18" customWidth="1"/>
    <col min="14332" max="14332" width="15" style="18" customWidth="1"/>
    <col min="14333" max="14581" width="9.140625" style="18"/>
    <col min="14582" max="14582" width="34" style="18" customWidth="1"/>
    <col min="14583" max="14583" width="10" style="18" customWidth="1"/>
    <col min="14584" max="14584" width="11.42578125" style="18" customWidth="1"/>
    <col min="14585" max="14585" width="11.85546875" style="18" customWidth="1"/>
    <col min="14586" max="14586" width="21.5703125" style="18" customWidth="1"/>
    <col min="14587" max="14587" width="13.42578125" style="18" customWidth="1"/>
    <col min="14588" max="14588" width="15" style="18" customWidth="1"/>
    <col min="14589" max="14837" width="9.140625" style="18"/>
    <col min="14838" max="14838" width="34" style="18" customWidth="1"/>
    <col min="14839" max="14839" width="10" style="18" customWidth="1"/>
    <col min="14840" max="14840" width="11.42578125" style="18" customWidth="1"/>
    <col min="14841" max="14841" width="11.85546875" style="18" customWidth="1"/>
    <col min="14842" max="14842" width="21.5703125" style="18" customWidth="1"/>
    <col min="14843" max="14843" width="13.42578125" style="18" customWidth="1"/>
    <col min="14844" max="14844" width="15" style="18" customWidth="1"/>
    <col min="14845" max="15093" width="9.140625" style="18"/>
    <col min="15094" max="15094" width="34" style="18" customWidth="1"/>
    <col min="15095" max="15095" width="10" style="18" customWidth="1"/>
    <col min="15096" max="15096" width="11.42578125" style="18" customWidth="1"/>
    <col min="15097" max="15097" width="11.85546875" style="18" customWidth="1"/>
    <col min="15098" max="15098" width="21.5703125" style="18" customWidth="1"/>
    <col min="15099" max="15099" width="13.42578125" style="18" customWidth="1"/>
    <col min="15100" max="15100" width="15" style="18" customWidth="1"/>
    <col min="15101" max="15349" width="9.140625" style="18"/>
    <col min="15350" max="15350" width="34" style="18" customWidth="1"/>
    <col min="15351" max="15351" width="10" style="18" customWidth="1"/>
    <col min="15352" max="15352" width="11.42578125" style="18" customWidth="1"/>
    <col min="15353" max="15353" width="11.85546875" style="18" customWidth="1"/>
    <col min="15354" max="15354" width="21.5703125" style="18" customWidth="1"/>
    <col min="15355" max="15355" width="13.42578125" style="18" customWidth="1"/>
    <col min="15356" max="15356" width="15" style="18" customWidth="1"/>
    <col min="15357" max="15605" width="9.140625" style="18"/>
    <col min="15606" max="15606" width="34" style="18" customWidth="1"/>
    <col min="15607" max="15607" width="10" style="18" customWidth="1"/>
    <col min="15608" max="15608" width="11.42578125" style="18" customWidth="1"/>
    <col min="15609" max="15609" width="11.85546875" style="18" customWidth="1"/>
    <col min="15610" max="15610" width="21.5703125" style="18" customWidth="1"/>
    <col min="15611" max="15611" width="13.42578125" style="18" customWidth="1"/>
    <col min="15612" max="15612" width="15" style="18" customWidth="1"/>
    <col min="15613" max="15861" width="9.140625" style="18"/>
    <col min="15862" max="15862" width="34" style="18" customWidth="1"/>
    <col min="15863" max="15863" width="10" style="18" customWidth="1"/>
    <col min="15864" max="15864" width="11.42578125" style="18" customWidth="1"/>
    <col min="15865" max="15865" width="11.85546875" style="18" customWidth="1"/>
    <col min="15866" max="15866" width="21.5703125" style="18" customWidth="1"/>
    <col min="15867" max="15867" width="13.42578125" style="18" customWidth="1"/>
    <col min="15868" max="15868" width="15" style="18" customWidth="1"/>
    <col min="15869" max="16117" width="9.140625" style="18"/>
    <col min="16118" max="16118" width="34" style="18" customWidth="1"/>
    <col min="16119" max="16119" width="10" style="18" customWidth="1"/>
    <col min="16120" max="16120" width="11.42578125" style="18" customWidth="1"/>
    <col min="16121" max="16121" width="11.85546875" style="18" customWidth="1"/>
    <col min="16122" max="16122" width="21.5703125" style="18" customWidth="1"/>
    <col min="16123" max="16123" width="13.42578125" style="18" customWidth="1"/>
    <col min="16124" max="16124" width="15" style="18" customWidth="1"/>
    <col min="16125" max="16384" width="9.140625" style="18"/>
  </cols>
  <sheetData>
    <row r="1" spans="1:18" ht="52.5" customHeight="1" thickBot="1" x14ac:dyDescent="0.3">
      <c r="A1" s="158"/>
      <c r="B1" s="159" t="str">
        <f>SOUHRN!A1</f>
        <v>Z25036 - Zajištění úklidových služeb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ht="15" customHeight="1" x14ac:dyDescent="0.25">
      <c r="A2" s="5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8"/>
    </row>
    <row r="3" spans="1:18" ht="20.100000000000001" customHeight="1" x14ac:dyDescent="0.25">
      <c r="A3" s="5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8"/>
    </row>
    <row r="4" spans="1:18" ht="20.100000000000001" customHeight="1" thickBot="1" x14ac:dyDescent="0.3">
      <c r="A4" s="55"/>
      <c r="B4" s="23" t="s">
        <v>217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</row>
    <row r="5" spans="1:18" ht="15.75" thickBot="1" x14ac:dyDescent="0.3">
      <c r="A5" s="55"/>
      <c r="B5" s="77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58"/>
    </row>
    <row r="6" spans="1:18" ht="37.5" customHeight="1" thickBot="1" x14ac:dyDescent="0.3">
      <c r="A6" s="55"/>
      <c r="B6" s="81" t="s">
        <v>28</v>
      </c>
      <c r="C6" s="82" t="s">
        <v>29</v>
      </c>
      <c r="D6" s="83"/>
      <c r="E6" s="84"/>
      <c r="F6" s="84"/>
      <c r="G6" s="84"/>
      <c r="H6" s="84"/>
      <c r="I6" s="84"/>
      <c r="J6" s="84"/>
      <c r="K6" s="84"/>
      <c r="L6" s="84"/>
      <c r="M6" s="84"/>
      <c r="N6" s="85"/>
      <c r="O6" s="86" t="s">
        <v>31</v>
      </c>
      <c r="P6" s="87" t="s">
        <v>32</v>
      </c>
      <c r="Q6" s="88" t="s">
        <v>33</v>
      </c>
      <c r="R6" s="58"/>
    </row>
    <row r="7" spans="1:18" ht="15.75" thickBot="1" x14ac:dyDescent="0.3">
      <c r="A7" s="55"/>
      <c r="B7" s="161"/>
      <c r="C7" s="84"/>
      <c r="D7" s="161" t="s">
        <v>166</v>
      </c>
      <c r="E7" s="84"/>
      <c r="F7" s="84"/>
      <c r="G7" s="84"/>
      <c r="H7" s="84"/>
      <c r="I7" s="84"/>
      <c r="J7" s="84"/>
      <c r="K7" s="84"/>
      <c r="L7" s="84"/>
      <c r="M7" s="84"/>
      <c r="N7" s="162"/>
      <c r="O7" s="161"/>
      <c r="P7" s="84"/>
      <c r="Q7" s="162"/>
      <c r="R7" s="58"/>
    </row>
    <row r="8" spans="1:18" ht="15.75" thickBot="1" x14ac:dyDescent="0.3">
      <c r="A8" s="55"/>
      <c r="B8" s="449" t="s">
        <v>128</v>
      </c>
      <c r="C8" s="450"/>
      <c r="D8" s="91" t="s">
        <v>35</v>
      </c>
      <c r="E8" s="92" t="s">
        <v>36</v>
      </c>
      <c r="F8" s="92" t="s">
        <v>37</v>
      </c>
      <c r="G8" s="92" t="s">
        <v>38</v>
      </c>
      <c r="H8" s="92" t="s">
        <v>39</v>
      </c>
      <c r="I8" s="92" t="s">
        <v>40</v>
      </c>
      <c r="J8" s="92" t="s">
        <v>41</v>
      </c>
      <c r="K8" s="92" t="s">
        <v>42</v>
      </c>
      <c r="L8" s="92" t="s">
        <v>43</v>
      </c>
      <c r="M8" s="92" t="s">
        <v>44</v>
      </c>
      <c r="N8" s="93" t="s">
        <v>45</v>
      </c>
      <c r="O8" s="89"/>
      <c r="P8" s="90"/>
      <c r="Q8" s="166"/>
      <c r="R8" s="58"/>
    </row>
    <row r="9" spans="1:18" x14ac:dyDescent="0.25">
      <c r="A9" s="55"/>
      <c r="B9" s="95" t="s">
        <v>135</v>
      </c>
      <c r="C9" s="172">
        <v>26.22</v>
      </c>
      <c r="D9" s="97">
        <v>1</v>
      </c>
      <c r="E9" s="98">
        <v>1</v>
      </c>
      <c r="F9" s="98">
        <v>1</v>
      </c>
      <c r="G9" s="98">
        <v>1</v>
      </c>
      <c r="H9" s="98">
        <v>1</v>
      </c>
      <c r="I9" s="98">
        <v>1</v>
      </c>
      <c r="J9" s="98">
        <v>1</v>
      </c>
      <c r="K9" s="99">
        <v>1</v>
      </c>
      <c r="L9" s="99"/>
      <c r="M9" s="99"/>
      <c r="N9" s="100"/>
      <c r="O9" s="322">
        <f t="shared" ref="O9:O13" si="0">(SUM(D9:J9)*K9*21)+(SUM(D9:J9)*L9*10)+(SUM(D9:J9)*M9*5)+(SUM(D9:J9)*N9*1)</f>
        <v>147</v>
      </c>
      <c r="P9" s="1"/>
      <c r="Q9" s="323">
        <f>P9*O9*C9</f>
        <v>0</v>
      </c>
      <c r="R9" s="58"/>
    </row>
    <row r="10" spans="1:18" x14ac:dyDescent="0.25">
      <c r="A10" s="55"/>
      <c r="B10" s="95" t="s">
        <v>218</v>
      </c>
      <c r="C10" s="172">
        <v>12</v>
      </c>
      <c r="D10" s="97">
        <v>1</v>
      </c>
      <c r="E10" s="98">
        <v>1</v>
      </c>
      <c r="F10" s="98">
        <v>1</v>
      </c>
      <c r="G10" s="98">
        <v>1</v>
      </c>
      <c r="H10" s="98">
        <v>1</v>
      </c>
      <c r="I10" s="98">
        <v>1</v>
      </c>
      <c r="J10" s="98">
        <v>1</v>
      </c>
      <c r="K10" s="99">
        <v>1</v>
      </c>
      <c r="L10" s="99"/>
      <c r="M10" s="99"/>
      <c r="N10" s="100"/>
      <c r="O10" s="322">
        <f t="shared" si="0"/>
        <v>147</v>
      </c>
      <c r="P10" s="1"/>
      <c r="Q10" s="323">
        <f>P10*O10*C10</f>
        <v>0</v>
      </c>
      <c r="R10" s="58"/>
    </row>
    <row r="11" spans="1:18" x14ac:dyDescent="0.25">
      <c r="A11" s="55"/>
      <c r="B11" s="95" t="s">
        <v>134</v>
      </c>
      <c r="C11" s="172">
        <v>54.67</v>
      </c>
      <c r="D11" s="97">
        <v>1</v>
      </c>
      <c r="E11" s="98">
        <v>1</v>
      </c>
      <c r="F11" s="98">
        <v>1</v>
      </c>
      <c r="G11" s="98">
        <v>1</v>
      </c>
      <c r="H11" s="98">
        <v>1</v>
      </c>
      <c r="I11" s="98">
        <v>1</v>
      </c>
      <c r="J11" s="98">
        <v>1</v>
      </c>
      <c r="K11" s="99">
        <v>1</v>
      </c>
      <c r="L11" s="99"/>
      <c r="M11" s="99"/>
      <c r="N11" s="100"/>
      <c r="O11" s="322">
        <f t="shared" si="0"/>
        <v>147</v>
      </c>
      <c r="P11" s="1"/>
      <c r="Q11" s="323">
        <f>P11*O11*C11</f>
        <v>0</v>
      </c>
      <c r="R11" s="58"/>
    </row>
    <row r="12" spans="1:18" x14ac:dyDescent="0.25">
      <c r="A12" s="55"/>
      <c r="B12" s="95" t="s">
        <v>131</v>
      </c>
      <c r="C12" s="172">
        <v>22.3</v>
      </c>
      <c r="D12" s="97">
        <v>1</v>
      </c>
      <c r="E12" s="98">
        <v>1</v>
      </c>
      <c r="F12" s="98">
        <v>1</v>
      </c>
      <c r="G12" s="98">
        <v>1</v>
      </c>
      <c r="H12" s="98">
        <v>1</v>
      </c>
      <c r="I12" s="98">
        <v>1</v>
      </c>
      <c r="J12" s="98">
        <v>1</v>
      </c>
      <c r="K12" s="99">
        <v>1</v>
      </c>
      <c r="L12" s="99"/>
      <c r="M12" s="99"/>
      <c r="N12" s="100"/>
      <c r="O12" s="322">
        <f t="shared" si="0"/>
        <v>147</v>
      </c>
      <c r="P12" s="1"/>
      <c r="Q12" s="323">
        <f>P12*O12*C12</f>
        <v>0</v>
      </c>
      <c r="R12" s="58"/>
    </row>
    <row r="13" spans="1:18" x14ac:dyDescent="0.25">
      <c r="A13" s="55"/>
      <c r="B13" s="95" t="s">
        <v>136</v>
      </c>
      <c r="C13" s="172">
        <v>6.68</v>
      </c>
      <c r="D13" s="97">
        <v>1</v>
      </c>
      <c r="E13" s="98">
        <v>1</v>
      </c>
      <c r="F13" s="98">
        <v>1</v>
      </c>
      <c r="G13" s="98">
        <v>1</v>
      </c>
      <c r="H13" s="98">
        <v>1</v>
      </c>
      <c r="I13" s="98">
        <v>1</v>
      </c>
      <c r="J13" s="98">
        <v>1</v>
      </c>
      <c r="K13" s="99">
        <v>1</v>
      </c>
      <c r="L13" s="99"/>
      <c r="M13" s="99"/>
      <c r="N13" s="100"/>
      <c r="O13" s="322">
        <f t="shared" si="0"/>
        <v>147</v>
      </c>
      <c r="P13" s="1"/>
      <c r="Q13" s="323">
        <f>P13*O13*C13</f>
        <v>0</v>
      </c>
      <c r="R13" s="58"/>
    </row>
    <row r="14" spans="1:18" x14ac:dyDescent="0.25">
      <c r="A14" s="55"/>
      <c r="B14" s="95" t="s">
        <v>185</v>
      </c>
      <c r="C14" s="172">
        <v>11.88</v>
      </c>
      <c r="D14" s="97"/>
      <c r="E14" s="98"/>
      <c r="F14" s="98"/>
      <c r="G14" s="98"/>
      <c r="H14" s="98"/>
      <c r="I14" s="98"/>
      <c r="J14" s="98"/>
      <c r="K14" s="99"/>
      <c r="L14" s="99"/>
      <c r="M14" s="99"/>
      <c r="N14" s="100"/>
      <c r="O14" s="322">
        <v>0</v>
      </c>
      <c r="P14" s="96" t="s">
        <v>57</v>
      </c>
      <c r="Q14" s="451" t="s">
        <v>57</v>
      </c>
      <c r="R14" s="58"/>
    </row>
    <row r="15" spans="1:18" ht="15.75" thickBot="1" x14ac:dyDescent="0.3">
      <c r="A15" s="55"/>
      <c r="B15" s="452" t="s">
        <v>137</v>
      </c>
      <c r="C15" s="177">
        <v>2.73</v>
      </c>
      <c r="D15" s="97">
        <v>1</v>
      </c>
      <c r="E15" s="98">
        <v>1</v>
      </c>
      <c r="F15" s="98">
        <v>1</v>
      </c>
      <c r="G15" s="98">
        <v>1</v>
      </c>
      <c r="H15" s="98">
        <v>1</v>
      </c>
      <c r="I15" s="98">
        <v>1</v>
      </c>
      <c r="J15" s="98">
        <v>1</v>
      </c>
      <c r="K15" s="99">
        <v>1</v>
      </c>
      <c r="L15" s="99"/>
      <c r="M15" s="99"/>
      <c r="N15" s="100"/>
      <c r="O15" s="322">
        <f t="shared" ref="O15" si="1">(SUM(D15:J15)*K15*21)+(SUM(D15:J15)*L15*10)+(SUM(D15:J15)*M15*5)+(SUM(D15:J15)*N15*1)</f>
        <v>147</v>
      </c>
      <c r="P15" s="1"/>
      <c r="Q15" s="323">
        <f>P15*O15*C15</f>
        <v>0</v>
      </c>
      <c r="R15" s="58"/>
    </row>
    <row r="16" spans="1:18" ht="15.75" thickBot="1" x14ac:dyDescent="0.3">
      <c r="A16" s="55"/>
      <c r="B16" s="453" t="s">
        <v>219</v>
      </c>
      <c r="C16" s="450"/>
      <c r="D16" s="91" t="s">
        <v>35</v>
      </c>
      <c r="E16" s="92" t="s">
        <v>36</v>
      </c>
      <c r="F16" s="92" t="s">
        <v>37</v>
      </c>
      <c r="G16" s="92" t="s">
        <v>38</v>
      </c>
      <c r="H16" s="92" t="s">
        <v>39</v>
      </c>
      <c r="I16" s="92" t="s">
        <v>40</v>
      </c>
      <c r="J16" s="92" t="s">
        <v>41</v>
      </c>
      <c r="K16" s="92" t="s">
        <v>42</v>
      </c>
      <c r="L16" s="92" t="s">
        <v>43</v>
      </c>
      <c r="M16" s="92" t="s">
        <v>44</v>
      </c>
      <c r="N16" s="93" t="s">
        <v>45</v>
      </c>
      <c r="O16" s="89"/>
      <c r="P16" s="90"/>
      <c r="Q16" s="94"/>
      <c r="R16" s="58"/>
    </row>
    <row r="17" spans="1:18" x14ac:dyDescent="0.25">
      <c r="A17" s="55"/>
      <c r="B17" s="292" t="s">
        <v>220</v>
      </c>
      <c r="C17" s="293">
        <v>29.59</v>
      </c>
      <c r="D17" s="97">
        <v>1</v>
      </c>
      <c r="E17" s="98">
        <v>1</v>
      </c>
      <c r="F17" s="98">
        <v>1</v>
      </c>
      <c r="G17" s="98">
        <v>1</v>
      </c>
      <c r="H17" s="98">
        <v>1</v>
      </c>
      <c r="I17" s="98">
        <v>1</v>
      </c>
      <c r="J17" s="98">
        <v>1</v>
      </c>
      <c r="K17" s="99">
        <v>1</v>
      </c>
      <c r="L17" s="99"/>
      <c r="M17" s="99"/>
      <c r="N17" s="100"/>
      <c r="O17" s="322">
        <f t="shared" ref="O17:O25" si="2">(SUM(D17:J17)*K17*21)+(SUM(D17:J17)*L17*10)+(SUM(D17:J17)*M17*5)+(SUM(D17:J17)*N17*1)</f>
        <v>147</v>
      </c>
      <c r="P17" s="1"/>
      <c r="Q17" s="323">
        <f t="shared" ref="Q17:Q25" si="3">P17*O17*C17</f>
        <v>0</v>
      </c>
      <c r="R17" s="58"/>
    </row>
    <row r="18" spans="1:18" x14ac:dyDescent="0.25">
      <c r="A18" s="55"/>
      <c r="B18" s="95" t="s">
        <v>221</v>
      </c>
      <c r="C18" s="172">
        <v>8.74</v>
      </c>
      <c r="D18" s="97">
        <v>1</v>
      </c>
      <c r="E18" s="98">
        <v>1</v>
      </c>
      <c r="F18" s="98">
        <v>1</v>
      </c>
      <c r="G18" s="98">
        <v>1</v>
      </c>
      <c r="H18" s="98">
        <v>1</v>
      </c>
      <c r="I18" s="98">
        <v>1</v>
      </c>
      <c r="J18" s="98">
        <v>1</v>
      </c>
      <c r="K18" s="99">
        <v>1</v>
      </c>
      <c r="L18" s="99"/>
      <c r="M18" s="99"/>
      <c r="N18" s="100"/>
      <c r="O18" s="322">
        <f t="shared" si="2"/>
        <v>147</v>
      </c>
      <c r="P18" s="1"/>
      <c r="Q18" s="323">
        <f t="shared" si="3"/>
        <v>0</v>
      </c>
      <c r="R18" s="58"/>
    </row>
    <row r="19" spans="1:18" x14ac:dyDescent="0.25">
      <c r="A19" s="55"/>
      <c r="B19" s="95" t="s">
        <v>130</v>
      </c>
      <c r="C19" s="172">
        <v>38.25</v>
      </c>
      <c r="D19" s="97"/>
      <c r="E19" s="98"/>
      <c r="F19" s="98">
        <v>1</v>
      </c>
      <c r="G19" s="98"/>
      <c r="H19" s="98"/>
      <c r="I19" s="98"/>
      <c r="J19" s="98"/>
      <c r="K19" s="99"/>
      <c r="L19" s="99"/>
      <c r="M19" s="99">
        <v>1</v>
      </c>
      <c r="N19" s="100"/>
      <c r="O19" s="322">
        <f t="shared" si="2"/>
        <v>5</v>
      </c>
      <c r="P19" s="1"/>
      <c r="Q19" s="323">
        <f t="shared" si="3"/>
        <v>0</v>
      </c>
      <c r="R19" s="58"/>
    </row>
    <row r="20" spans="1:18" x14ac:dyDescent="0.25">
      <c r="A20" s="55"/>
      <c r="B20" s="95" t="s">
        <v>133</v>
      </c>
      <c r="C20" s="172">
        <v>19.13</v>
      </c>
      <c r="D20" s="97">
        <v>1</v>
      </c>
      <c r="E20" s="98">
        <v>1</v>
      </c>
      <c r="F20" s="98">
        <v>1</v>
      </c>
      <c r="G20" s="98">
        <v>1</v>
      </c>
      <c r="H20" s="98">
        <v>1</v>
      </c>
      <c r="I20" s="98">
        <v>1</v>
      </c>
      <c r="J20" s="98">
        <v>1</v>
      </c>
      <c r="K20" s="99">
        <v>1</v>
      </c>
      <c r="L20" s="99"/>
      <c r="M20" s="99"/>
      <c r="N20" s="100"/>
      <c r="O20" s="322">
        <f t="shared" si="2"/>
        <v>147</v>
      </c>
      <c r="P20" s="1"/>
      <c r="Q20" s="323">
        <f t="shared" si="3"/>
        <v>0</v>
      </c>
      <c r="R20" s="58"/>
    </row>
    <row r="21" spans="1:18" x14ac:dyDescent="0.25">
      <c r="A21" s="55"/>
      <c r="B21" s="95" t="s">
        <v>136</v>
      </c>
      <c r="C21" s="172">
        <v>7.23</v>
      </c>
      <c r="D21" s="97">
        <v>1</v>
      </c>
      <c r="E21" s="98">
        <v>1</v>
      </c>
      <c r="F21" s="98">
        <v>1</v>
      </c>
      <c r="G21" s="98">
        <v>1</v>
      </c>
      <c r="H21" s="98">
        <v>1</v>
      </c>
      <c r="I21" s="98">
        <v>1</v>
      </c>
      <c r="J21" s="98">
        <v>1</v>
      </c>
      <c r="K21" s="99">
        <v>1</v>
      </c>
      <c r="L21" s="99"/>
      <c r="M21" s="99"/>
      <c r="N21" s="100"/>
      <c r="O21" s="322">
        <f t="shared" si="2"/>
        <v>147</v>
      </c>
      <c r="P21" s="1"/>
      <c r="Q21" s="323">
        <f t="shared" si="3"/>
        <v>0</v>
      </c>
      <c r="R21" s="58"/>
    </row>
    <row r="22" spans="1:18" x14ac:dyDescent="0.25">
      <c r="A22" s="55"/>
      <c r="B22" s="95" t="s">
        <v>135</v>
      </c>
      <c r="C22" s="172">
        <v>5.04</v>
      </c>
      <c r="D22" s="97">
        <v>1</v>
      </c>
      <c r="E22" s="98">
        <v>1</v>
      </c>
      <c r="F22" s="98">
        <v>1</v>
      </c>
      <c r="G22" s="98">
        <v>1</v>
      </c>
      <c r="H22" s="98">
        <v>1</v>
      </c>
      <c r="I22" s="98">
        <v>1</v>
      </c>
      <c r="J22" s="98">
        <v>1</v>
      </c>
      <c r="K22" s="99">
        <v>1</v>
      </c>
      <c r="L22" s="99"/>
      <c r="M22" s="99"/>
      <c r="N22" s="100"/>
      <c r="O22" s="322">
        <f t="shared" si="2"/>
        <v>147</v>
      </c>
      <c r="P22" s="1"/>
      <c r="Q22" s="323">
        <f t="shared" si="3"/>
        <v>0</v>
      </c>
      <c r="R22" s="58"/>
    </row>
    <row r="23" spans="1:18" x14ac:dyDescent="0.25">
      <c r="A23" s="55"/>
      <c r="B23" s="95" t="s">
        <v>222</v>
      </c>
      <c r="C23" s="172">
        <v>3.05</v>
      </c>
      <c r="D23" s="97">
        <v>1</v>
      </c>
      <c r="E23" s="98">
        <v>1</v>
      </c>
      <c r="F23" s="98">
        <v>1</v>
      </c>
      <c r="G23" s="98">
        <v>1</v>
      </c>
      <c r="H23" s="98">
        <v>1</v>
      </c>
      <c r="I23" s="98">
        <v>1</v>
      </c>
      <c r="J23" s="98">
        <v>1</v>
      </c>
      <c r="K23" s="99">
        <v>1</v>
      </c>
      <c r="L23" s="99"/>
      <c r="M23" s="99"/>
      <c r="N23" s="100"/>
      <c r="O23" s="322">
        <f t="shared" si="2"/>
        <v>147</v>
      </c>
      <c r="P23" s="1"/>
      <c r="Q23" s="323">
        <f t="shared" si="3"/>
        <v>0</v>
      </c>
      <c r="R23" s="58"/>
    </row>
    <row r="24" spans="1:18" x14ac:dyDescent="0.25">
      <c r="A24" s="55"/>
      <c r="B24" s="95" t="s">
        <v>223</v>
      </c>
      <c r="C24" s="172">
        <v>15.6</v>
      </c>
      <c r="D24" s="97"/>
      <c r="E24" s="98"/>
      <c r="F24" s="98">
        <v>1</v>
      </c>
      <c r="G24" s="98"/>
      <c r="H24" s="98"/>
      <c r="I24" s="98"/>
      <c r="J24" s="98"/>
      <c r="K24" s="99">
        <v>1</v>
      </c>
      <c r="L24" s="99"/>
      <c r="M24" s="99"/>
      <c r="N24" s="100"/>
      <c r="O24" s="322">
        <f t="shared" si="2"/>
        <v>21</v>
      </c>
      <c r="P24" s="1"/>
      <c r="Q24" s="323">
        <f t="shared" si="3"/>
        <v>0</v>
      </c>
      <c r="R24" s="58"/>
    </row>
    <row r="25" spans="1:18" ht="15.75" thickBot="1" x14ac:dyDescent="0.3">
      <c r="A25" s="55"/>
      <c r="B25" s="107" t="s">
        <v>224</v>
      </c>
      <c r="C25" s="114">
        <v>10.35</v>
      </c>
      <c r="D25" s="97"/>
      <c r="E25" s="98"/>
      <c r="F25" s="98">
        <v>1</v>
      </c>
      <c r="G25" s="98"/>
      <c r="H25" s="98"/>
      <c r="I25" s="98"/>
      <c r="J25" s="98"/>
      <c r="K25" s="99">
        <v>1</v>
      </c>
      <c r="L25" s="99"/>
      <c r="M25" s="99"/>
      <c r="N25" s="100"/>
      <c r="O25" s="322">
        <f t="shared" si="2"/>
        <v>21</v>
      </c>
      <c r="P25" s="1"/>
      <c r="Q25" s="323">
        <f t="shared" si="3"/>
        <v>0</v>
      </c>
      <c r="R25" s="58"/>
    </row>
    <row r="26" spans="1:18" ht="15.75" thickBot="1" x14ac:dyDescent="0.3">
      <c r="A26" s="55"/>
      <c r="B26" s="161"/>
      <c r="C26" s="84"/>
      <c r="D26" s="161" t="s">
        <v>175</v>
      </c>
      <c r="E26" s="84"/>
      <c r="F26" s="84"/>
      <c r="G26" s="84"/>
      <c r="H26" s="84"/>
      <c r="I26" s="84"/>
      <c r="J26" s="84"/>
      <c r="K26" s="84"/>
      <c r="L26" s="84"/>
      <c r="M26" s="84"/>
      <c r="N26" s="162"/>
      <c r="O26" s="161"/>
      <c r="P26" s="84"/>
      <c r="Q26" s="162"/>
      <c r="R26" s="58"/>
    </row>
    <row r="27" spans="1:18" ht="15.75" thickBot="1" x14ac:dyDescent="0.3">
      <c r="A27" s="55"/>
      <c r="B27" s="449" t="s">
        <v>128</v>
      </c>
      <c r="C27" s="450"/>
      <c r="D27" s="91" t="s">
        <v>35</v>
      </c>
      <c r="E27" s="92" t="s">
        <v>36</v>
      </c>
      <c r="F27" s="92" t="s">
        <v>37</v>
      </c>
      <c r="G27" s="92" t="s">
        <v>38</v>
      </c>
      <c r="H27" s="92" t="s">
        <v>39</v>
      </c>
      <c r="I27" s="92" t="s">
        <v>40</v>
      </c>
      <c r="J27" s="92" t="s">
        <v>41</v>
      </c>
      <c r="K27" s="92" t="s">
        <v>42</v>
      </c>
      <c r="L27" s="92" t="s">
        <v>43</v>
      </c>
      <c r="M27" s="92" t="s">
        <v>44</v>
      </c>
      <c r="N27" s="93" t="s">
        <v>45</v>
      </c>
      <c r="O27" s="401"/>
      <c r="P27" s="402"/>
      <c r="Q27" s="403"/>
      <c r="R27" s="58"/>
    </row>
    <row r="28" spans="1:18" x14ac:dyDescent="0.25">
      <c r="A28" s="55"/>
      <c r="B28" s="95" t="s">
        <v>135</v>
      </c>
      <c r="C28" s="172">
        <v>26.22</v>
      </c>
      <c r="D28" s="97">
        <v>1</v>
      </c>
      <c r="E28" s="98"/>
      <c r="F28" s="98">
        <v>1</v>
      </c>
      <c r="G28" s="98"/>
      <c r="H28" s="98">
        <v>1</v>
      </c>
      <c r="I28" s="98"/>
      <c r="J28" s="98"/>
      <c r="K28" s="99">
        <v>1</v>
      </c>
      <c r="L28" s="99"/>
      <c r="M28" s="99"/>
      <c r="N28" s="100"/>
      <c r="O28" s="322">
        <f t="shared" ref="O28:O34" si="4">(SUM(D28:J28)*K28*31)+(SUM(D28:J28)*L28*16)+(SUM(D28:J28)*M28*7)+(SUM(D28:J28)*N28*1)</f>
        <v>93</v>
      </c>
      <c r="P28" s="1"/>
      <c r="Q28" s="323">
        <f>P28*O28*C28</f>
        <v>0</v>
      </c>
      <c r="R28" s="58"/>
    </row>
    <row r="29" spans="1:18" x14ac:dyDescent="0.25">
      <c r="A29" s="55"/>
      <c r="B29" s="95" t="s">
        <v>225</v>
      </c>
      <c r="C29" s="172">
        <v>12</v>
      </c>
      <c r="D29" s="97">
        <v>1</v>
      </c>
      <c r="E29" s="98"/>
      <c r="F29" s="98">
        <v>1</v>
      </c>
      <c r="G29" s="98"/>
      <c r="H29" s="98">
        <v>1</v>
      </c>
      <c r="I29" s="98"/>
      <c r="J29" s="98"/>
      <c r="K29" s="99">
        <v>1</v>
      </c>
      <c r="L29" s="99"/>
      <c r="M29" s="99"/>
      <c r="N29" s="100"/>
      <c r="O29" s="322">
        <f t="shared" si="4"/>
        <v>93</v>
      </c>
      <c r="P29" s="1"/>
      <c r="Q29" s="323">
        <f>P29*O29*C29</f>
        <v>0</v>
      </c>
      <c r="R29" s="58"/>
    </row>
    <row r="30" spans="1:18" x14ac:dyDescent="0.25">
      <c r="A30" s="55"/>
      <c r="B30" s="95" t="s">
        <v>134</v>
      </c>
      <c r="C30" s="172">
        <v>54.67</v>
      </c>
      <c r="D30" s="97">
        <v>1</v>
      </c>
      <c r="E30" s="98"/>
      <c r="F30" s="98">
        <v>1</v>
      </c>
      <c r="G30" s="98"/>
      <c r="H30" s="98">
        <v>1</v>
      </c>
      <c r="I30" s="98"/>
      <c r="J30" s="98"/>
      <c r="K30" s="99">
        <v>1</v>
      </c>
      <c r="L30" s="99"/>
      <c r="M30" s="99"/>
      <c r="N30" s="100"/>
      <c r="O30" s="322">
        <f t="shared" si="4"/>
        <v>93</v>
      </c>
      <c r="P30" s="1"/>
      <c r="Q30" s="323">
        <f>P30*O30*C30</f>
        <v>0</v>
      </c>
      <c r="R30" s="58"/>
    </row>
    <row r="31" spans="1:18" x14ac:dyDescent="0.25">
      <c r="A31" s="55"/>
      <c r="B31" s="95" t="s">
        <v>131</v>
      </c>
      <c r="C31" s="172">
        <v>22.3</v>
      </c>
      <c r="D31" s="97">
        <v>1</v>
      </c>
      <c r="E31" s="98"/>
      <c r="F31" s="98">
        <v>1</v>
      </c>
      <c r="G31" s="98"/>
      <c r="H31" s="98">
        <v>1</v>
      </c>
      <c r="I31" s="98"/>
      <c r="J31" s="98"/>
      <c r="K31" s="99">
        <v>1</v>
      </c>
      <c r="L31" s="99"/>
      <c r="M31" s="99"/>
      <c r="N31" s="100"/>
      <c r="O31" s="322">
        <f t="shared" si="4"/>
        <v>93</v>
      </c>
      <c r="P31" s="1"/>
      <c r="Q31" s="323">
        <f>P31*O31*C31</f>
        <v>0</v>
      </c>
      <c r="R31" s="58"/>
    </row>
    <row r="32" spans="1:18" x14ac:dyDescent="0.25">
      <c r="A32" s="55"/>
      <c r="B32" s="95" t="s">
        <v>136</v>
      </c>
      <c r="C32" s="172">
        <v>6.68</v>
      </c>
      <c r="D32" s="97">
        <v>1</v>
      </c>
      <c r="E32" s="98"/>
      <c r="F32" s="98">
        <v>1</v>
      </c>
      <c r="G32" s="98"/>
      <c r="H32" s="98">
        <v>1</v>
      </c>
      <c r="I32" s="98"/>
      <c r="J32" s="98"/>
      <c r="K32" s="99">
        <v>1</v>
      </c>
      <c r="L32" s="99"/>
      <c r="M32" s="99"/>
      <c r="N32" s="100"/>
      <c r="O32" s="322">
        <f t="shared" si="4"/>
        <v>93</v>
      </c>
      <c r="P32" s="1"/>
      <c r="Q32" s="323">
        <f>P32*O32*C32</f>
        <v>0</v>
      </c>
      <c r="R32" s="58"/>
    </row>
    <row r="33" spans="1:18" x14ac:dyDescent="0.25">
      <c r="A33" s="55"/>
      <c r="B33" s="95" t="s">
        <v>185</v>
      </c>
      <c r="C33" s="172">
        <v>11.88</v>
      </c>
      <c r="D33" s="97"/>
      <c r="E33" s="98"/>
      <c r="F33" s="98"/>
      <c r="G33" s="98"/>
      <c r="H33" s="98"/>
      <c r="I33" s="98"/>
      <c r="J33" s="98"/>
      <c r="K33" s="99"/>
      <c r="L33" s="99"/>
      <c r="M33" s="99"/>
      <c r="N33" s="100"/>
      <c r="O33" s="322">
        <f t="shared" si="4"/>
        <v>0</v>
      </c>
      <c r="P33" s="96" t="s">
        <v>57</v>
      </c>
      <c r="Q33" s="451" t="s">
        <v>57</v>
      </c>
      <c r="R33" s="58"/>
    </row>
    <row r="34" spans="1:18" x14ac:dyDescent="0.25">
      <c r="A34" s="55"/>
      <c r="B34" s="452" t="s">
        <v>137</v>
      </c>
      <c r="C34" s="177">
        <v>2.73</v>
      </c>
      <c r="D34" s="97">
        <v>1</v>
      </c>
      <c r="E34" s="98"/>
      <c r="F34" s="98">
        <v>1</v>
      </c>
      <c r="G34" s="98"/>
      <c r="H34" s="98">
        <v>1</v>
      </c>
      <c r="I34" s="98"/>
      <c r="J34" s="98"/>
      <c r="K34" s="99">
        <v>1</v>
      </c>
      <c r="L34" s="99"/>
      <c r="M34" s="99"/>
      <c r="N34" s="100"/>
      <c r="O34" s="322">
        <f t="shared" si="4"/>
        <v>93</v>
      </c>
      <c r="P34" s="13"/>
      <c r="Q34" s="454">
        <f>P34*O34*C34</f>
        <v>0</v>
      </c>
      <c r="R34" s="58"/>
    </row>
    <row r="35" spans="1:18" x14ac:dyDescent="0.25">
      <c r="A35" s="55"/>
      <c r="B35" s="453" t="s">
        <v>219</v>
      </c>
      <c r="C35" s="450"/>
      <c r="D35" s="91" t="s">
        <v>35</v>
      </c>
      <c r="E35" s="92" t="s">
        <v>36</v>
      </c>
      <c r="F35" s="92" t="s">
        <v>37</v>
      </c>
      <c r="G35" s="92" t="s">
        <v>38</v>
      </c>
      <c r="H35" s="92" t="s">
        <v>39</v>
      </c>
      <c r="I35" s="92" t="s">
        <v>40</v>
      </c>
      <c r="J35" s="92" t="s">
        <v>41</v>
      </c>
      <c r="K35" s="92" t="s">
        <v>42</v>
      </c>
      <c r="L35" s="92" t="s">
        <v>43</v>
      </c>
      <c r="M35" s="92" t="s">
        <v>44</v>
      </c>
      <c r="N35" s="92" t="s">
        <v>45</v>
      </c>
      <c r="O35" s="266"/>
      <c r="P35" s="267"/>
      <c r="Q35" s="268"/>
      <c r="R35" s="58"/>
    </row>
    <row r="36" spans="1:18" x14ac:dyDescent="0.25">
      <c r="A36" s="55"/>
      <c r="B36" s="292" t="s">
        <v>220</v>
      </c>
      <c r="C36" s="293">
        <v>29.59</v>
      </c>
      <c r="D36" s="97">
        <v>1</v>
      </c>
      <c r="E36" s="98"/>
      <c r="F36" s="98">
        <v>1</v>
      </c>
      <c r="G36" s="98"/>
      <c r="H36" s="98">
        <v>1</v>
      </c>
      <c r="I36" s="98"/>
      <c r="J36" s="98"/>
      <c r="K36" s="99">
        <v>1</v>
      </c>
      <c r="L36" s="99"/>
      <c r="M36" s="99"/>
      <c r="N36" s="269"/>
      <c r="O36" s="455">
        <f t="shared" ref="O36:O44" si="5">(SUM(D36:J36)*K36*31)+(SUM(D36:J36)*L36*16)+(SUM(D36:J36)*M36*7)+(SUM(D36:J36)*N36*1)</f>
        <v>93</v>
      </c>
      <c r="P36" s="1"/>
      <c r="Q36" s="456">
        <f t="shared" ref="Q36:Q44" si="6">P36*O36*C36</f>
        <v>0</v>
      </c>
      <c r="R36" s="58"/>
    </row>
    <row r="37" spans="1:18" x14ac:dyDescent="0.25">
      <c r="A37" s="55"/>
      <c r="B37" s="95" t="s">
        <v>221</v>
      </c>
      <c r="C37" s="172">
        <v>8.74</v>
      </c>
      <c r="D37" s="97">
        <v>1</v>
      </c>
      <c r="E37" s="98"/>
      <c r="F37" s="98">
        <v>1</v>
      </c>
      <c r="G37" s="98"/>
      <c r="H37" s="98">
        <v>1</v>
      </c>
      <c r="I37" s="98"/>
      <c r="J37" s="98"/>
      <c r="K37" s="99">
        <v>1</v>
      </c>
      <c r="L37" s="99"/>
      <c r="M37" s="99"/>
      <c r="N37" s="269"/>
      <c r="O37" s="455">
        <f t="shared" si="5"/>
        <v>93</v>
      </c>
      <c r="P37" s="1"/>
      <c r="Q37" s="456">
        <f t="shared" si="6"/>
        <v>0</v>
      </c>
      <c r="R37" s="58"/>
    </row>
    <row r="38" spans="1:18" x14ac:dyDescent="0.25">
      <c r="A38" s="55"/>
      <c r="B38" s="95" t="s">
        <v>130</v>
      </c>
      <c r="C38" s="172">
        <v>38.25</v>
      </c>
      <c r="D38" s="97"/>
      <c r="E38" s="98"/>
      <c r="F38" s="98">
        <v>1</v>
      </c>
      <c r="G38" s="98"/>
      <c r="H38" s="98"/>
      <c r="I38" s="98"/>
      <c r="J38" s="98"/>
      <c r="K38" s="99">
        <v>1</v>
      </c>
      <c r="L38" s="99"/>
      <c r="M38" s="99"/>
      <c r="N38" s="269"/>
      <c r="O38" s="455">
        <f t="shared" si="5"/>
        <v>31</v>
      </c>
      <c r="P38" s="1"/>
      <c r="Q38" s="456">
        <f t="shared" si="6"/>
        <v>0</v>
      </c>
      <c r="R38" s="58"/>
    </row>
    <row r="39" spans="1:18" x14ac:dyDescent="0.25">
      <c r="A39" s="55"/>
      <c r="B39" s="95" t="s">
        <v>133</v>
      </c>
      <c r="C39" s="172">
        <v>19.13</v>
      </c>
      <c r="D39" s="97">
        <v>1</v>
      </c>
      <c r="E39" s="98"/>
      <c r="F39" s="98">
        <v>1</v>
      </c>
      <c r="G39" s="98"/>
      <c r="H39" s="98">
        <v>1</v>
      </c>
      <c r="I39" s="98"/>
      <c r="J39" s="98"/>
      <c r="K39" s="99">
        <v>1</v>
      </c>
      <c r="L39" s="99"/>
      <c r="M39" s="99">
        <v>1</v>
      </c>
      <c r="N39" s="269"/>
      <c r="O39" s="455">
        <f t="shared" si="5"/>
        <v>114</v>
      </c>
      <c r="P39" s="1"/>
      <c r="Q39" s="456">
        <f t="shared" si="6"/>
        <v>0</v>
      </c>
      <c r="R39" s="58"/>
    </row>
    <row r="40" spans="1:18" x14ac:dyDescent="0.25">
      <c r="A40" s="55"/>
      <c r="B40" s="95" t="s">
        <v>136</v>
      </c>
      <c r="C40" s="172">
        <v>7.23</v>
      </c>
      <c r="D40" s="97"/>
      <c r="E40" s="98"/>
      <c r="F40" s="98">
        <v>1</v>
      </c>
      <c r="G40" s="98"/>
      <c r="H40" s="98"/>
      <c r="I40" s="98"/>
      <c r="J40" s="98"/>
      <c r="K40" s="99">
        <v>1</v>
      </c>
      <c r="L40" s="99"/>
      <c r="M40" s="99">
        <v>1</v>
      </c>
      <c r="N40" s="269"/>
      <c r="O40" s="455">
        <f t="shared" si="5"/>
        <v>38</v>
      </c>
      <c r="P40" s="1"/>
      <c r="Q40" s="456">
        <f t="shared" si="6"/>
        <v>0</v>
      </c>
      <c r="R40" s="58"/>
    </row>
    <row r="41" spans="1:18" x14ac:dyDescent="0.25">
      <c r="A41" s="55"/>
      <c r="B41" s="95" t="s">
        <v>135</v>
      </c>
      <c r="C41" s="172">
        <v>5.04</v>
      </c>
      <c r="D41" s="97"/>
      <c r="E41" s="98"/>
      <c r="F41" s="98">
        <v>1</v>
      </c>
      <c r="G41" s="98"/>
      <c r="H41" s="98"/>
      <c r="I41" s="98"/>
      <c r="J41" s="98"/>
      <c r="K41" s="99">
        <v>1</v>
      </c>
      <c r="L41" s="99"/>
      <c r="M41" s="99">
        <v>1</v>
      </c>
      <c r="N41" s="269"/>
      <c r="O41" s="455">
        <f t="shared" si="5"/>
        <v>38</v>
      </c>
      <c r="P41" s="1"/>
      <c r="Q41" s="456">
        <f t="shared" si="6"/>
        <v>0</v>
      </c>
      <c r="R41" s="58"/>
    </row>
    <row r="42" spans="1:18" x14ac:dyDescent="0.25">
      <c r="A42" s="55"/>
      <c r="B42" s="95" t="s">
        <v>222</v>
      </c>
      <c r="C42" s="172">
        <v>3.05</v>
      </c>
      <c r="D42" s="97">
        <v>1</v>
      </c>
      <c r="E42" s="98"/>
      <c r="F42" s="98">
        <v>1</v>
      </c>
      <c r="G42" s="98"/>
      <c r="H42" s="98">
        <v>1</v>
      </c>
      <c r="I42" s="98"/>
      <c r="J42" s="98"/>
      <c r="K42" s="99">
        <v>1</v>
      </c>
      <c r="L42" s="99"/>
      <c r="M42" s="99">
        <v>1</v>
      </c>
      <c r="N42" s="269"/>
      <c r="O42" s="455">
        <f t="shared" si="5"/>
        <v>114</v>
      </c>
      <c r="P42" s="1"/>
      <c r="Q42" s="456">
        <f t="shared" si="6"/>
        <v>0</v>
      </c>
      <c r="R42" s="58"/>
    </row>
    <row r="43" spans="1:18" x14ac:dyDescent="0.25">
      <c r="A43" s="55"/>
      <c r="B43" s="95" t="s">
        <v>223</v>
      </c>
      <c r="C43" s="172">
        <v>15.6</v>
      </c>
      <c r="D43" s="97"/>
      <c r="E43" s="98"/>
      <c r="F43" s="98"/>
      <c r="G43" s="98"/>
      <c r="H43" s="98"/>
      <c r="I43" s="98"/>
      <c r="J43" s="98"/>
      <c r="K43" s="99"/>
      <c r="L43" s="99"/>
      <c r="M43" s="99"/>
      <c r="N43" s="269"/>
      <c r="O43" s="455">
        <f t="shared" si="5"/>
        <v>0</v>
      </c>
      <c r="P43" s="1"/>
      <c r="Q43" s="456">
        <f t="shared" si="6"/>
        <v>0</v>
      </c>
      <c r="R43" s="58"/>
    </row>
    <row r="44" spans="1:18" x14ac:dyDescent="0.25">
      <c r="A44" s="55"/>
      <c r="B44" s="107" t="s">
        <v>224</v>
      </c>
      <c r="C44" s="114">
        <v>10.35</v>
      </c>
      <c r="D44" s="109"/>
      <c r="E44" s="110"/>
      <c r="F44" s="110"/>
      <c r="G44" s="110"/>
      <c r="H44" s="110"/>
      <c r="I44" s="110"/>
      <c r="J44" s="110"/>
      <c r="K44" s="111"/>
      <c r="L44" s="111"/>
      <c r="M44" s="111"/>
      <c r="N44" s="127"/>
      <c r="O44" s="457">
        <f t="shared" si="5"/>
        <v>0</v>
      </c>
      <c r="P44" s="12"/>
      <c r="Q44" s="129">
        <f t="shared" si="6"/>
        <v>0</v>
      </c>
      <c r="R44" s="58"/>
    </row>
    <row r="45" spans="1:18" x14ac:dyDescent="0.25">
      <c r="A45" s="55"/>
      <c r="B45" s="192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4"/>
      <c r="P45" s="194"/>
      <c r="Q45" s="194"/>
      <c r="R45" s="58"/>
    </row>
    <row r="46" spans="1:18" x14ac:dyDescent="0.25">
      <c r="A46" s="55"/>
      <c r="B46" s="404" t="s">
        <v>100</v>
      </c>
      <c r="C46" s="405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6"/>
      <c r="R46" s="58"/>
    </row>
    <row r="47" spans="1:18" ht="15.75" x14ac:dyDescent="0.25">
      <c r="A47" s="55"/>
      <c r="B47" s="407" t="s">
        <v>20</v>
      </c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6"/>
      <c r="P47" s="433">
        <f>SUM(Q9:Q44)</f>
        <v>0</v>
      </c>
      <c r="Q47" s="434"/>
      <c r="R47" s="58"/>
    </row>
    <row r="48" spans="1:18" ht="15.75" x14ac:dyDescent="0.25">
      <c r="A48" s="55"/>
      <c r="B48" s="410" t="s">
        <v>21</v>
      </c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70"/>
      <c r="P48" s="436">
        <f>P49-P47</f>
        <v>0</v>
      </c>
      <c r="Q48" s="437"/>
      <c r="R48" s="58"/>
    </row>
    <row r="49" spans="1:18" ht="15.75" x14ac:dyDescent="0.25">
      <c r="A49" s="55"/>
      <c r="B49" s="413" t="s">
        <v>22</v>
      </c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5"/>
      <c r="P49" s="232">
        <f>P47*1.21</f>
        <v>0</v>
      </c>
      <c r="Q49" s="233"/>
      <c r="R49" s="58"/>
    </row>
    <row r="50" spans="1:18" ht="17.25" x14ac:dyDescent="0.25">
      <c r="A50" s="55"/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58"/>
    </row>
    <row r="51" spans="1:18" x14ac:dyDescent="0.25">
      <c r="A51" s="55"/>
      <c r="B51" s="376" t="s">
        <v>73</v>
      </c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458"/>
      <c r="R51" s="58"/>
    </row>
    <row r="52" spans="1:18" ht="25.5" x14ac:dyDescent="0.25">
      <c r="A52" s="55"/>
      <c r="B52" s="213" t="s">
        <v>28</v>
      </c>
      <c r="C52" s="459" t="s">
        <v>29</v>
      </c>
      <c r="D52" s="460" t="s">
        <v>30</v>
      </c>
      <c r="E52" s="461"/>
      <c r="F52" s="461"/>
      <c r="G52" s="461"/>
      <c r="H52" s="461"/>
      <c r="I52" s="461"/>
      <c r="J52" s="461"/>
      <c r="K52" s="461"/>
      <c r="L52" s="461"/>
      <c r="M52" s="461"/>
      <c r="N52" s="462"/>
      <c r="O52" s="463" t="s">
        <v>31</v>
      </c>
      <c r="P52" s="463" t="s">
        <v>32</v>
      </c>
      <c r="Q52" s="464" t="s">
        <v>211</v>
      </c>
      <c r="R52" s="58"/>
    </row>
    <row r="53" spans="1:18" x14ac:dyDescent="0.25">
      <c r="A53" s="55"/>
      <c r="B53" s="318" t="s">
        <v>74</v>
      </c>
      <c r="C53" s="319"/>
      <c r="D53" s="91" t="s">
        <v>35</v>
      </c>
      <c r="E53" s="92" t="s">
        <v>36</v>
      </c>
      <c r="F53" s="92" t="s">
        <v>37</v>
      </c>
      <c r="G53" s="92" t="s">
        <v>38</v>
      </c>
      <c r="H53" s="92" t="s">
        <v>39</v>
      </c>
      <c r="I53" s="92" t="s">
        <v>40</v>
      </c>
      <c r="J53" s="92" t="s">
        <v>41</v>
      </c>
      <c r="K53" s="92" t="s">
        <v>42</v>
      </c>
      <c r="L53" s="92" t="s">
        <v>43</v>
      </c>
      <c r="M53" s="92" t="s">
        <v>44</v>
      </c>
      <c r="N53" s="92" t="s">
        <v>45</v>
      </c>
      <c r="O53" s="465"/>
      <c r="P53" s="466"/>
      <c r="Q53" s="467"/>
      <c r="R53" s="58"/>
    </row>
    <row r="54" spans="1:18" x14ac:dyDescent="0.2">
      <c r="A54" s="55"/>
      <c r="B54" s="468" t="s">
        <v>76</v>
      </c>
      <c r="C54" s="469">
        <v>86.21</v>
      </c>
      <c r="D54" s="97"/>
      <c r="E54" s="98"/>
      <c r="F54" s="98">
        <v>2</v>
      </c>
      <c r="G54" s="98"/>
      <c r="H54" s="98"/>
      <c r="I54" s="98"/>
      <c r="J54" s="98"/>
      <c r="K54" s="99"/>
      <c r="L54" s="99"/>
      <c r="M54" s="99"/>
      <c r="N54" s="269">
        <v>1</v>
      </c>
      <c r="O54" s="270">
        <f t="shared" ref="O54:O60" si="7">(SUM(D54:J54)*K54*52)+(SUM(D54:J54)*L54*26)+(SUM(D54:J54)*M54*12)+(SUM(D54:J54)*N54*1)</f>
        <v>2</v>
      </c>
      <c r="P54" s="1"/>
      <c r="Q54" s="470">
        <f t="shared" ref="Q54:Q60" si="8">P54*O54*C54</f>
        <v>0</v>
      </c>
      <c r="R54" s="58"/>
    </row>
    <row r="55" spans="1:18" x14ac:dyDescent="0.2">
      <c r="A55" s="55"/>
      <c r="B55" s="471" t="s">
        <v>75</v>
      </c>
      <c r="C55" s="469">
        <v>10</v>
      </c>
      <c r="D55" s="97"/>
      <c r="E55" s="98"/>
      <c r="F55" s="98">
        <v>2</v>
      </c>
      <c r="G55" s="98"/>
      <c r="H55" s="98"/>
      <c r="I55" s="98"/>
      <c r="J55" s="98"/>
      <c r="K55" s="99"/>
      <c r="L55" s="99"/>
      <c r="M55" s="99"/>
      <c r="N55" s="269">
        <v>1</v>
      </c>
      <c r="O55" s="270">
        <f t="shared" si="7"/>
        <v>2</v>
      </c>
      <c r="P55" s="1"/>
      <c r="Q55" s="470">
        <f t="shared" si="8"/>
        <v>0</v>
      </c>
      <c r="R55" s="58"/>
    </row>
    <row r="56" spans="1:18" x14ac:dyDescent="0.2">
      <c r="A56" s="55"/>
      <c r="B56" s="468" t="s">
        <v>226</v>
      </c>
      <c r="C56" s="469">
        <v>3.26</v>
      </c>
      <c r="D56" s="97"/>
      <c r="E56" s="98"/>
      <c r="F56" s="98">
        <v>2</v>
      </c>
      <c r="G56" s="98"/>
      <c r="H56" s="98"/>
      <c r="I56" s="98"/>
      <c r="J56" s="98"/>
      <c r="K56" s="99"/>
      <c r="L56" s="99"/>
      <c r="M56" s="99"/>
      <c r="N56" s="269">
        <v>1</v>
      </c>
      <c r="O56" s="270">
        <f t="shared" si="7"/>
        <v>2</v>
      </c>
      <c r="P56" s="1"/>
      <c r="Q56" s="470">
        <f t="shared" si="8"/>
        <v>0</v>
      </c>
      <c r="R56" s="58"/>
    </row>
    <row r="57" spans="1:18" x14ac:dyDescent="0.2">
      <c r="A57" s="55"/>
      <c r="B57" s="468" t="s">
        <v>141</v>
      </c>
      <c r="C57" s="469">
        <v>2.36</v>
      </c>
      <c r="D57" s="97"/>
      <c r="E57" s="98"/>
      <c r="F57" s="98">
        <v>2</v>
      </c>
      <c r="G57" s="98"/>
      <c r="H57" s="98"/>
      <c r="I57" s="98"/>
      <c r="J57" s="98"/>
      <c r="K57" s="99"/>
      <c r="L57" s="99"/>
      <c r="M57" s="99"/>
      <c r="N57" s="269">
        <v>1</v>
      </c>
      <c r="O57" s="270">
        <f t="shared" si="7"/>
        <v>2</v>
      </c>
      <c r="P57" s="1"/>
      <c r="Q57" s="470">
        <f t="shared" si="8"/>
        <v>0</v>
      </c>
      <c r="R57" s="58"/>
    </row>
    <row r="58" spans="1:18" x14ac:dyDescent="0.2">
      <c r="A58" s="55"/>
      <c r="B58" s="468" t="s">
        <v>142</v>
      </c>
      <c r="C58" s="469">
        <v>2.76</v>
      </c>
      <c r="D58" s="97"/>
      <c r="E58" s="98"/>
      <c r="F58" s="98">
        <v>2</v>
      </c>
      <c r="G58" s="98"/>
      <c r="H58" s="98"/>
      <c r="I58" s="98"/>
      <c r="J58" s="98"/>
      <c r="K58" s="99"/>
      <c r="L58" s="99"/>
      <c r="M58" s="99"/>
      <c r="N58" s="269">
        <v>1</v>
      </c>
      <c r="O58" s="270">
        <f t="shared" si="7"/>
        <v>2</v>
      </c>
      <c r="P58" s="1"/>
      <c r="Q58" s="470">
        <f t="shared" si="8"/>
        <v>0</v>
      </c>
      <c r="R58" s="58"/>
    </row>
    <row r="59" spans="1:18" x14ac:dyDescent="0.2">
      <c r="A59" s="55"/>
      <c r="B59" s="468" t="s">
        <v>143</v>
      </c>
      <c r="C59" s="469">
        <v>3.15</v>
      </c>
      <c r="D59" s="97"/>
      <c r="E59" s="98"/>
      <c r="F59" s="98">
        <v>2</v>
      </c>
      <c r="G59" s="98"/>
      <c r="H59" s="98"/>
      <c r="I59" s="98"/>
      <c r="J59" s="98"/>
      <c r="K59" s="99"/>
      <c r="L59" s="99"/>
      <c r="M59" s="99"/>
      <c r="N59" s="269">
        <v>1</v>
      </c>
      <c r="O59" s="270">
        <f t="shared" si="7"/>
        <v>2</v>
      </c>
      <c r="P59" s="1"/>
      <c r="Q59" s="470">
        <f t="shared" si="8"/>
        <v>0</v>
      </c>
      <c r="R59" s="58"/>
    </row>
    <row r="60" spans="1:18" x14ac:dyDescent="0.2">
      <c r="A60" s="55"/>
      <c r="B60" s="472" t="s">
        <v>144</v>
      </c>
      <c r="C60" s="473">
        <v>17.73</v>
      </c>
      <c r="D60" s="272"/>
      <c r="E60" s="273"/>
      <c r="F60" s="273">
        <v>2</v>
      </c>
      <c r="G60" s="273"/>
      <c r="H60" s="273"/>
      <c r="I60" s="273"/>
      <c r="J60" s="273"/>
      <c r="K60" s="274"/>
      <c r="L60" s="274"/>
      <c r="M60" s="274"/>
      <c r="N60" s="275">
        <v>1</v>
      </c>
      <c r="O60" s="276">
        <f t="shared" si="7"/>
        <v>2</v>
      </c>
      <c r="P60" s="12"/>
      <c r="Q60" s="474">
        <f t="shared" si="8"/>
        <v>0</v>
      </c>
      <c r="R60" s="58"/>
    </row>
    <row r="61" spans="1:18" x14ac:dyDescent="0.25">
      <c r="A61" s="55"/>
      <c r="B61" s="326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82"/>
      <c r="P61" s="382"/>
      <c r="Q61" s="427"/>
      <c r="R61" s="58"/>
    </row>
    <row r="62" spans="1:18" x14ac:dyDescent="0.25">
      <c r="A62" s="55"/>
      <c r="B62" s="428" t="s">
        <v>104</v>
      </c>
      <c r="C62" s="429"/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30"/>
      <c r="R62" s="58"/>
    </row>
    <row r="63" spans="1:18" ht="15.75" x14ac:dyDescent="0.25">
      <c r="A63" s="55"/>
      <c r="B63" s="431" t="s">
        <v>20</v>
      </c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3">
        <f>SUM(Q54:Q60)</f>
        <v>0</v>
      </c>
      <c r="Q63" s="434"/>
      <c r="R63" s="58"/>
    </row>
    <row r="64" spans="1:18" ht="15.75" x14ac:dyDescent="0.25">
      <c r="A64" s="55"/>
      <c r="B64" s="435" t="s">
        <v>21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436">
        <f>P65-P63</f>
        <v>0</v>
      </c>
      <c r="Q64" s="437"/>
      <c r="R64" s="58"/>
    </row>
    <row r="65" spans="1:18" ht="15.75" x14ac:dyDescent="0.25">
      <c r="A65" s="55"/>
      <c r="B65" s="438" t="s">
        <v>22</v>
      </c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232">
        <f>P63*1.21</f>
        <v>0</v>
      </c>
      <c r="Q65" s="233"/>
      <c r="R65" s="58"/>
    </row>
    <row r="66" spans="1:18" ht="18" thickBot="1" x14ac:dyDescent="0.3">
      <c r="A66" s="55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58"/>
    </row>
    <row r="67" spans="1:18" ht="18.75" x14ac:dyDescent="0.25">
      <c r="A67" s="55"/>
      <c r="B67" s="440" t="s">
        <v>84</v>
      </c>
      <c r="C67" s="441"/>
      <c r="D67" s="441"/>
      <c r="E67" s="441"/>
      <c r="F67" s="441"/>
      <c r="G67" s="441"/>
      <c r="H67" s="441"/>
      <c r="I67" s="441"/>
      <c r="J67" s="441"/>
      <c r="K67" s="441"/>
      <c r="L67" s="441"/>
      <c r="M67" s="441"/>
      <c r="N67" s="441"/>
      <c r="O67" s="441"/>
      <c r="P67" s="441"/>
      <c r="Q67" s="442"/>
      <c r="R67" s="58"/>
    </row>
    <row r="68" spans="1:18" ht="15.75" x14ac:dyDescent="0.25">
      <c r="A68" s="55"/>
      <c r="B68" s="443" t="s">
        <v>20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44">
        <f>SUM(P47+P63)</f>
        <v>0</v>
      </c>
      <c r="Q68" s="445"/>
      <c r="R68" s="58"/>
    </row>
    <row r="69" spans="1:18" ht="15.75" x14ac:dyDescent="0.25">
      <c r="A69" s="55"/>
      <c r="B69" s="435" t="s">
        <v>21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436">
        <f>P70-P68</f>
        <v>0</v>
      </c>
      <c r="Q69" s="437"/>
      <c r="R69" s="58"/>
    </row>
    <row r="70" spans="1:18" ht="16.5" customHeight="1" x14ac:dyDescent="0.25">
      <c r="A70" s="55"/>
      <c r="B70" s="438" t="s">
        <v>22</v>
      </c>
      <c r="C70" s="439"/>
      <c r="D70" s="439"/>
      <c r="E70" s="439"/>
      <c r="F70" s="439"/>
      <c r="G70" s="439"/>
      <c r="H70" s="439"/>
      <c r="I70" s="439"/>
      <c r="J70" s="439"/>
      <c r="K70" s="439"/>
      <c r="L70" s="439"/>
      <c r="M70" s="439"/>
      <c r="N70" s="439"/>
      <c r="O70" s="439"/>
      <c r="P70" s="446">
        <f>P68*1.21</f>
        <v>0</v>
      </c>
      <c r="Q70" s="447"/>
      <c r="R70" s="58"/>
    </row>
    <row r="71" spans="1:18" ht="17.25" x14ac:dyDescent="0.25">
      <c r="A71" s="55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58"/>
    </row>
    <row r="72" spans="1:18" ht="15.75" x14ac:dyDescent="0.25">
      <c r="A72" s="55"/>
      <c r="B72" s="285" t="s">
        <v>25</v>
      </c>
      <c r="C72" s="286"/>
      <c r="D72" s="286"/>
      <c r="E72" s="286"/>
      <c r="F72" s="286"/>
      <c r="G72" s="286"/>
      <c r="H72" s="286"/>
      <c r="I72" s="286"/>
      <c r="J72" s="286"/>
      <c r="K72" s="286"/>
      <c r="L72" s="235"/>
      <c r="M72" s="235"/>
      <c r="N72" s="235"/>
      <c r="O72" s="66"/>
      <c r="P72" s="66"/>
      <c r="Q72" s="66"/>
      <c r="R72" s="58"/>
    </row>
    <row r="73" spans="1:18" ht="15.75" x14ac:dyDescent="0.25">
      <c r="A73" s="55"/>
      <c r="B73" s="287" t="s">
        <v>85</v>
      </c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66"/>
      <c r="Q73" s="66"/>
      <c r="R73" s="58"/>
    </row>
    <row r="74" spans="1:18" ht="30.75" customHeight="1" x14ac:dyDescent="0.25">
      <c r="A74" s="55"/>
      <c r="B74" s="155" t="s">
        <v>87</v>
      </c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58"/>
    </row>
    <row r="75" spans="1:18" x14ac:dyDescent="0.25">
      <c r="A75" s="64"/>
      <c r="B75" s="65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65"/>
      <c r="P75" s="65"/>
      <c r="Q75" s="65"/>
      <c r="R75" s="67"/>
    </row>
    <row r="76" spans="1:18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1:18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1:18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1:18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1:18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4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4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4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4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4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4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3:14" x14ac:dyDescent="0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3:14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  <row r="96" spans="3:14" x14ac:dyDescent="0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</row>
    <row r="97" spans="3:14" x14ac:dyDescent="0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</row>
    <row r="98" spans="3:14" x14ac:dyDescent="0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</row>
    <row r="99" spans="3:14" x14ac:dyDescent="0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</row>
    <row r="100" spans="3:14" x14ac:dyDescent="0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</row>
    <row r="101" spans="3:14" x14ac:dyDescent="0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</row>
    <row r="102" spans="3:14" x14ac:dyDescent="0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</row>
    <row r="103" spans="3:14" x14ac:dyDescent="0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</row>
    <row r="104" spans="3:14" x14ac:dyDescent="0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</row>
    <row r="105" spans="3:14" x14ac:dyDescent="0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</row>
    <row r="106" spans="3:14" x14ac:dyDescent="0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</row>
  </sheetData>
  <sheetProtection algorithmName="SHA-512" hashValue="Vpwugqm6/Rl5kzibUVmXQ1m9vucHHmj2muZ2Nw5C4/8tBT5ZC9fvl8eLQCGBKdAe7tUHRRszfF1Swnp5hJAZ2g==" saltValue="5wtjFDVAVAGRddzxQmHFUQ==" spinCount="100000" sheet="1" objects="1" scenarios="1"/>
  <mergeCells count="43">
    <mergeCell ref="B72:K72"/>
    <mergeCell ref="B73:O73"/>
    <mergeCell ref="B74:Q74"/>
    <mergeCell ref="B67:Q67"/>
    <mergeCell ref="B68:O68"/>
    <mergeCell ref="P68:Q68"/>
    <mergeCell ref="B69:O69"/>
    <mergeCell ref="P69:Q69"/>
    <mergeCell ref="B70:O70"/>
    <mergeCell ref="P70:Q70"/>
    <mergeCell ref="B65:O65"/>
    <mergeCell ref="P65:Q65"/>
    <mergeCell ref="B48:O48"/>
    <mergeCell ref="P48:Q48"/>
    <mergeCell ref="B49:O49"/>
    <mergeCell ref="P49:Q49"/>
    <mergeCell ref="B51:Q51"/>
    <mergeCell ref="D52:N52"/>
    <mergeCell ref="B62:Q62"/>
    <mergeCell ref="B63:O63"/>
    <mergeCell ref="P63:Q63"/>
    <mergeCell ref="B64:O64"/>
    <mergeCell ref="P64:Q64"/>
    <mergeCell ref="B27:C27"/>
    <mergeCell ref="O27:Q27"/>
    <mergeCell ref="B35:C35"/>
    <mergeCell ref="B46:Q46"/>
    <mergeCell ref="B47:O47"/>
    <mergeCell ref="P47:Q47"/>
    <mergeCell ref="B26:C26"/>
    <mergeCell ref="D26:N26"/>
    <mergeCell ref="O26:Q26"/>
    <mergeCell ref="B1:Q1"/>
    <mergeCell ref="B2:Q2"/>
    <mergeCell ref="B3:Q3"/>
    <mergeCell ref="B4:Q4"/>
    <mergeCell ref="B5:Q5"/>
    <mergeCell ref="D6:N6"/>
    <mergeCell ref="B7:C7"/>
    <mergeCell ref="D7:N7"/>
    <mergeCell ref="O7:Q7"/>
    <mergeCell ref="B8:C8"/>
    <mergeCell ref="B16:C16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79"/>
  <sheetViews>
    <sheetView zoomScale="90" zoomScaleNormal="90" workbookViewId="0">
      <selection activeCell="T19" sqref="T19"/>
    </sheetView>
  </sheetViews>
  <sheetFormatPr defaultColWidth="9.140625" defaultRowHeight="15" x14ac:dyDescent="0.25"/>
  <cols>
    <col min="1" max="1" width="2.5703125" style="18" customWidth="1"/>
    <col min="2" max="2" width="34" style="18" customWidth="1"/>
    <col min="3" max="3" width="10" style="18" customWidth="1"/>
    <col min="4" max="14" width="3.7109375" style="18" customWidth="1"/>
    <col min="15" max="15" width="11.85546875" style="18" customWidth="1"/>
    <col min="16" max="16" width="17.5703125" style="18" customWidth="1"/>
    <col min="17" max="17" width="15" style="18" customWidth="1"/>
    <col min="18" max="18" width="2.5703125" style="18" customWidth="1"/>
    <col min="19" max="244" width="9.140625" style="18"/>
    <col min="245" max="245" width="34" style="18" customWidth="1"/>
    <col min="246" max="246" width="10" style="18" customWidth="1"/>
    <col min="247" max="247" width="11.42578125" style="18" customWidth="1"/>
    <col min="248" max="248" width="11.85546875" style="18" customWidth="1"/>
    <col min="249" max="249" width="21.5703125" style="18" customWidth="1"/>
    <col min="250" max="250" width="13.42578125" style="18" customWidth="1"/>
    <col min="251" max="251" width="15" style="18" customWidth="1"/>
    <col min="252" max="500" width="9.140625" style="18"/>
    <col min="501" max="501" width="34" style="18" customWidth="1"/>
    <col min="502" max="502" width="10" style="18" customWidth="1"/>
    <col min="503" max="503" width="11.42578125" style="18" customWidth="1"/>
    <col min="504" max="504" width="11.85546875" style="18" customWidth="1"/>
    <col min="505" max="505" width="21.5703125" style="18" customWidth="1"/>
    <col min="506" max="506" width="13.42578125" style="18" customWidth="1"/>
    <col min="507" max="507" width="15" style="18" customWidth="1"/>
    <col min="508" max="756" width="9.140625" style="18"/>
    <col min="757" max="757" width="34" style="18" customWidth="1"/>
    <col min="758" max="758" width="10" style="18" customWidth="1"/>
    <col min="759" max="759" width="11.42578125" style="18" customWidth="1"/>
    <col min="760" max="760" width="11.85546875" style="18" customWidth="1"/>
    <col min="761" max="761" width="21.5703125" style="18" customWidth="1"/>
    <col min="762" max="762" width="13.42578125" style="18" customWidth="1"/>
    <col min="763" max="763" width="15" style="18" customWidth="1"/>
    <col min="764" max="1012" width="9.140625" style="18"/>
    <col min="1013" max="1013" width="34" style="18" customWidth="1"/>
    <col min="1014" max="1014" width="10" style="18" customWidth="1"/>
    <col min="1015" max="1015" width="11.42578125" style="18" customWidth="1"/>
    <col min="1016" max="1016" width="11.85546875" style="18" customWidth="1"/>
    <col min="1017" max="1017" width="21.5703125" style="18" customWidth="1"/>
    <col min="1018" max="1018" width="13.42578125" style="18" customWidth="1"/>
    <col min="1019" max="1019" width="15" style="18" customWidth="1"/>
    <col min="1020" max="1268" width="9.140625" style="18"/>
    <col min="1269" max="1269" width="34" style="18" customWidth="1"/>
    <col min="1270" max="1270" width="10" style="18" customWidth="1"/>
    <col min="1271" max="1271" width="11.42578125" style="18" customWidth="1"/>
    <col min="1272" max="1272" width="11.85546875" style="18" customWidth="1"/>
    <col min="1273" max="1273" width="21.5703125" style="18" customWidth="1"/>
    <col min="1274" max="1274" width="13.42578125" style="18" customWidth="1"/>
    <col min="1275" max="1275" width="15" style="18" customWidth="1"/>
    <col min="1276" max="1524" width="9.140625" style="18"/>
    <col min="1525" max="1525" width="34" style="18" customWidth="1"/>
    <col min="1526" max="1526" width="10" style="18" customWidth="1"/>
    <col min="1527" max="1527" width="11.42578125" style="18" customWidth="1"/>
    <col min="1528" max="1528" width="11.85546875" style="18" customWidth="1"/>
    <col min="1529" max="1529" width="21.5703125" style="18" customWidth="1"/>
    <col min="1530" max="1530" width="13.42578125" style="18" customWidth="1"/>
    <col min="1531" max="1531" width="15" style="18" customWidth="1"/>
    <col min="1532" max="1780" width="9.140625" style="18"/>
    <col min="1781" max="1781" width="34" style="18" customWidth="1"/>
    <col min="1782" max="1782" width="10" style="18" customWidth="1"/>
    <col min="1783" max="1783" width="11.42578125" style="18" customWidth="1"/>
    <col min="1784" max="1784" width="11.85546875" style="18" customWidth="1"/>
    <col min="1785" max="1785" width="21.5703125" style="18" customWidth="1"/>
    <col min="1786" max="1786" width="13.42578125" style="18" customWidth="1"/>
    <col min="1787" max="1787" width="15" style="18" customWidth="1"/>
    <col min="1788" max="2036" width="9.140625" style="18"/>
    <col min="2037" max="2037" width="34" style="18" customWidth="1"/>
    <col min="2038" max="2038" width="10" style="18" customWidth="1"/>
    <col min="2039" max="2039" width="11.42578125" style="18" customWidth="1"/>
    <col min="2040" max="2040" width="11.85546875" style="18" customWidth="1"/>
    <col min="2041" max="2041" width="21.5703125" style="18" customWidth="1"/>
    <col min="2042" max="2042" width="13.42578125" style="18" customWidth="1"/>
    <col min="2043" max="2043" width="15" style="18" customWidth="1"/>
    <col min="2044" max="2292" width="9.140625" style="18"/>
    <col min="2293" max="2293" width="34" style="18" customWidth="1"/>
    <col min="2294" max="2294" width="10" style="18" customWidth="1"/>
    <col min="2295" max="2295" width="11.42578125" style="18" customWidth="1"/>
    <col min="2296" max="2296" width="11.85546875" style="18" customWidth="1"/>
    <col min="2297" max="2297" width="21.5703125" style="18" customWidth="1"/>
    <col min="2298" max="2298" width="13.42578125" style="18" customWidth="1"/>
    <col min="2299" max="2299" width="15" style="18" customWidth="1"/>
    <col min="2300" max="2548" width="9.140625" style="18"/>
    <col min="2549" max="2549" width="34" style="18" customWidth="1"/>
    <col min="2550" max="2550" width="10" style="18" customWidth="1"/>
    <col min="2551" max="2551" width="11.42578125" style="18" customWidth="1"/>
    <col min="2552" max="2552" width="11.85546875" style="18" customWidth="1"/>
    <col min="2553" max="2553" width="21.5703125" style="18" customWidth="1"/>
    <col min="2554" max="2554" width="13.42578125" style="18" customWidth="1"/>
    <col min="2555" max="2555" width="15" style="18" customWidth="1"/>
    <col min="2556" max="2804" width="9.140625" style="18"/>
    <col min="2805" max="2805" width="34" style="18" customWidth="1"/>
    <col min="2806" max="2806" width="10" style="18" customWidth="1"/>
    <col min="2807" max="2807" width="11.42578125" style="18" customWidth="1"/>
    <col min="2808" max="2808" width="11.85546875" style="18" customWidth="1"/>
    <col min="2809" max="2809" width="21.5703125" style="18" customWidth="1"/>
    <col min="2810" max="2810" width="13.42578125" style="18" customWidth="1"/>
    <col min="2811" max="2811" width="15" style="18" customWidth="1"/>
    <col min="2812" max="3060" width="9.140625" style="18"/>
    <col min="3061" max="3061" width="34" style="18" customWidth="1"/>
    <col min="3062" max="3062" width="10" style="18" customWidth="1"/>
    <col min="3063" max="3063" width="11.42578125" style="18" customWidth="1"/>
    <col min="3064" max="3064" width="11.85546875" style="18" customWidth="1"/>
    <col min="3065" max="3065" width="21.5703125" style="18" customWidth="1"/>
    <col min="3066" max="3066" width="13.42578125" style="18" customWidth="1"/>
    <col min="3067" max="3067" width="15" style="18" customWidth="1"/>
    <col min="3068" max="3316" width="9.140625" style="18"/>
    <col min="3317" max="3317" width="34" style="18" customWidth="1"/>
    <col min="3318" max="3318" width="10" style="18" customWidth="1"/>
    <col min="3319" max="3319" width="11.42578125" style="18" customWidth="1"/>
    <col min="3320" max="3320" width="11.85546875" style="18" customWidth="1"/>
    <col min="3321" max="3321" width="21.5703125" style="18" customWidth="1"/>
    <col min="3322" max="3322" width="13.42578125" style="18" customWidth="1"/>
    <col min="3323" max="3323" width="15" style="18" customWidth="1"/>
    <col min="3324" max="3572" width="9.140625" style="18"/>
    <col min="3573" max="3573" width="34" style="18" customWidth="1"/>
    <col min="3574" max="3574" width="10" style="18" customWidth="1"/>
    <col min="3575" max="3575" width="11.42578125" style="18" customWidth="1"/>
    <col min="3576" max="3576" width="11.85546875" style="18" customWidth="1"/>
    <col min="3577" max="3577" width="21.5703125" style="18" customWidth="1"/>
    <col min="3578" max="3578" width="13.42578125" style="18" customWidth="1"/>
    <col min="3579" max="3579" width="15" style="18" customWidth="1"/>
    <col min="3580" max="3828" width="9.140625" style="18"/>
    <col min="3829" max="3829" width="34" style="18" customWidth="1"/>
    <col min="3830" max="3830" width="10" style="18" customWidth="1"/>
    <col min="3831" max="3831" width="11.42578125" style="18" customWidth="1"/>
    <col min="3832" max="3832" width="11.85546875" style="18" customWidth="1"/>
    <col min="3833" max="3833" width="21.5703125" style="18" customWidth="1"/>
    <col min="3834" max="3834" width="13.42578125" style="18" customWidth="1"/>
    <col min="3835" max="3835" width="15" style="18" customWidth="1"/>
    <col min="3836" max="4084" width="9.140625" style="18"/>
    <col min="4085" max="4085" width="34" style="18" customWidth="1"/>
    <col min="4086" max="4086" width="10" style="18" customWidth="1"/>
    <col min="4087" max="4087" width="11.42578125" style="18" customWidth="1"/>
    <col min="4088" max="4088" width="11.85546875" style="18" customWidth="1"/>
    <col min="4089" max="4089" width="21.5703125" style="18" customWidth="1"/>
    <col min="4090" max="4090" width="13.42578125" style="18" customWidth="1"/>
    <col min="4091" max="4091" width="15" style="18" customWidth="1"/>
    <col min="4092" max="4340" width="9.140625" style="18"/>
    <col min="4341" max="4341" width="34" style="18" customWidth="1"/>
    <col min="4342" max="4342" width="10" style="18" customWidth="1"/>
    <col min="4343" max="4343" width="11.42578125" style="18" customWidth="1"/>
    <col min="4344" max="4344" width="11.85546875" style="18" customWidth="1"/>
    <col min="4345" max="4345" width="21.5703125" style="18" customWidth="1"/>
    <col min="4346" max="4346" width="13.42578125" style="18" customWidth="1"/>
    <col min="4347" max="4347" width="15" style="18" customWidth="1"/>
    <col min="4348" max="4596" width="9.140625" style="18"/>
    <col min="4597" max="4597" width="34" style="18" customWidth="1"/>
    <col min="4598" max="4598" width="10" style="18" customWidth="1"/>
    <col min="4599" max="4599" width="11.42578125" style="18" customWidth="1"/>
    <col min="4600" max="4600" width="11.85546875" style="18" customWidth="1"/>
    <col min="4601" max="4601" width="21.5703125" style="18" customWidth="1"/>
    <col min="4602" max="4602" width="13.42578125" style="18" customWidth="1"/>
    <col min="4603" max="4603" width="15" style="18" customWidth="1"/>
    <col min="4604" max="4852" width="9.140625" style="18"/>
    <col min="4853" max="4853" width="34" style="18" customWidth="1"/>
    <col min="4854" max="4854" width="10" style="18" customWidth="1"/>
    <col min="4855" max="4855" width="11.42578125" style="18" customWidth="1"/>
    <col min="4856" max="4856" width="11.85546875" style="18" customWidth="1"/>
    <col min="4857" max="4857" width="21.5703125" style="18" customWidth="1"/>
    <col min="4858" max="4858" width="13.42578125" style="18" customWidth="1"/>
    <col min="4859" max="4859" width="15" style="18" customWidth="1"/>
    <col min="4860" max="5108" width="9.140625" style="18"/>
    <col min="5109" max="5109" width="34" style="18" customWidth="1"/>
    <col min="5110" max="5110" width="10" style="18" customWidth="1"/>
    <col min="5111" max="5111" width="11.42578125" style="18" customWidth="1"/>
    <col min="5112" max="5112" width="11.85546875" style="18" customWidth="1"/>
    <col min="5113" max="5113" width="21.5703125" style="18" customWidth="1"/>
    <col min="5114" max="5114" width="13.42578125" style="18" customWidth="1"/>
    <col min="5115" max="5115" width="15" style="18" customWidth="1"/>
    <col min="5116" max="5364" width="9.140625" style="18"/>
    <col min="5365" max="5365" width="34" style="18" customWidth="1"/>
    <col min="5366" max="5366" width="10" style="18" customWidth="1"/>
    <col min="5367" max="5367" width="11.42578125" style="18" customWidth="1"/>
    <col min="5368" max="5368" width="11.85546875" style="18" customWidth="1"/>
    <col min="5369" max="5369" width="21.5703125" style="18" customWidth="1"/>
    <col min="5370" max="5370" width="13.42578125" style="18" customWidth="1"/>
    <col min="5371" max="5371" width="15" style="18" customWidth="1"/>
    <col min="5372" max="5620" width="9.140625" style="18"/>
    <col min="5621" max="5621" width="34" style="18" customWidth="1"/>
    <col min="5622" max="5622" width="10" style="18" customWidth="1"/>
    <col min="5623" max="5623" width="11.42578125" style="18" customWidth="1"/>
    <col min="5624" max="5624" width="11.85546875" style="18" customWidth="1"/>
    <col min="5625" max="5625" width="21.5703125" style="18" customWidth="1"/>
    <col min="5626" max="5626" width="13.42578125" style="18" customWidth="1"/>
    <col min="5627" max="5627" width="15" style="18" customWidth="1"/>
    <col min="5628" max="5876" width="9.140625" style="18"/>
    <col min="5877" max="5877" width="34" style="18" customWidth="1"/>
    <col min="5878" max="5878" width="10" style="18" customWidth="1"/>
    <col min="5879" max="5879" width="11.42578125" style="18" customWidth="1"/>
    <col min="5880" max="5880" width="11.85546875" style="18" customWidth="1"/>
    <col min="5881" max="5881" width="21.5703125" style="18" customWidth="1"/>
    <col min="5882" max="5882" width="13.42578125" style="18" customWidth="1"/>
    <col min="5883" max="5883" width="15" style="18" customWidth="1"/>
    <col min="5884" max="6132" width="9.140625" style="18"/>
    <col min="6133" max="6133" width="34" style="18" customWidth="1"/>
    <col min="6134" max="6134" width="10" style="18" customWidth="1"/>
    <col min="6135" max="6135" width="11.42578125" style="18" customWidth="1"/>
    <col min="6136" max="6136" width="11.85546875" style="18" customWidth="1"/>
    <col min="6137" max="6137" width="21.5703125" style="18" customWidth="1"/>
    <col min="6138" max="6138" width="13.42578125" style="18" customWidth="1"/>
    <col min="6139" max="6139" width="15" style="18" customWidth="1"/>
    <col min="6140" max="6388" width="9.140625" style="18"/>
    <col min="6389" max="6389" width="34" style="18" customWidth="1"/>
    <col min="6390" max="6390" width="10" style="18" customWidth="1"/>
    <col min="6391" max="6391" width="11.42578125" style="18" customWidth="1"/>
    <col min="6392" max="6392" width="11.85546875" style="18" customWidth="1"/>
    <col min="6393" max="6393" width="21.5703125" style="18" customWidth="1"/>
    <col min="6394" max="6394" width="13.42578125" style="18" customWidth="1"/>
    <col min="6395" max="6395" width="15" style="18" customWidth="1"/>
    <col min="6396" max="6644" width="9.140625" style="18"/>
    <col min="6645" max="6645" width="34" style="18" customWidth="1"/>
    <col min="6646" max="6646" width="10" style="18" customWidth="1"/>
    <col min="6647" max="6647" width="11.42578125" style="18" customWidth="1"/>
    <col min="6648" max="6648" width="11.85546875" style="18" customWidth="1"/>
    <col min="6649" max="6649" width="21.5703125" style="18" customWidth="1"/>
    <col min="6650" max="6650" width="13.42578125" style="18" customWidth="1"/>
    <col min="6651" max="6651" width="15" style="18" customWidth="1"/>
    <col min="6652" max="6900" width="9.140625" style="18"/>
    <col min="6901" max="6901" width="34" style="18" customWidth="1"/>
    <col min="6902" max="6902" width="10" style="18" customWidth="1"/>
    <col min="6903" max="6903" width="11.42578125" style="18" customWidth="1"/>
    <col min="6904" max="6904" width="11.85546875" style="18" customWidth="1"/>
    <col min="6905" max="6905" width="21.5703125" style="18" customWidth="1"/>
    <col min="6906" max="6906" width="13.42578125" style="18" customWidth="1"/>
    <col min="6907" max="6907" width="15" style="18" customWidth="1"/>
    <col min="6908" max="7156" width="9.140625" style="18"/>
    <col min="7157" max="7157" width="34" style="18" customWidth="1"/>
    <col min="7158" max="7158" width="10" style="18" customWidth="1"/>
    <col min="7159" max="7159" width="11.42578125" style="18" customWidth="1"/>
    <col min="7160" max="7160" width="11.85546875" style="18" customWidth="1"/>
    <col min="7161" max="7161" width="21.5703125" style="18" customWidth="1"/>
    <col min="7162" max="7162" width="13.42578125" style="18" customWidth="1"/>
    <col min="7163" max="7163" width="15" style="18" customWidth="1"/>
    <col min="7164" max="7412" width="9.140625" style="18"/>
    <col min="7413" max="7413" width="34" style="18" customWidth="1"/>
    <col min="7414" max="7414" width="10" style="18" customWidth="1"/>
    <col min="7415" max="7415" width="11.42578125" style="18" customWidth="1"/>
    <col min="7416" max="7416" width="11.85546875" style="18" customWidth="1"/>
    <col min="7417" max="7417" width="21.5703125" style="18" customWidth="1"/>
    <col min="7418" max="7418" width="13.42578125" style="18" customWidth="1"/>
    <col min="7419" max="7419" width="15" style="18" customWidth="1"/>
    <col min="7420" max="7668" width="9.140625" style="18"/>
    <col min="7669" max="7669" width="34" style="18" customWidth="1"/>
    <col min="7670" max="7670" width="10" style="18" customWidth="1"/>
    <col min="7671" max="7671" width="11.42578125" style="18" customWidth="1"/>
    <col min="7672" max="7672" width="11.85546875" style="18" customWidth="1"/>
    <col min="7673" max="7673" width="21.5703125" style="18" customWidth="1"/>
    <col min="7674" max="7674" width="13.42578125" style="18" customWidth="1"/>
    <col min="7675" max="7675" width="15" style="18" customWidth="1"/>
    <col min="7676" max="7924" width="9.140625" style="18"/>
    <col min="7925" max="7925" width="34" style="18" customWidth="1"/>
    <col min="7926" max="7926" width="10" style="18" customWidth="1"/>
    <col min="7927" max="7927" width="11.42578125" style="18" customWidth="1"/>
    <col min="7928" max="7928" width="11.85546875" style="18" customWidth="1"/>
    <col min="7929" max="7929" width="21.5703125" style="18" customWidth="1"/>
    <col min="7930" max="7930" width="13.42578125" style="18" customWidth="1"/>
    <col min="7931" max="7931" width="15" style="18" customWidth="1"/>
    <col min="7932" max="8180" width="9.140625" style="18"/>
    <col min="8181" max="8181" width="34" style="18" customWidth="1"/>
    <col min="8182" max="8182" width="10" style="18" customWidth="1"/>
    <col min="8183" max="8183" width="11.42578125" style="18" customWidth="1"/>
    <col min="8184" max="8184" width="11.85546875" style="18" customWidth="1"/>
    <col min="8185" max="8185" width="21.5703125" style="18" customWidth="1"/>
    <col min="8186" max="8186" width="13.42578125" style="18" customWidth="1"/>
    <col min="8187" max="8187" width="15" style="18" customWidth="1"/>
    <col min="8188" max="8436" width="9.140625" style="18"/>
    <col min="8437" max="8437" width="34" style="18" customWidth="1"/>
    <col min="8438" max="8438" width="10" style="18" customWidth="1"/>
    <col min="8439" max="8439" width="11.42578125" style="18" customWidth="1"/>
    <col min="8440" max="8440" width="11.85546875" style="18" customWidth="1"/>
    <col min="8441" max="8441" width="21.5703125" style="18" customWidth="1"/>
    <col min="8442" max="8442" width="13.42578125" style="18" customWidth="1"/>
    <col min="8443" max="8443" width="15" style="18" customWidth="1"/>
    <col min="8444" max="8692" width="9.140625" style="18"/>
    <col min="8693" max="8693" width="34" style="18" customWidth="1"/>
    <col min="8694" max="8694" width="10" style="18" customWidth="1"/>
    <col min="8695" max="8695" width="11.42578125" style="18" customWidth="1"/>
    <col min="8696" max="8696" width="11.85546875" style="18" customWidth="1"/>
    <col min="8697" max="8697" width="21.5703125" style="18" customWidth="1"/>
    <col min="8698" max="8698" width="13.42578125" style="18" customWidth="1"/>
    <col min="8699" max="8699" width="15" style="18" customWidth="1"/>
    <col min="8700" max="8948" width="9.140625" style="18"/>
    <col min="8949" max="8949" width="34" style="18" customWidth="1"/>
    <col min="8950" max="8950" width="10" style="18" customWidth="1"/>
    <col min="8951" max="8951" width="11.42578125" style="18" customWidth="1"/>
    <col min="8952" max="8952" width="11.85546875" style="18" customWidth="1"/>
    <col min="8953" max="8953" width="21.5703125" style="18" customWidth="1"/>
    <col min="8954" max="8954" width="13.42578125" style="18" customWidth="1"/>
    <col min="8955" max="8955" width="15" style="18" customWidth="1"/>
    <col min="8956" max="9204" width="9.140625" style="18"/>
    <col min="9205" max="9205" width="34" style="18" customWidth="1"/>
    <col min="9206" max="9206" width="10" style="18" customWidth="1"/>
    <col min="9207" max="9207" width="11.42578125" style="18" customWidth="1"/>
    <col min="9208" max="9208" width="11.85546875" style="18" customWidth="1"/>
    <col min="9209" max="9209" width="21.5703125" style="18" customWidth="1"/>
    <col min="9210" max="9210" width="13.42578125" style="18" customWidth="1"/>
    <col min="9211" max="9211" width="15" style="18" customWidth="1"/>
    <col min="9212" max="9460" width="9.140625" style="18"/>
    <col min="9461" max="9461" width="34" style="18" customWidth="1"/>
    <col min="9462" max="9462" width="10" style="18" customWidth="1"/>
    <col min="9463" max="9463" width="11.42578125" style="18" customWidth="1"/>
    <col min="9464" max="9464" width="11.85546875" style="18" customWidth="1"/>
    <col min="9465" max="9465" width="21.5703125" style="18" customWidth="1"/>
    <col min="9466" max="9466" width="13.42578125" style="18" customWidth="1"/>
    <col min="9467" max="9467" width="15" style="18" customWidth="1"/>
    <col min="9468" max="9716" width="9.140625" style="18"/>
    <col min="9717" max="9717" width="34" style="18" customWidth="1"/>
    <col min="9718" max="9718" width="10" style="18" customWidth="1"/>
    <col min="9719" max="9719" width="11.42578125" style="18" customWidth="1"/>
    <col min="9720" max="9720" width="11.85546875" style="18" customWidth="1"/>
    <col min="9721" max="9721" width="21.5703125" style="18" customWidth="1"/>
    <col min="9722" max="9722" width="13.42578125" style="18" customWidth="1"/>
    <col min="9723" max="9723" width="15" style="18" customWidth="1"/>
    <col min="9724" max="9972" width="9.140625" style="18"/>
    <col min="9973" max="9973" width="34" style="18" customWidth="1"/>
    <col min="9974" max="9974" width="10" style="18" customWidth="1"/>
    <col min="9975" max="9975" width="11.42578125" style="18" customWidth="1"/>
    <col min="9976" max="9976" width="11.85546875" style="18" customWidth="1"/>
    <col min="9977" max="9977" width="21.5703125" style="18" customWidth="1"/>
    <col min="9978" max="9978" width="13.42578125" style="18" customWidth="1"/>
    <col min="9979" max="9979" width="15" style="18" customWidth="1"/>
    <col min="9980" max="10228" width="9.140625" style="18"/>
    <col min="10229" max="10229" width="34" style="18" customWidth="1"/>
    <col min="10230" max="10230" width="10" style="18" customWidth="1"/>
    <col min="10231" max="10231" width="11.42578125" style="18" customWidth="1"/>
    <col min="10232" max="10232" width="11.85546875" style="18" customWidth="1"/>
    <col min="10233" max="10233" width="21.5703125" style="18" customWidth="1"/>
    <col min="10234" max="10234" width="13.42578125" style="18" customWidth="1"/>
    <col min="10235" max="10235" width="15" style="18" customWidth="1"/>
    <col min="10236" max="10484" width="9.140625" style="18"/>
    <col min="10485" max="10485" width="34" style="18" customWidth="1"/>
    <col min="10486" max="10486" width="10" style="18" customWidth="1"/>
    <col min="10487" max="10487" width="11.42578125" style="18" customWidth="1"/>
    <col min="10488" max="10488" width="11.85546875" style="18" customWidth="1"/>
    <col min="10489" max="10489" width="21.5703125" style="18" customWidth="1"/>
    <col min="10490" max="10490" width="13.42578125" style="18" customWidth="1"/>
    <col min="10491" max="10491" width="15" style="18" customWidth="1"/>
    <col min="10492" max="10740" width="9.140625" style="18"/>
    <col min="10741" max="10741" width="34" style="18" customWidth="1"/>
    <col min="10742" max="10742" width="10" style="18" customWidth="1"/>
    <col min="10743" max="10743" width="11.42578125" style="18" customWidth="1"/>
    <col min="10744" max="10744" width="11.85546875" style="18" customWidth="1"/>
    <col min="10745" max="10745" width="21.5703125" style="18" customWidth="1"/>
    <col min="10746" max="10746" width="13.42578125" style="18" customWidth="1"/>
    <col min="10747" max="10747" width="15" style="18" customWidth="1"/>
    <col min="10748" max="10996" width="9.140625" style="18"/>
    <col min="10997" max="10997" width="34" style="18" customWidth="1"/>
    <col min="10998" max="10998" width="10" style="18" customWidth="1"/>
    <col min="10999" max="10999" width="11.42578125" style="18" customWidth="1"/>
    <col min="11000" max="11000" width="11.85546875" style="18" customWidth="1"/>
    <col min="11001" max="11001" width="21.5703125" style="18" customWidth="1"/>
    <col min="11002" max="11002" width="13.42578125" style="18" customWidth="1"/>
    <col min="11003" max="11003" width="15" style="18" customWidth="1"/>
    <col min="11004" max="11252" width="9.140625" style="18"/>
    <col min="11253" max="11253" width="34" style="18" customWidth="1"/>
    <col min="11254" max="11254" width="10" style="18" customWidth="1"/>
    <col min="11255" max="11255" width="11.42578125" style="18" customWidth="1"/>
    <col min="11256" max="11256" width="11.85546875" style="18" customWidth="1"/>
    <col min="11257" max="11257" width="21.5703125" style="18" customWidth="1"/>
    <col min="11258" max="11258" width="13.42578125" style="18" customWidth="1"/>
    <col min="11259" max="11259" width="15" style="18" customWidth="1"/>
    <col min="11260" max="11508" width="9.140625" style="18"/>
    <col min="11509" max="11509" width="34" style="18" customWidth="1"/>
    <col min="11510" max="11510" width="10" style="18" customWidth="1"/>
    <col min="11511" max="11511" width="11.42578125" style="18" customWidth="1"/>
    <col min="11512" max="11512" width="11.85546875" style="18" customWidth="1"/>
    <col min="11513" max="11513" width="21.5703125" style="18" customWidth="1"/>
    <col min="11514" max="11514" width="13.42578125" style="18" customWidth="1"/>
    <col min="11515" max="11515" width="15" style="18" customWidth="1"/>
    <col min="11516" max="11764" width="9.140625" style="18"/>
    <col min="11765" max="11765" width="34" style="18" customWidth="1"/>
    <col min="11766" max="11766" width="10" style="18" customWidth="1"/>
    <col min="11767" max="11767" width="11.42578125" style="18" customWidth="1"/>
    <col min="11768" max="11768" width="11.85546875" style="18" customWidth="1"/>
    <col min="11769" max="11769" width="21.5703125" style="18" customWidth="1"/>
    <col min="11770" max="11770" width="13.42578125" style="18" customWidth="1"/>
    <col min="11771" max="11771" width="15" style="18" customWidth="1"/>
    <col min="11772" max="12020" width="9.140625" style="18"/>
    <col min="12021" max="12021" width="34" style="18" customWidth="1"/>
    <col min="12022" max="12022" width="10" style="18" customWidth="1"/>
    <col min="12023" max="12023" width="11.42578125" style="18" customWidth="1"/>
    <col min="12024" max="12024" width="11.85546875" style="18" customWidth="1"/>
    <col min="12025" max="12025" width="21.5703125" style="18" customWidth="1"/>
    <col min="12026" max="12026" width="13.42578125" style="18" customWidth="1"/>
    <col min="12027" max="12027" width="15" style="18" customWidth="1"/>
    <col min="12028" max="12276" width="9.140625" style="18"/>
    <col min="12277" max="12277" width="34" style="18" customWidth="1"/>
    <col min="12278" max="12278" width="10" style="18" customWidth="1"/>
    <col min="12279" max="12279" width="11.42578125" style="18" customWidth="1"/>
    <col min="12280" max="12280" width="11.85546875" style="18" customWidth="1"/>
    <col min="12281" max="12281" width="21.5703125" style="18" customWidth="1"/>
    <col min="12282" max="12282" width="13.42578125" style="18" customWidth="1"/>
    <col min="12283" max="12283" width="15" style="18" customWidth="1"/>
    <col min="12284" max="12532" width="9.140625" style="18"/>
    <col min="12533" max="12533" width="34" style="18" customWidth="1"/>
    <col min="12534" max="12534" width="10" style="18" customWidth="1"/>
    <col min="12535" max="12535" width="11.42578125" style="18" customWidth="1"/>
    <col min="12536" max="12536" width="11.85546875" style="18" customWidth="1"/>
    <col min="12537" max="12537" width="21.5703125" style="18" customWidth="1"/>
    <col min="12538" max="12538" width="13.42578125" style="18" customWidth="1"/>
    <col min="12539" max="12539" width="15" style="18" customWidth="1"/>
    <col min="12540" max="12788" width="9.140625" style="18"/>
    <col min="12789" max="12789" width="34" style="18" customWidth="1"/>
    <col min="12790" max="12790" width="10" style="18" customWidth="1"/>
    <col min="12791" max="12791" width="11.42578125" style="18" customWidth="1"/>
    <col min="12792" max="12792" width="11.85546875" style="18" customWidth="1"/>
    <col min="12793" max="12793" width="21.5703125" style="18" customWidth="1"/>
    <col min="12794" max="12794" width="13.42578125" style="18" customWidth="1"/>
    <col min="12795" max="12795" width="15" style="18" customWidth="1"/>
    <col min="12796" max="13044" width="9.140625" style="18"/>
    <col min="13045" max="13045" width="34" style="18" customWidth="1"/>
    <col min="13046" max="13046" width="10" style="18" customWidth="1"/>
    <col min="13047" max="13047" width="11.42578125" style="18" customWidth="1"/>
    <col min="13048" max="13048" width="11.85546875" style="18" customWidth="1"/>
    <col min="13049" max="13049" width="21.5703125" style="18" customWidth="1"/>
    <col min="13050" max="13050" width="13.42578125" style="18" customWidth="1"/>
    <col min="13051" max="13051" width="15" style="18" customWidth="1"/>
    <col min="13052" max="13300" width="9.140625" style="18"/>
    <col min="13301" max="13301" width="34" style="18" customWidth="1"/>
    <col min="13302" max="13302" width="10" style="18" customWidth="1"/>
    <col min="13303" max="13303" width="11.42578125" style="18" customWidth="1"/>
    <col min="13304" max="13304" width="11.85546875" style="18" customWidth="1"/>
    <col min="13305" max="13305" width="21.5703125" style="18" customWidth="1"/>
    <col min="13306" max="13306" width="13.42578125" style="18" customWidth="1"/>
    <col min="13307" max="13307" width="15" style="18" customWidth="1"/>
    <col min="13308" max="13556" width="9.140625" style="18"/>
    <col min="13557" max="13557" width="34" style="18" customWidth="1"/>
    <col min="13558" max="13558" width="10" style="18" customWidth="1"/>
    <col min="13559" max="13559" width="11.42578125" style="18" customWidth="1"/>
    <col min="13560" max="13560" width="11.85546875" style="18" customWidth="1"/>
    <col min="13561" max="13561" width="21.5703125" style="18" customWidth="1"/>
    <col min="13562" max="13562" width="13.42578125" style="18" customWidth="1"/>
    <col min="13563" max="13563" width="15" style="18" customWidth="1"/>
    <col min="13564" max="13812" width="9.140625" style="18"/>
    <col min="13813" max="13813" width="34" style="18" customWidth="1"/>
    <col min="13814" max="13814" width="10" style="18" customWidth="1"/>
    <col min="13815" max="13815" width="11.42578125" style="18" customWidth="1"/>
    <col min="13816" max="13816" width="11.85546875" style="18" customWidth="1"/>
    <col min="13817" max="13817" width="21.5703125" style="18" customWidth="1"/>
    <col min="13818" max="13818" width="13.42578125" style="18" customWidth="1"/>
    <col min="13819" max="13819" width="15" style="18" customWidth="1"/>
    <col min="13820" max="14068" width="9.140625" style="18"/>
    <col min="14069" max="14069" width="34" style="18" customWidth="1"/>
    <col min="14070" max="14070" width="10" style="18" customWidth="1"/>
    <col min="14071" max="14071" width="11.42578125" style="18" customWidth="1"/>
    <col min="14072" max="14072" width="11.85546875" style="18" customWidth="1"/>
    <col min="14073" max="14073" width="21.5703125" style="18" customWidth="1"/>
    <col min="14074" max="14074" width="13.42578125" style="18" customWidth="1"/>
    <col min="14075" max="14075" width="15" style="18" customWidth="1"/>
    <col min="14076" max="14324" width="9.140625" style="18"/>
    <col min="14325" max="14325" width="34" style="18" customWidth="1"/>
    <col min="14326" max="14326" width="10" style="18" customWidth="1"/>
    <col min="14327" max="14327" width="11.42578125" style="18" customWidth="1"/>
    <col min="14328" max="14328" width="11.85546875" style="18" customWidth="1"/>
    <col min="14329" max="14329" width="21.5703125" style="18" customWidth="1"/>
    <col min="14330" max="14330" width="13.42578125" style="18" customWidth="1"/>
    <col min="14331" max="14331" width="15" style="18" customWidth="1"/>
    <col min="14332" max="14580" width="9.140625" style="18"/>
    <col min="14581" max="14581" width="34" style="18" customWidth="1"/>
    <col min="14582" max="14582" width="10" style="18" customWidth="1"/>
    <col min="14583" max="14583" width="11.42578125" style="18" customWidth="1"/>
    <col min="14584" max="14584" width="11.85546875" style="18" customWidth="1"/>
    <col min="14585" max="14585" width="21.5703125" style="18" customWidth="1"/>
    <col min="14586" max="14586" width="13.42578125" style="18" customWidth="1"/>
    <col min="14587" max="14587" width="15" style="18" customWidth="1"/>
    <col min="14588" max="14836" width="9.140625" style="18"/>
    <col min="14837" max="14837" width="34" style="18" customWidth="1"/>
    <col min="14838" max="14838" width="10" style="18" customWidth="1"/>
    <col min="14839" max="14839" width="11.42578125" style="18" customWidth="1"/>
    <col min="14840" max="14840" width="11.85546875" style="18" customWidth="1"/>
    <col min="14841" max="14841" width="21.5703125" style="18" customWidth="1"/>
    <col min="14842" max="14842" width="13.42578125" style="18" customWidth="1"/>
    <col min="14843" max="14843" width="15" style="18" customWidth="1"/>
    <col min="14844" max="15092" width="9.140625" style="18"/>
    <col min="15093" max="15093" width="34" style="18" customWidth="1"/>
    <col min="15094" max="15094" width="10" style="18" customWidth="1"/>
    <col min="15095" max="15095" width="11.42578125" style="18" customWidth="1"/>
    <col min="15096" max="15096" width="11.85546875" style="18" customWidth="1"/>
    <col min="15097" max="15097" width="21.5703125" style="18" customWidth="1"/>
    <col min="15098" max="15098" width="13.42578125" style="18" customWidth="1"/>
    <col min="15099" max="15099" width="15" style="18" customWidth="1"/>
    <col min="15100" max="15348" width="9.140625" style="18"/>
    <col min="15349" max="15349" width="34" style="18" customWidth="1"/>
    <col min="15350" max="15350" width="10" style="18" customWidth="1"/>
    <col min="15351" max="15351" width="11.42578125" style="18" customWidth="1"/>
    <col min="15352" max="15352" width="11.85546875" style="18" customWidth="1"/>
    <col min="15353" max="15353" width="21.5703125" style="18" customWidth="1"/>
    <col min="15354" max="15354" width="13.42578125" style="18" customWidth="1"/>
    <col min="15355" max="15355" width="15" style="18" customWidth="1"/>
    <col min="15356" max="15604" width="9.140625" style="18"/>
    <col min="15605" max="15605" width="34" style="18" customWidth="1"/>
    <col min="15606" max="15606" width="10" style="18" customWidth="1"/>
    <col min="15607" max="15607" width="11.42578125" style="18" customWidth="1"/>
    <col min="15608" max="15608" width="11.85546875" style="18" customWidth="1"/>
    <col min="15609" max="15609" width="21.5703125" style="18" customWidth="1"/>
    <col min="15610" max="15610" width="13.42578125" style="18" customWidth="1"/>
    <col min="15611" max="15611" width="15" style="18" customWidth="1"/>
    <col min="15612" max="15860" width="9.140625" style="18"/>
    <col min="15861" max="15861" width="34" style="18" customWidth="1"/>
    <col min="15862" max="15862" width="10" style="18" customWidth="1"/>
    <col min="15863" max="15863" width="11.42578125" style="18" customWidth="1"/>
    <col min="15864" max="15864" width="11.85546875" style="18" customWidth="1"/>
    <col min="15865" max="15865" width="21.5703125" style="18" customWidth="1"/>
    <col min="15866" max="15866" width="13.42578125" style="18" customWidth="1"/>
    <col min="15867" max="15867" width="15" style="18" customWidth="1"/>
    <col min="15868" max="16116" width="9.140625" style="18"/>
    <col min="16117" max="16117" width="34" style="18" customWidth="1"/>
    <col min="16118" max="16118" width="10" style="18" customWidth="1"/>
    <col min="16119" max="16119" width="11.42578125" style="18" customWidth="1"/>
    <col min="16120" max="16120" width="11.85546875" style="18" customWidth="1"/>
    <col min="16121" max="16121" width="21.5703125" style="18" customWidth="1"/>
    <col min="16122" max="16122" width="13.42578125" style="18" customWidth="1"/>
    <col min="16123" max="16123" width="15" style="18" customWidth="1"/>
    <col min="16124" max="16384" width="9.140625" style="18"/>
  </cols>
  <sheetData>
    <row r="1" spans="1:18" ht="52.5" customHeight="1" thickBot="1" x14ac:dyDescent="0.3">
      <c r="A1" s="74" t="str">
        <f>SOUHRN!A1</f>
        <v>Z25036 - Zajištění úklidových služeb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1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s="25" customFormat="1" ht="20.100000000000001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20.45" customHeight="1" thickBot="1" x14ac:dyDescent="0.3">
      <c r="A4" s="22" t="s">
        <v>227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5.75" thickBot="1" x14ac:dyDescent="0.3">
      <c r="A5" s="30"/>
      <c r="B5" s="77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  <c r="R5" s="80"/>
    </row>
    <row r="6" spans="1:18" ht="30" customHeight="1" thickBot="1" x14ac:dyDescent="0.3">
      <c r="A6" s="30"/>
      <c r="B6" s="81" t="s">
        <v>28</v>
      </c>
      <c r="C6" s="82" t="s">
        <v>29</v>
      </c>
      <c r="D6" s="83" t="s">
        <v>30</v>
      </c>
      <c r="E6" s="84"/>
      <c r="F6" s="84"/>
      <c r="G6" s="84"/>
      <c r="H6" s="84"/>
      <c r="I6" s="84"/>
      <c r="J6" s="84"/>
      <c r="K6" s="84"/>
      <c r="L6" s="84"/>
      <c r="M6" s="84"/>
      <c r="N6" s="85"/>
      <c r="O6" s="86" t="s">
        <v>31</v>
      </c>
      <c r="P6" s="87" t="s">
        <v>32</v>
      </c>
      <c r="Q6" s="88" t="s">
        <v>33</v>
      </c>
      <c r="R6" s="80"/>
    </row>
    <row r="7" spans="1:18" x14ac:dyDescent="0.25">
      <c r="A7" s="30"/>
      <c r="B7" s="89" t="s">
        <v>109</v>
      </c>
      <c r="C7" s="90"/>
      <c r="D7" s="91" t="s">
        <v>35</v>
      </c>
      <c r="E7" s="92" t="s">
        <v>36</v>
      </c>
      <c r="F7" s="92" t="s">
        <v>37</v>
      </c>
      <c r="G7" s="92" t="s">
        <v>38</v>
      </c>
      <c r="H7" s="92" t="s">
        <v>39</v>
      </c>
      <c r="I7" s="92" t="s">
        <v>40</v>
      </c>
      <c r="J7" s="92" t="s">
        <v>41</v>
      </c>
      <c r="K7" s="92" t="s">
        <v>42</v>
      </c>
      <c r="L7" s="92" t="s">
        <v>43</v>
      </c>
      <c r="M7" s="92" t="s">
        <v>44</v>
      </c>
      <c r="N7" s="93" t="s">
        <v>45</v>
      </c>
      <c r="O7" s="90"/>
      <c r="P7" s="90"/>
      <c r="Q7" s="94"/>
      <c r="R7" s="80"/>
    </row>
    <row r="8" spans="1:18" x14ac:dyDescent="0.25">
      <c r="A8" s="30"/>
      <c r="B8" s="95" t="s">
        <v>68</v>
      </c>
      <c r="C8" s="96">
        <v>12.04</v>
      </c>
      <c r="D8" s="97"/>
      <c r="E8" s="104"/>
      <c r="F8" s="104">
        <v>1</v>
      </c>
      <c r="G8" s="104"/>
      <c r="H8" s="104"/>
      <c r="I8" s="338"/>
      <c r="J8" s="338"/>
      <c r="K8" s="99"/>
      <c r="L8" s="99"/>
      <c r="M8" s="99">
        <v>1</v>
      </c>
      <c r="N8" s="100"/>
      <c r="O8" s="264">
        <f>(SUM(D8:J8)*K8*52)+(SUM(D8:J8)*L8*26)+(SUM(D8:J8)*M8*12)+(SUM(D8:J8)*N8*1)</f>
        <v>12</v>
      </c>
      <c r="P8" s="1"/>
      <c r="Q8" s="102">
        <f>P8*O8*C8</f>
        <v>0</v>
      </c>
      <c r="R8" s="80"/>
    </row>
    <row r="9" spans="1:18" x14ac:dyDescent="0.25">
      <c r="A9" s="30"/>
      <c r="B9" s="95" t="s">
        <v>206</v>
      </c>
      <c r="C9" s="96">
        <v>10.24</v>
      </c>
      <c r="D9" s="97"/>
      <c r="E9" s="104"/>
      <c r="F9" s="104">
        <v>1</v>
      </c>
      <c r="G9" s="104"/>
      <c r="H9" s="104"/>
      <c r="I9" s="338"/>
      <c r="J9" s="338"/>
      <c r="K9" s="99"/>
      <c r="L9" s="99"/>
      <c r="M9" s="99">
        <v>1</v>
      </c>
      <c r="N9" s="100"/>
      <c r="O9" s="264">
        <f>(SUM(D9:J9)*K9*52)+(SUM(D9:J9)*L9*26)+(SUM(D9:J9)*M9*12)+(SUM(D9:J9)*N9*1)</f>
        <v>12</v>
      </c>
      <c r="P9" s="1"/>
      <c r="Q9" s="102">
        <f>P9*O9*C9</f>
        <v>0</v>
      </c>
      <c r="R9" s="80"/>
    </row>
    <row r="10" spans="1:18" x14ac:dyDescent="0.25">
      <c r="A10" s="30"/>
      <c r="B10" s="95" t="s">
        <v>48</v>
      </c>
      <c r="C10" s="96">
        <v>21.03</v>
      </c>
      <c r="D10" s="97">
        <v>1</v>
      </c>
      <c r="E10" s="104"/>
      <c r="F10" s="104">
        <v>1</v>
      </c>
      <c r="G10" s="104"/>
      <c r="H10" s="104">
        <v>1</v>
      </c>
      <c r="I10" s="338"/>
      <c r="J10" s="338"/>
      <c r="K10" s="99">
        <v>1</v>
      </c>
      <c r="L10" s="99"/>
      <c r="M10" s="99"/>
      <c r="N10" s="100"/>
      <c r="O10" s="264">
        <f>(SUM(D10:J10)*K10*52)+(SUM(D10:J10)*L10*26)+(SUM(D10:J10)*M10*12)+(SUM(D10:J10)*N10*1)</f>
        <v>156</v>
      </c>
      <c r="P10" s="1"/>
      <c r="Q10" s="102">
        <f>P10*O10*C10</f>
        <v>0</v>
      </c>
      <c r="R10" s="80"/>
    </row>
    <row r="11" spans="1:18" x14ac:dyDescent="0.25">
      <c r="A11" s="30"/>
      <c r="B11" s="95" t="s">
        <v>228</v>
      </c>
      <c r="C11" s="96">
        <v>27.11</v>
      </c>
      <c r="D11" s="97">
        <v>1</v>
      </c>
      <c r="E11" s="104"/>
      <c r="F11" s="104">
        <v>1</v>
      </c>
      <c r="G11" s="104"/>
      <c r="H11" s="104">
        <v>1</v>
      </c>
      <c r="I11" s="338"/>
      <c r="J11" s="338"/>
      <c r="K11" s="99">
        <v>1</v>
      </c>
      <c r="L11" s="99"/>
      <c r="M11" s="99"/>
      <c r="N11" s="100"/>
      <c r="O11" s="264">
        <f>(SUM(D11:J11)*K11*52)+(SUM(D11:J11)*L11*26)+(SUM(D11:J11)*M11*12)+(SUM(D11:J11)*N11*1)</f>
        <v>156</v>
      </c>
      <c r="P11" s="1"/>
      <c r="Q11" s="102">
        <f>P11*O11*C11</f>
        <v>0</v>
      </c>
      <c r="R11" s="80"/>
    </row>
    <row r="12" spans="1:18" ht="15.75" thickBot="1" x14ac:dyDescent="0.3">
      <c r="A12" s="30"/>
      <c r="B12" s="95" t="s">
        <v>49</v>
      </c>
      <c r="C12" s="96">
        <v>1.94</v>
      </c>
      <c r="D12" s="97">
        <v>1</v>
      </c>
      <c r="E12" s="104"/>
      <c r="F12" s="104">
        <v>1</v>
      </c>
      <c r="G12" s="104"/>
      <c r="H12" s="104">
        <v>1</v>
      </c>
      <c r="I12" s="338"/>
      <c r="J12" s="338"/>
      <c r="K12" s="99">
        <v>1</v>
      </c>
      <c r="L12" s="99"/>
      <c r="M12" s="99"/>
      <c r="N12" s="100"/>
      <c r="O12" s="264">
        <f>(SUM(D12:J12)*K12*52)+(SUM(D12:J12)*L12*26)+(SUM(D12:J12)*M12*12)+(SUM(D12:J12)*N12*1)</f>
        <v>156</v>
      </c>
      <c r="P12" s="1"/>
      <c r="Q12" s="102">
        <f>P12*O12*C12</f>
        <v>0</v>
      </c>
      <c r="R12" s="80"/>
    </row>
    <row r="13" spans="1:18" x14ac:dyDescent="0.25">
      <c r="A13" s="30"/>
      <c r="B13" s="89" t="s">
        <v>111</v>
      </c>
      <c r="C13" s="90"/>
      <c r="D13" s="91" t="s">
        <v>35</v>
      </c>
      <c r="E13" s="92" t="s">
        <v>36</v>
      </c>
      <c r="F13" s="92" t="s">
        <v>37</v>
      </c>
      <c r="G13" s="92" t="s">
        <v>38</v>
      </c>
      <c r="H13" s="92" t="s">
        <v>39</v>
      </c>
      <c r="I13" s="92" t="s">
        <v>40</v>
      </c>
      <c r="J13" s="92" t="s">
        <v>41</v>
      </c>
      <c r="K13" s="92" t="s">
        <v>42</v>
      </c>
      <c r="L13" s="92" t="s">
        <v>43</v>
      </c>
      <c r="M13" s="92" t="s">
        <v>44</v>
      </c>
      <c r="N13" s="93" t="s">
        <v>45</v>
      </c>
      <c r="O13" s="90"/>
      <c r="P13" s="90"/>
      <c r="Q13" s="94"/>
      <c r="R13" s="80"/>
    </row>
    <row r="14" spans="1:18" x14ac:dyDescent="0.25">
      <c r="A14" s="30"/>
      <c r="B14" s="95" t="s">
        <v>148</v>
      </c>
      <c r="C14" s="96">
        <v>32.42</v>
      </c>
      <c r="D14" s="97">
        <v>1</v>
      </c>
      <c r="E14" s="104"/>
      <c r="F14" s="104">
        <v>1</v>
      </c>
      <c r="G14" s="104"/>
      <c r="H14" s="104">
        <v>1</v>
      </c>
      <c r="I14" s="338"/>
      <c r="J14" s="338"/>
      <c r="K14" s="99">
        <v>1</v>
      </c>
      <c r="L14" s="99"/>
      <c r="M14" s="99"/>
      <c r="N14" s="100"/>
      <c r="O14" s="264">
        <f t="shared" ref="O14:O20" si="0">(SUM(D14:J14)*K14*52)+(SUM(D14:J14)*L14*26)+(SUM(D14:J14)*M14*12)+(SUM(D14:J14)*N14*1)</f>
        <v>156</v>
      </c>
      <c r="P14" s="1"/>
      <c r="Q14" s="102">
        <f t="shared" ref="Q14:Q20" si="1">P14*O14*C14</f>
        <v>0</v>
      </c>
      <c r="R14" s="80"/>
    </row>
    <row r="15" spans="1:18" x14ac:dyDescent="0.25">
      <c r="A15" s="30"/>
      <c r="B15" s="95" t="s">
        <v>65</v>
      </c>
      <c r="C15" s="96">
        <v>62.98</v>
      </c>
      <c r="D15" s="97">
        <v>1</v>
      </c>
      <c r="E15" s="104"/>
      <c r="F15" s="104">
        <v>1</v>
      </c>
      <c r="G15" s="104"/>
      <c r="H15" s="104">
        <v>1</v>
      </c>
      <c r="I15" s="338"/>
      <c r="J15" s="338"/>
      <c r="K15" s="99">
        <v>1</v>
      </c>
      <c r="L15" s="99"/>
      <c r="M15" s="99"/>
      <c r="N15" s="100"/>
      <c r="O15" s="264">
        <f t="shared" si="0"/>
        <v>156</v>
      </c>
      <c r="P15" s="1"/>
      <c r="Q15" s="102">
        <f t="shared" si="1"/>
        <v>0</v>
      </c>
      <c r="R15" s="80"/>
    </row>
    <row r="16" spans="1:18" x14ac:dyDescent="0.25">
      <c r="A16" s="30"/>
      <c r="B16" s="95" t="s">
        <v>197</v>
      </c>
      <c r="C16" s="96">
        <v>8.6999999999999993</v>
      </c>
      <c r="D16" s="97">
        <v>1</v>
      </c>
      <c r="E16" s="104"/>
      <c r="F16" s="104">
        <v>1</v>
      </c>
      <c r="G16" s="104"/>
      <c r="H16" s="104">
        <v>1</v>
      </c>
      <c r="I16" s="338"/>
      <c r="J16" s="338"/>
      <c r="K16" s="99">
        <v>1</v>
      </c>
      <c r="L16" s="99"/>
      <c r="M16" s="99"/>
      <c r="N16" s="100"/>
      <c r="O16" s="264">
        <f t="shared" si="0"/>
        <v>156</v>
      </c>
      <c r="P16" s="1"/>
      <c r="Q16" s="102">
        <f t="shared" si="1"/>
        <v>0</v>
      </c>
      <c r="R16" s="80"/>
    </row>
    <row r="17" spans="1:18" x14ac:dyDescent="0.25">
      <c r="A17" s="30"/>
      <c r="B17" s="95" t="s">
        <v>206</v>
      </c>
      <c r="C17" s="96">
        <v>6.94</v>
      </c>
      <c r="D17" s="97"/>
      <c r="E17" s="104"/>
      <c r="F17" s="104">
        <v>6</v>
      </c>
      <c r="G17" s="104"/>
      <c r="H17" s="104"/>
      <c r="I17" s="338"/>
      <c r="J17" s="338"/>
      <c r="K17" s="99"/>
      <c r="L17" s="99"/>
      <c r="M17" s="99"/>
      <c r="N17" s="100">
        <v>1</v>
      </c>
      <c r="O17" s="264">
        <f t="shared" si="0"/>
        <v>6</v>
      </c>
      <c r="P17" s="1"/>
      <c r="Q17" s="102">
        <f t="shared" si="1"/>
        <v>0</v>
      </c>
      <c r="R17" s="80"/>
    </row>
    <row r="18" spans="1:18" x14ac:dyDescent="0.25">
      <c r="A18" s="30"/>
      <c r="B18" s="95" t="s">
        <v>48</v>
      </c>
      <c r="C18" s="96">
        <v>34.18</v>
      </c>
      <c r="D18" s="97">
        <v>1</v>
      </c>
      <c r="E18" s="104"/>
      <c r="F18" s="104">
        <v>1</v>
      </c>
      <c r="G18" s="104">
        <v>1</v>
      </c>
      <c r="H18" s="104"/>
      <c r="I18" s="338"/>
      <c r="J18" s="338"/>
      <c r="K18" s="99">
        <v>1</v>
      </c>
      <c r="L18" s="99"/>
      <c r="M18" s="99"/>
      <c r="N18" s="100"/>
      <c r="O18" s="264">
        <f t="shared" si="0"/>
        <v>156</v>
      </c>
      <c r="P18" s="1"/>
      <c r="Q18" s="102">
        <f t="shared" si="1"/>
        <v>0</v>
      </c>
      <c r="R18" s="80"/>
    </row>
    <row r="19" spans="1:18" x14ac:dyDescent="0.25">
      <c r="A19" s="30"/>
      <c r="B19" s="95" t="s">
        <v>152</v>
      </c>
      <c r="C19" s="96">
        <v>17.760000000000002</v>
      </c>
      <c r="D19" s="97">
        <v>1</v>
      </c>
      <c r="E19" s="104"/>
      <c r="F19" s="104">
        <v>1</v>
      </c>
      <c r="G19" s="104">
        <v>1</v>
      </c>
      <c r="H19" s="104"/>
      <c r="I19" s="338"/>
      <c r="J19" s="338"/>
      <c r="K19" s="99">
        <v>1</v>
      </c>
      <c r="L19" s="99"/>
      <c r="M19" s="99"/>
      <c r="N19" s="100"/>
      <c r="O19" s="264">
        <f t="shared" si="0"/>
        <v>156</v>
      </c>
      <c r="P19" s="1"/>
      <c r="Q19" s="102">
        <f t="shared" si="1"/>
        <v>0</v>
      </c>
      <c r="R19" s="80"/>
    </row>
    <row r="20" spans="1:18" x14ac:dyDescent="0.25">
      <c r="A20" s="30"/>
      <c r="B20" s="95" t="s">
        <v>210</v>
      </c>
      <c r="C20" s="96">
        <v>18.79</v>
      </c>
      <c r="D20" s="97">
        <v>1</v>
      </c>
      <c r="E20" s="104"/>
      <c r="F20" s="104">
        <v>1</v>
      </c>
      <c r="G20" s="104">
        <v>1</v>
      </c>
      <c r="H20" s="104"/>
      <c r="I20" s="338"/>
      <c r="J20" s="338"/>
      <c r="K20" s="99">
        <v>1</v>
      </c>
      <c r="L20" s="99"/>
      <c r="M20" s="99"/>
      <c r="N20" s="100"/>
      <c r="O20" s="264">
        <f t="shared" si="0"/>
        <v>156</v>
      </c>
      <c r="P20" s="1"/>
      <c r="Q20" s="102">
        <f t="shared" si="1"/>
        <v>0</v>
      </c>
      <c r="R20" s="80"/>
    </row>
    <row r="21" spans="1:18" ht="15.75" thickBot="1" x14ac:dyDescent="0.3">
      <c r="A21" s="30"/>
      <c r="B21" s="107" t="s">
        <v>55</v>
      </c>
      <c r="C21" s="115">
        <v>3.63</v>
      </c>
      <c r="D21" s="272"/>
      <c r="E21" s="110"/>
      <c r="F21" s="110"/>
      <c r="G21" s="110"/>
      <c r="H21" s="110"/>
      <c r="I21" s="340"/>
      <c r="J21" s="340"/>
      <c r="K21" s="274"/>
      <c r="L21" s="274"/>
      <c r="M21" s="274"/>
      <c r="N21" s="324"/>
      <c r="O21" s="116">
        <v>0</v>
      </c>
      <c r="P21" s="116" t="s">
        <v>184</v>
      </c>
      <c r="Q21" s="117" t="s">
        <v>184</v>
      </c>
      <c r="R21" s="80"/>
    </row>
    <row r="22" spans="1:18" ht="15.75" thickBot="1" x14ac:dyDescent="0.3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1:18" ht="15.75" thickBot="1" x14ac:dyDescent="0.3">
      <c r="A23" s="30"/>
      <c r="B23" s="130" t="s">
        <v>100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2"/>
      <c r="R23" s="80"/>
    </row>
    <row r="24" spans="1:18" ht="15.75" x14ac:dyDescent="0.25">
      <c r="A24" s="30"/>
      <c r="B24" s="46" t="s">
        <v>20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133">
        <f>SUM(Q8:Q21)</f>
        <v>0</v>
      </c>
      <c r="Q24" s="134"/>
      <c r="R24" s="80"/>
    </row>
    <row r="25" spans="1:18" ht="15.75" x14ac:dyDescent="0.25">
      <c r="A25" s="30"/>
      <c r="B25" s="49" t="s">
        <v>21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135">
        <f>P26-P24</f>
        <v>0</v>
      </c>
      <c r="Q25" s="136"/>
      <c r="R25" s="80"/>
    </row>
    <row r="26" spans="1:18" ht="16.5" thickBot="1" x14ac:dyDescent="0.3">
      <c r="A26" s="30"/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137">
        <f>P24*1.21</f>
        <v>0</v>
      </c>
      <c r="Q26" s="138"/>
      <c r="R26" s="80"/>
    </row>
    <row r="27" spans="1:18" ht="15.75" thickBot="1" x14ac:dyDescent="0.3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/>
    </row>
    <row r="28" spans="1:18" ht="15.75" thickBot="1" x14ac:dyDescent="0.3">
      <c r="A28" s="30"/>
      <c r="B28" s="139" t="s">
        <v>73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1"/>
      <c r="R28" s="80"/>
    </row>
    <row r="29" spans="1:18" ht="26.25" thickBot="1" x14ac:dyDescent="0.3">
      <c r="A29" s="30"/>
      <c r="B29" s="142" t="s">
        <v>28</v>
      </c>
      <c r="C29" s="143" t="s">
        <v>29</v>
      </c>
      <c r="D29" s="83" t="s">
        <v>30</v>
      </c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87" t="s">
        <v>31</v>
      </c>
      <c r="P29" s="87" t="s">
        <v>32</v>
      </c>
      <c r="Q29" s="88" t="s">
        <v>33</v>
      </c>
      <c r="R29" s="80"/>
    </row>
    <row r="30" spans="1:18" x14ac:dyDescent="0.25">
      <c r="A30" s="19"/>
      <c r="B30" s="89" t="s">
        <v>74</v>
      </c>
      <c r="C30" s="90"/>
      <c r="D30" s="91" t="s">
        <v>35</v>
      </c>
      <c r="E30" s="92" t="s">
        <v>36</v>
      </c>
      <c r="F30" s="92" t="s">
        <v>37</v>
      </c>
      <c r="G30" s="92" t="s">
        <v>38</v>
      </c>
      <c r="H30" s="92" t="s">
        <v>39</v>
      </c>
      <c r="I30" s="92" t="s">
        <v>40</v>
      </c>
      <c r="J30" s="92" t="s">
        <v>41</v>
      </c>
      <c r="K30" s="92" t="s">
        <v>42</v>
      </c>
      <c r="L30" s="92" t="s">
        <v>43</v>
      </c>
      <c r="M30" s="92" t="s">
        <v>44</v>
      </c>
      <c r="N30" s="93" t="s">
        <v>45</v>
      </c>
      <c r="O30" s="90"/>
      <c r="P30" s="90"/>
      <c r="Q30" s="94"/>
      <c r="R30" s="21"/>
    </row>
    <row r="31" spans="1:18" x14ac:dyDescent="0.25">
      <c r="A31" s="19"/>
      <c r="B31" s="95" t="s">
        <v>121</v>
      </c>
      <c r="C31" s="96">
        <v>51.68</v>
      </c>
      <c r="D31" s="97"/>
      <c r="E31" s="104"/>
      <c r="F31" s="104">
        <v>2</v>
      </c>
      <c r="G31" s="104"/>
      <c r="H31" s="104"/>
      <c r="I31" s="338"/>
      <c r="J31" s="338"/>
      <c r="K31" s="99"/>
      <c r="L31" s="99"/>
      <c r="M31" s="99"/>
      <c r="N31" s="100">
        <v>1</v>
      </c>
      <c r="O31" s="264">
        <f>(SUM(D31:J31)*K31*52)+(SUM(D31:J31)*L31*26)+(SUM(D31:J31)*M31*12)+(SUM(D31:J31)*N31*1)</f>
        <v>2</v>
      </c>
      <c r="P31" s="1"/>
      <c r="Q31" s="102">
        <f>P31*O31*C31</f>
        <v>0</v>
      </c>
      <c r="R31" s="21"/>
    </row>
    <row r="32" spans="1:18" x14ac:dyDescent="0.25">
      <c r="A32" s="19"/>
      <c r="B32" s="95" t="s">
        <v>212</v>
      </c>
      <c r="C32" s="96">
        <v>9.4</v>
      </c>
      <c r="D32" s="97"/>
      <c r="E32" s="104"/>
      <c r="F32" s="104">
        <v>2</v>
      </c>
      <c r="G32" s="104"/>
      <c r="H32" s="104"/>
      <c r="I32" s="338"/>
      <c r="J32" s="338"/>
      <c r="K32" s="99"/>
      <c r="L32" s="99"/>
      <c r="M32" s="99"/>
      <c r="N32" s="100">
        <v>1</v>
      </c>
      <c r="O32" s="264">
        <f>(SUM(D32:J32)*K32*52)+(SUM(D32:J32)*L32*26)+(SUM(D32:J32)*M32*12)+(SUM(D32:J32)*N32*1)</f>
        <v>2</v>
      </c>
      <c r="P32" s="1"/>
      <c r="Q32" s="102">
        <f>P32*O32*C32</f>
        <v>0</v>
      </c>
      <c r="R32" s="21"/>
    </row>
    <row r="33" spans="1:18" x14ac:dyDescent="0.25">
      <c r="A33" s="19"/>
      <c r="B33" s="95" t="s">
        <v>76</v>
      </c>
      <c r="C33" s="96">
        <v>159.6</v>
      </c>
      <c r="D33" s="97"/>
      <c r="E33" s="104"/>
      <c r="F33" s="104">
        <v>2</v>
      </c>
      <c r="G33" s="104"/>
      <c r="H33" s="104"/>
      <c r="I33" s="338"/>
      <c r="J33" s="338"/>
      <c r="K33" s="99"/>
      <c r="L33" s="99"/>
      <c r="M33" s="99"/>
      <c r="N33" s="100">
        <v>1</v>
      </c>
      <c r="O33" s="264">
        <f>(SUM(D33:J33)*K33*52)+(SUM(D33:J33)*L33*26)+(SUM(D33:J33)*M33*12)+(SUM(D33:J33)*N33*1)</f>
        <v>2</v>
      </c>
      <c r="P33" s="1"/>
      <c r="Q33" s="102">
        <f>P33*O33*C33</f>
        <v>0</v>
      </c>
      <c r="R33" s="21"/>
    </row>
    <row r="34" spans="1:18" ht="15.75" thickBot="1" x14ac:dyDescent="0.3">
      <c r="A34" s="55"/>
      <c r="B34" s="107" t="s">
        <v>75</v>
      </c>
      <c r="C34" s="115">
        <v>40.299999999999997</v>
      </c>
      <c r="D34" s="109"/>
      <c r="E34" s="110"/>
      <c r="F34" s="110">
        <v>2</v>
      </c>
      <c r="G34" s="110"/>
      <c r="H34" s="110"/>
      <c r="I34" s="340"/>
      <c r="J34" s="340"/>
      <c r="K34" s="111"/>
      <c r="L34" s="111"/>
      <c r="M34" s="111"/>
      <c r="N34" s="112">
        <v>1</v>
      </c>
      <c r="O34" s="325">
        <f>(SUM(D34:J34)*K34*52)+(SUM(D34:J34)*L34*26)+(SUM(D34:J34)*M34*12)+(SUM(D34:J34)*N34*1)</f>
        <v>2</v>
      </c>
      <c r="P34" s="2"/>
      <c r="Q34" s="113">
        <f>P34*O34*C34</f>
        <v>0</v>
      </c>
      <c r="R34" s="58"/>
    </row>
    <row r="35" spans="1:18" ht="15.75" thickBot="1" x14ac:dyDescent="0.3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15.75" thickBot="1" x14ac:dyDescent="0.3">
      <c r="A36" s="30"/>
      <c r="B36" s="130" t="s">
        <v>191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2"/>
      <c r="R36" s="80"/>
    </row>
    <row r="37" spans="1:18" ht="15.75" x14ac:dyDescent="0.25">
      <c r="A37" s="30"/>
      <c r="B37" s="46" t="s">
        <v>20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144">
        <f>SUM(Q31:Q34)</f>
        <v>0</v>
      </c>
      <c r="Q37" s="134"/>
      <c r="R37" s="80"/>
    </row>
    <row r="38" spans="1:18" ht="15.75" x14ac:dyDescent="0.25">
      <c r="A38" s="30"/>
      <c r="B38" s="49" t="s">
        <v>21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145">
        <f>P39-P37</f>
        <v>0</v>
      </c>
      <c r="Q38" s="136"/>
      <c r="R38" s="80"/>
    </row>
    <row r="39" spans="1:18" ht="16.5" thickBot="1" x14ac:dyDescent="0.3">
      <c r="A39" s="30"/>
      <c r="B39" s="52" t="s">
        <v>22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146">
        <f>P37*1.21</f>
        <v>0</v>
      </c>
      <c r="Q39" s="138"/>
      <c r="R39" s="80"/>
    </row>
    <row r="40" spans="1:18" ht="17.100000000000001" customHeight="1" thickBot="1" x14ac:dyDescent="0.3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9.5" thickBot="1" x14ac:dyDescent="0.3">
      <c r="A41" s="19"/>
      <c r="B41" s="43" t="s">
        <v>84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21"/>
    </row>
    <row r="42" spans="1:18" ht="15.75" x14ac:dyDescent="0.25">
      <c r="A42" s="19"/>
      <c r="B42" s="46" t="s">
        <v>20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144">
        <f>SUM(P24+P37)</f>
        <v>0</v>
      </c>
      <c r="Q42" s="134"/>
      <c r="R42" s="21"/>
    </row>
    <row r="43" spans="1:18" ht="15.75" x14ac:dyDescent="0.25">
      <c r="A43" s="19"/>
      <c r="B43" s="49" t="s">
        <v>21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145">
        <f>P44-P42</f>
        <v>0</v>
      </c>
      <c r="Q43" s="136"/>
      <c r="R43" s="21"/>
    </row>
    <row r="44" spans="1:18" ht="16.5" thickBot="1" x14ac:dyDescent="0.3">
      <c r="A44" s="19"/>
      <c r="B44" s="52" t="s">
        <v>22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146">
        <f>P42*1.21</f>
        <v>0</v>
      </c>
      <c r="Q44" s="138"/>
      <c r="R44" s="21"/>
    </row>
    <row r="45" spans="1:18" ht="17.25" x14ac:dyDescent="0.25">
      <c r="A45" s="19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21"/>
    </row>
    <row r="46" spans="1:18" ht="15.75" x14ac:dyDescent="0.25">
      <c r="A46" s="55"/>
      <c r="B46" s="285" t="s">
        <v>25</v>
      </c>
      <c r="C46" s="286"/>
      <c r="D46" s="286"/>
      <c r="E46" s="286"/>
      <c r="F46" s="286"/>
      <c r="G46" s="286"/>
      <c r="H46" s="286"/>
      <c r="I46" s="286"/>
      <c r="J46" s="286"/>
      <c r="K46" s="286"/>
      <c r="L46" s="235"/>
      <c r="M46" s="235"/>
      <c r="N46" s="235"/>
      <c r="O46" s="66"/>
      <c r="P46" s="66"/>
      <c r="Q46" s="66"/>
      <c r="R46" s="58"/>
    </row>
    <row r="47" spans="1:18" ht="15.75" x14ac:dyDescent="0.25">
      <c r="A47" s="55"/>
      <c r="B47" s="287" t="s">
        <v>85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88"/>
      <c r="Q47" s="66"/>
      <c r="R47" s="58"/>
    </row>
    <row r="48" spans="1:18" ht="28.5" customHeight="1" x14ac:dyDescent="0.25">
      <c r="A48" s="55"/>
      <c r="B48" s="155" t="s">
        <v>87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58"/>
    </row>
    <row r="49" spans="1:18" x14ac:dyDescent="0.25">
      <c r="A49" s="64"/>
      <c r="B49" s="6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65"/>
      <c r="P49" s="65"/>
      <c r="Q49" s="65"/>
      <c r="R49" s="67"/>
    </row>
    <row r="50" spans="1:18" x14ac:dyDescent="0.25"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</row>
    <row r="51" spans="1:18" x14ac:dyDescent="0.25"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</row>
    <row r="52" spans="1:18" x14ac:dyDescent="0.25"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</row>
    <row r="53" spans="1:18" x14ac:dyDescent="0.25"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</row>
    <row r="54" spans="1:18" x14ac:dyDescent="0.25"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</row>
    <row r="55" spans="1:18" x14ac:dyDescent="0.25"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</row>
    <row r="56" spans="1:18" x14ac:dyDescent="0.25"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</row>
    <row r="57" spans="1:18" x14ac:dyDescent="0.25"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</row>
    <row r="58" spans="1:18" x14ac:dyDescent="0.2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</row>
    <row r="59" spans="1:18" x14ac:dyDescent="0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18" x14ac:dyDescent="0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1:18" x14ac:dyDescent="0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1:18" x14ac:dyDescent="0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18" x14ac:dyDescent="0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  <row r="64" spans="1:18" x14ac:dyDescent="0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</row>
    <row r="65" spans="3:14" x14ac:dyDescent="0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</row>
    <row r="66" spans="3:14" x14ac:dyDescent="0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</row>
    <row r="67" spans="3:14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3:14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3:14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3:14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3:14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3:14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3:14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3:14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3:14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</sheetData>
  <sheetProtection algorithmName="SHA-512" hashValue="GBKHGSqNA5vfIYvJvbgUX3i5Ius/HS5ucFHsvKTIVFtJsMxUwNWcrfWIjqNgQ4oOtLnn93qHwVcd4HZuRd2XpA==" saltValue="AHxitJOYlfyTtatWMo2Puw==" spinCount="100000" sheet="1" objects="1" scenarios="1"/>
  <mergeCells count="47">
    <mergeCell ref="B48:Q48"/>
    <mergeCell ref="R36:R39"/>
    <mergeCell ref="B37:O37"/>
    <mergeCell ref="B43:O43"/>
    <mergeCell ref="P43:Q43"/>
    <mergeCell ref="B44:O44"/>
    <mergeCell ref="P44:Q44"/>
    <mergeCell ref="P37:Q37"/>
    <mergeCell ref="B46:K46"/>
    <mergeCell ref="B45:Q45"/>
    <mergeCell ref="B47:P47"/>
    <mergeCell ref="B38:O38"/>
    <mergeCell ref="P38:Q38"/>
    <mergeCell ref="B39:O39"/>
    <mergeCell ref="P39:Q39"/>
    <mergeCell ref="A40:R40"/>
    <mergeCell ref="A41:A45"/>
    <mergeCell ref="B41:Q41"/>
    <mergeCell ref="R41:R45"/>
    <mergeCell ref="B42:O42"/>
    <mergeCell ref="P42:Q42"/>
    <mergeCell ref="A36:A39"/>
    <mergeCell ref="B36:Q36"/>
    <mergeCell ref="A27:R27"/>
    <mergeCell ref="A28:A33"/>
    <mergeCell ref="B28:Q28"/>
    <mergeCell ref="R28:R33"/>
    <mergeCell ref="A35:R35"/>
    <mergeCell ref="D29:N29"/>
    <mergeCell ref="A1:R1"/>
    <mergeCell ref="A2:R2"/>
    <mergeCell ref="A3:R3"/>
    <mergeCell ref="A4:R4"/>
    <mergeCell ref="A5:A21"/>
    <mergeCell ref="B5:Q5"/>
    <mergeCell ref="R5:R21"/>
    <mergeCell ref="D6:N6"/>
    <mergeCell ref="A22:R22"/>
    <mergeCell ref="A23:A26"/>
    <mergeCell ref="B23:Q23"/>
    <mergeCell ref="R23:R26"/>
    <mergeCell ref="B24:O24"/>
    <mergeCell ref="P24:Q24"/>
    <mergeCell ref="B25:O25"/>
    <mergeCell ref="P25:Q25"/>
    <mergeCell ref="B26:O26"/>
    <mergeCell ref="P26:Q26"/>
  </mergeCells>
  <pageMargins left="0.7" right="0.7" top="0.78740157499999996" bottom="0.78740157499999996" header="0.3" footer="0.3"/>
  <pageSetup paperSize="9" scale="64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13"/>
  <sheetViews>
    <sheetView zoomScale="90" zoomScaleNormal="90" workbookViewId="0">
      <selection activeCell="P66" sqref="P66"/>
    </sheetView>
  </sheetViews>
  <sheetFormatPr defaultColWidth="9.140625" defaultRowHeight="15" x14ac:dyDescent="0.25"/>
  <cols>
    <col min="1" max="1" width="2.5703125" style="18" customWidth="1"/>
    <col min="2" max="2" width="34" style="18" customWidth="1"/>
    <col min="3" max="3" width="10" style="18" customWidth="1"/>
    <col min="4" max="14" width="3.7109375" style="18" customWidth="1"/>
    <col min="15" max="15" width="17.7109375" style="18" customWidth="1"/>
    <col min="16" max="16" width="17.5703125" style="18" customWidth="1"/>
    <col min="17" max="17" width="15" style="18" customWidth="1"/>
    <col min="18" max="18" width="2.5703125" style="18" customWidth="1"/>
    <col min="19" max="244" width="9.140625" style="18"/>
    <col min="245" max="245" width="34" style="18" customWidth="1"/>
    <col min="246" max="246" width="10" style="18" customWidth="1"/>
    <col min="247" max="247" width="11.42578125" style="18" customWidth="1"/>
    <col min="248" max="248" width="11.85546875" style="18" customWidth="1"/>
    <col min="249" max="249" width="21.5703125" style="18" customWidth="1"/>
    <col min="250" max="250" width="13.42578125" style="18" customWidth="1"/>
    <col min="251" max="251" width="15" style="18" customWidth="1"/>
    <col min="252" max="500" width="9.140625" style="18"/>
    <col min="501" max="501" width="34" style="18" customWidth="1"/>
    <col min="502" max="502" width="10" style="18" customWidth="1"/>
    <col min="503" max="503" width="11.42578125" style="18" customWidth="1"/>
    <col min="504" max="504" width="11.85546875" style="18" customWidth="1"/>
    <col min="505" max="505" width="21.5703125" style="18" customWidth="1"/>
    <col min="506" max="506" width="13.42578125" style="18" customWidth="1"/>
    <col min="507" max="507" width="15" style="18" customWidth="1"/>
    <col min="508" max="756" width="9.140625" style="18"/>
    <col min="757" max="757" width="34" style="18" customWidth="1"/>
    <col min="758" max="758" width="10" style="18" customWidth="1"/>
    <col min="759" max="759" width="11.42578125" style="18" customWidth="1"/>
    <col min="760" max="760" width="11.85546875" style="18" customWidth="1"/>
    <col min="761" max="761" width="21.5703125" style="18" customWidth="1"/>
    <col min="762" max="762" width="13.42578125" style="18" customWidth="1"/>
    <col min="763" max="763" width="15" style="18" customWidth="1"/>
    <col min="764" max="1012" width="9.140625" style="18"/>
    <col min="1013" max="1013" width="34" style="18" customWidth="1"/>
    <col min="1014" max="1014" width="10" style="18" customWidth="1"/>
    <col min="1015" max="1015" width="11.42578125" style="18" customWidth="1"/>
    <col min="1016" max="1016" width="11.85546875" style="18" customWidth="1"/>
    <col min="1017" max="1017" width="21.5703125" style="18" customWidth="1"/>
    <col min="1018" max="1018" width="13.42578125" style="18" customWidth="1"/>
    <col min="1019" max="1019" width="15" style="18" customWidth="1"/>
    <col min="1020" max="1268" width="9.140625" style="18"/>
    <col min="1269" max="1269" width="34" style="18" customWidth="1"/>
    <col min="1270" max="1270" width="10" style="18" customWidth="1"/>
    <col min="1271" max="1271" width="11.42578125" style="18" customWidth="1"/>
    <col min="1272" max="1272" width="11.85546875" style="18" customWidth="1"/>
    <col min="1273" max="1273" width="21.5703125" style="18" customWidth="1"/>
    <col min="1274" max="1274" width="13.42578125" style="18" customWidth="1"/>
    <col min="1275" max="1275" width="15" style="18" customWidth="1"/>
    <col min="1276" max="1524" width="9.140625" style="18"/>
    <col min="1525" max="1525" width="34" style="18" customWidth="1"/>
    <col min="1526" max="1526" width="10" style="18" customWidth="1"/>
    <col min="1527" max="1527" width="11.42578125" style="18" customWidth="1"/>
    <col min="1528" max="1528" width="11.85546875" style="18" customWidth="1"/>
    <col min="1529" max="1529" width="21.5703125" style="18" customWidth="1"/>
    <col min="1530" max="1530" width="13.42578125" style="18" customWidth="1"/>
    <col min="1531" max="1531" width="15" style="18" customWidth="1"/>
    <col min="1532" max="1780" width="9.140625" style="18"/>
    <col min="1781" max="1781" width="34" style="18" customWidth="1"/>
    <col min="1782" max="1782" width="10" style="18" customWidth="1"/>
    <col min="1783" max="1783" width="11.42578125" style="18" customWidth="1"/>
    <col min="1784" max="1784" width="11.85546875" style="18" customWidth="1"/>
    <col min="1785" max="1785" width="21.5703125" style="18" customWidth="1"/>
    <col min="1786" max="1786" width="13.42578125" style="18" customWidth="1"/>
    <col min="1787" max="1787" width="15" style="18" customWidth="1"/>
    <col min="1788" max="2036" width="9.140625" style="18"/>
    <col min="2037" max="2037" width="34" style="18" customWidth="1"/>
    <col min="2038" max="2038" width="10" style="18" customWidth="1"/>
    <col min="2039" max="2039" width="11.42578125" style="18" customWidth="1"/>
    <col min="2040" max="2040" width="11.85546875" style="18" customWidth="1"/>
    <col min="2041" max="2041" width="21.5703125" style="18" customWidth="1"/>
    <col min="2042" max="2042" width="13.42578125" style="18" customWidth="1"/>
    <col min="2043" max="2043" width="15" style="18" customWidth="1"/>
    <col min="2044" max="2292" width="9.140625" style="18"/>
    <col min="2293" max="2293" width="34" style="18" customWidth="1"/>
    <col min="2294" max="2294" width="10" style="18" customWidth="1"/>
    <col min="2295" max="2295" width="11.42578125" style="18" customWidth="1"/>
    <col min="2296" max="2296" width="11.85546875" style="18" customWidth="1"/>
    <col min="2297" max="2297" width="21.5703125" style="18" customWidth="1"/>
    <col min="2298" max="2298" width="13.42578125" style="18" customWidth="1"/>
    <col min="2299" max="2299" width="15" style="18" customWidth="1"/>
    <col min="2300" max="2548" width="9.140625" style="18"/>
    <col min="2549" max="2549" width="34" style="18" customWidth="1"/>
    <col min="2550" max="2550" width="10" style="18" customWidth="1"/>
    <col min="2551" max="2551" width="11.42578125" style="18" customWidth="1"/>
    <col min="2552" max="2552" width="11.85546875" style="18" customWidth="1"/>
    <col min="2553" max="2553" width="21.5703125" style="18" customWidth="1"/>
    <col min="2554" max="2554" width="13.42578125" style="18" customWidth="1"/>
    <col min="2555" max="2555" width="15" style="18" customWidth="1"/>
    <col min="2556" max="2804" width="9.140625" style="18"/>
    <col min="2805" max="2805" width="34" style="18" customWidth="1"/>
    <col min="2806" max="2806" width="10" style="18" customWidth="1"/>
    <col min="2807" max="2807" width="11.42578125" style="18" customWidth="1"/>
    <col min="2808" max="2808" width="11.85546875" style="18" customWidth="1"/>
    <col min="2809" max="2809" width="21.5703125" style="18" customWidth="1"/>
    <col min="2810" max="2810" width="13.42578125" style="18" customWidth="1"/>
    <col min="2811" max="2811" width="15" style="18" customWidth="1"/>
    <col min="2812" max="3060" width="9.140625" style="18"/>
    <col min="3061" max="3061" width="34" style="18" customWidth="1"/>
    <col min="3062" max="3062" width="10" style="18" customWidth="1"/>
    <col min="3063" max="3063" width="11.42578125" style="18" customWidth="1"/>
    <col min="3064" max="3064" width="11.85546875" style="18" customWidth="1"/>
    <col min="3065" max="3065" width="21.5703125" style="18" customWidth="1"/>
    <col min="3066" max="3066" width="13.42578125" style="18" customWidth="1"/>
    <col min="3067" max="3067" width="15" style="18" customWidth="1"/>
    <col min="3068" max="3316" width="9.140625" style="18"/>
    <col min="3317" max="3317" width="34" style="18" customWidth="1"/>
    <col min="3318" max="3318" width="10" style="18" customWidth="1"/>
    <col min="3319" max="3319" width="11.42578125" style="18" customWidth="1"/>
    <col min="3320" max="3320" width="11.85546875" style="18" customWidth="1"/>
    <col min="3321" max="3321" width="21.5703125" style="18" customWidth="1"/>
    <col min="3322" max="3322" width="13.42578125" style="18" customWidth="1"/>
    <col min="3323" max="3323" width="15" style="18" customWidth="1"/>
    <col min="3324" max="3572" width="9.140625" style="18"/>
    <col min="3573" max="3573" width="34" style="18" customWidth="1"/>
    <col min="3574" max="3574" width="10" style="18" customWidth="1"/>
    <col min="3575" max="3575" width="11.42578125" style="18" customWidth="1"/>
    <col min="3576" max="3576" width="11.85546875" style="18" customWidth="1"/>
    <col min="3577" max="3577" width="21.5703125" style="18" customWidth="1"/>
    <col min="3578" max="3578" width="13.42578125" style="18" customWidth="1"/>
    <col min="3579" max="3579" width="15" style="18" customWidth="1"/>
    <col min="3580" max="3828" width="9.140625" style="18"/>
    <col min="3829" max="3829" width="34" style="18" customWidth="1"/>
    <col min="3830" max="3830" width="10" style="18" customWidth="1"/>
    <col min="3831" max="3831" width="11.42578125" style="18" customWidth="1"/>
    <col min="3832" max="3832" width="11.85546875" style="18" customWidth="1"/>
    <col min="3833" max="3833" width="21.5703125" style="18" customWidth="1"/>
    <col min="3834" max="3834" width="13.42578125" style="18" customWidth="1"/>
    <col min="3835" max="3835" width="15" style="18" customWidth="1"/>
    <col min="3836" max="4084" width="9.140625" style="18"/>
    <col min="4085" max="4085" width="34" style="18" customWidth="1"/>
    <col min="4086" max="4086" width="10" style="18" customWidth="1"/>
    <col min="4087" max="4087" width="11.42578125" style="18" customWidth="1"/>
    <col min="4088" max="4088" width="11.85546875" style="18" customWidth="1"/>
    <col min="4089" max="4089" width="21.5703125" style="18" customWidth="1"/>
    <col min="4090" max="4090" width="13.42578125" style="18" customWidth="1"/>
    <col min="4091" max="4091" width="15" style="18" customWidth="1"/>
    <col min="4092" max="4340" width="9.140625" style="18"/>
    <col min="4341" max="4341" width="34" style="18" customWidth="1"/>
    <col min="4342" max="4342" width="10" style="18" customWidth="1"/>
    <col min="4343" max="4343" width="11.42578125" style="18" customWidth="1"/>
    <col min="4344" max="4344" width="11.85546875" style="18" customWidth="1"/>
    <col min="4345" max="4345" width="21.5703125" style="18" customWidth="1"/>
    <col min="4346" max="4346" width="13.42578125" style="18" customWidth="1"/>
    <col min="4347" max="4347" width="15" style="18" customWidth="1"/>
    <col min="4348" max="4596" width="9.140625" style="18"/>
    <col min="4597" max="4597" width="34" style="18" customWidth="1"/>
    <col min="4598" max="4598" width="10" style="18" customWidth="1"/>
    <col min="4599" max="4599" width="11.42578125" style="18" customWidth="1"/>
    <col min="4600" max="4600" width="11.85546875" style="18" customWidth="1"/>
    <col min="4601" max="4601" width="21.5703125" style="18" customWidth="1"/>
    <col min="4602" max="4602" width="13.42578125" style="18" customWidth="1"/>
    <col min="4603" max="4603" width="15" style="18" customWidth="1"/>
    <col min="4604" max="4852" width="9.140625" style="18"/>
    <col min="4853" max="4853" width="34" style="18" customWidth="1"/>
    <col min="4854" max="4854" width="10" style="18" customWidth="1"/>
    <col min="4855" max="4855" width="11.42578125" style="18" customWidth="1"/>
    <col min="4856" max="4856" width="11.85546875" style="18" customWidth="1"/>
    <col min="4857" max="4857" width="21.5703125" style="18" customWidth="1"/>
    <col min="4858" max="4858" width="13.42578125" style="18" customWidth="1"/>
    <col min="4859" max="4859" width="15" style="18" customWidth="1"/>
    <col min="4860" max="5108" width="9.140625" style="18"/>
    <col min="5109" max="5109" width="34" style="18" customWidth="1"/>
    <col min="5110" max="5110" width="10" style="18" customWidth="1"/>
    <col min="5111" max="5111" width="11.42578125" style="18" customWidth="1"/>
    <col min="5112" max="5112" width="11.85546875" style="18" customWidth="1"/>
    <col min="5113" max="5113" width="21.5703125" style="18" customWidth="1"/>
    <col min="5114" max="5114" width="13.42578125" style="18" customWidth="1"/>
    <col min="5115" max="5115" width="15" style="18" customWidth="1"/>
    <col min="5116" max="5364" width="9.140625" style="18"/>
    <col min="5365" max="5365" width="34" style="18" customWidth="1"/>
    <col min="5366" max="5366" width="10" style="18" customWidth="1"/>
    <col min="5367" max="5367" width="11.42578125" style="18" customWidth="1"/>
    <col min="5368" max="5368" width="11.85546875" style="18" customWidth="1"/>
    <col min="5369" max="5369" width="21.5703125" style="18" customWidth="1"/>
    <col min="5370" max="5370" width="13.42578125" style="18" customWidth="1"/>
    <col min="5371" max="5371" width="15" style="18" customWidth="1"/>
    <col min="5372" max="5620" width="9.140625" style="18"/>
    <col min="5621" max="5621" width="34" style="18" customWidth="1"/>
    <col min="5622" max="5622" width="10" style="18" customWidth="1"/>
    <col min="5623" max="5623" width="11.42578125" style="18" customWidth="1"/>
    <col min="5624" max="5624" width="11.85546875" style="18" customWidth="1"/>
    <col min="5625" max="5625" width="21.5703125" style="18" customWidth="1"/>
    <col min="5626" max="5626" width="13.42578125" style="18" customWidth="1"/>
    <col min="5627" max="5627" width="15" style="18" customWidth="1"/>
    <col min="5628" max="5876" width="9.140625" style="18"/>
    <col min="5877" max="5877" width="34" style="18" customWidth="1"/>
    <col min="5878" max="5878" width="10" style="18" customWidth="1"/>
    <col min="5879" max="5879" width="11.42578125" style="18" customWidth="1"/>
    <col min="5880" max="5880" width="11.85546875" style="18" customWidth="1"/>
    <col min="5881" max="5881" width="21.5703125" style="18" customWidth="1"/>
    <col min="5882" max="5882" width="13.42578125" style="18" customWidth="1"/>
    <col min="5883" max="5883" width="15" style="18" customWidth="1"/>
    <col min="5884" max="6132" width="9.140625" style="18"/>
    <col min="6133" max="6133" width="34" style="18" customWidth="1"/>
    <col min="6134" max="6134" width="10" style="18" customWidth="1"/>
    <col min="6135" max="6135" width="11.42578125" style="18" customWidth="1"/>
    <col min="6136" max="6136" width="11.85546875" style="18" customWidth="1"/>
    <col min="6137" max="6137" width="21.5703125" style="18" customWidth="1"/>
    <col min="6138" max="6138" width="13.42578125" style="18" customWidth="1"/>
    <col min="6139" max="6139" width="15" style="18" customWidth="1"/>
    <col min="6140" max="6388" width="9.140625" style="18"/>
    <col min="6389" max="6389" width="34" style="18" customWidth="1"/>
    <col min="6390" max="6390" width="10" style="18" customWidth="1"/>
    <col min="6391" max="6391" width="11.42578125" style="18" customWidth="1"/>
    <col min="6392" max="6392" width="11.85546875" style="18" customWidth="1"/>
    <col min="6393" max="6393" width="21.5703125" style="18" customWidth="1"/>
    <col min="6394" max="6394" width="13.42578125" style="18" customWidth="1"/>
    <col min="6395" max="6395" width="15" style="18" customWidth="1"/>
    <col min="6396" max="6644" width="9.140625" style="18"/>
    <col min="6645" max="6645" width="34" style="18" customWidth="1"/>
    <col min="6646" max="6646" width="10" style="18" customWidth="1"/>
    <col min="6647" max="6647" width="11.42578125" style="18" customWidth="1"/>
    <col min="6648" max="6648" width="11.85546875" style="18" customWidth="1"/>
    <col min="6649" max="6649" width="21.5703125" style="18" customWidth="1"/>
    <col min="6650" max="6650" width="13.42578125" style="18" customWidth="1"/>
    <col min="6651" max="6651" width="15" style="18" customWidth="1"/>
    <col min="6652" max="6900" width="9.140625" style="18"/>
    <col min="6901" max="6901" width="34" style="18" customWidth="1"/>
    <col min="6902" max="6902" width="10" style="18" customWidth="1"/>
    <col min="6903" max="6903" width="11.42578125" style="18" customWidth="1"/>
    <col min="6904" max="6904" width="11.85546875" style="18" customWidth="1"/>
    <col min="6905" max="6905" width="21.5703125" style="18" customWidth="1"/>
    <col min="6906" max="6906" width="13.42578125" style="18" customWidth="1"/>
    <col min="6907" max="6907" width="15" style="18" customWidth="1"/>
    <col min="6908" max="7156" width="9.140625" style="18"/>
    <col min="7157" max="7157" width="34" style="18" customWidth="1"/>
    <col min="7158" max="7158" width="10" style="18" customWidth="1"/>
    <col min="7159" max="7159" width="11.42578125" style="18" customWidth="1"/>
    <col min="7160" max="7160" width="11.85546875" style="18" customWidth="1"/>
    <col min="7161" max="7161" width="21.5703125" style="18" customWidth="1"/>
    <col min="7162" max="7162" width="13.42578125" style="18" customWidth="1"/>
    <col min="7163" max="7163" width="15" style="18" customWidth="1"/>
    <col min="7164" max="7412" width="9.140625" style="18"/>
    <col min="7413" max="7413" width="34" style="18" customWidth="1"/>
    <col min="7414" max="7414" width="10" style="18" customWidth="1"/>
    <col min="7415" max="7415" width="11.42578125" style="18" customWidth="1"/>
    <col min="7416" max="7416" width="11.85546875" style="18" customWidth="1"/>
    <col min="7417" max="7417" width="21.5703125" style="18" customWidth="1"/>
    <col min="7418" max="7418" width="13.42578125" style="18" customWidth="1"/>
    <col min="7419" max="7419" width="15" style="18" customWidth="1"/>
    <col min="7420" max="7668" width="9.140625" style="18"/>
    <col min="7669" max="7669" width="34" style="18" customWidth="1"/>
    <col min="7670" max="7670" width="10" style="18" customWidth="1"/>
    <col min="7671" max="7671" width="11.42578125" style="18" customWidth="1"/>
    <col min="7672" max="7672" width="11.85546875" style="18" customWidth="1"/>
    <col min="7673" max="7673" width="21.5703125" style="18" customWidth="1"/>
    <col min="7674" max="7674" width="13.42578125" style="18" customWidth="1"/>
    <col min="7675" max="7675" width="15" style="18" customWidth="1"/>
    <col min="7676" max="7924" width="9.140625" style="18"/>
    <col min="7925" max="7925" width="34" style="18" customWidth="1"/>
    <col min="7926" max="7926" width="10" style="18" customWidth="1"/>
    <col min="7927" max="7927" width="11.42578125" style="18" customWidth="1"/>
    <col min="7928" max="7928" width="11.85546875" style="18" customWidth="1"/>
    <col min="7929" max="7929" width="21.5703125" style="18" customWidth="1"/>
    <col min="7930" max="7930" width="13.42578125" style="18" customWidth="1"/>
    <col min="7931" max="7931" width="15" style="18" customWidth="1"/>
    <col min="7932" max="8180" width="9.140625" style="18"/>
    <col min="8181" max="8181" width="34" style="18" customWidth="1"/>
    <col min="8182" max="8182" width="10" style="18" customWidth="1"/>
    <col min="8183" max="8183" width="11.42578125" style="18" customWidth="1"/>
    <col min="8184" max="8184" width="11.85546875" style="18" customWidth="1"/>
    <col min="8185" max="8185" width="21.5703125" style="18" customWidth="1"/>
    <col min="8186" max="8186" width="13.42578125" style="18" customWidth="1"/>
    <col min="8187" max="8187" width="15" style="18" customWidth="1"/>
    <col min="8188" max="8436" width="9.140625" style="18"/>
    <col min="8437" max="8437" width="34" style="18" customWidth="1"/>
    <col min="8438" max="8438" width="10" style="18" customWidth="1"/>
    <col min="8439" max="8439" width="11.42578125" style="18" customWidth="1"/>
    <col min="8440" max="8440" width="11.85546875" style="18" customWidth="1"/>
    <col min="8441" max="8441" width="21.5703125" style="18" customWidth="1"/>
    <col min="8442" max="8442" width="13.42578125" style="18" customWidth="1"/>
    <col min="8443" max="8443" width="15" style="18" customWidth="1"/>
    <col min="8444" max="8692" width="9.140625" style="18"/>
    <col min="8693" max="8693" width="34" style="18" customWidth="1"/>
    <col min="8694" max="8694" width="10" style="18" customWidth="1"/>
    <col min="8695" max="8695" width="11.42578125" style="18" customWidth="1"/>
    <col min="8696" max="8696" width="11.85546875" style="18" customWidth="1"/>
    <col min="8697" max="8697" width="21.5703125" style="18" customWidth="1"/>
    <col min="8698" max="8698" width="13.42578125" style="18" customWidth="1"/>
    <col min="8699" max="8699" width="15" style="18" customWidth="1"/>
    <col min="8700" max="8948" width="9.140625" style="18"/>
    <col min="8949" max="8949" width="34" style="18" customWidth="1"/>
    <col min="8950" max="8950" width="10" style="18" customWidth="1"/>
    <col min="8951" max="8951" width="11.42578125" style="18" customWidth="1"/>
    <col min="8952" max="8952" width="11.85546875" style="18" customWidth="1"/>
    <col min="8953" max="8953" width="21.5703125" style="18" customWidth="1"/>
    <col min="8954" max="8954" width="13.42578125" style="18" customWidth="1"/>
    <col min="8955" max="8955" width="15" style="18" customWidth="1"/>
    <col min="8956" max="9204" width="9.140625" style="18"/>
    <col min="9205" max="9205" width="34" style="18" customWidth="1"/>
    <col min="9206" max="9206" width="10" style="18" customWidth="1"/>
    <col min="9207" max="9207" width="11.42578125" style="18" customWidth="1"/>
    <col min="9208" max="9208" width="11.85546875" style="18" customWidth="1"/>
    <col min="9209" max="9209" width="21.5703125" style="18" customWidth="1"/>
    <col min="9210" max="9210" width="13.42578125" style="18" customWidth="1"/>
    <col min="9211" max="9211" width="15" style="18" customWidth="1"/>
    <col min="9212" max="9460" width="9.140625" style="18"/>
    <col min="9461" max="9461" width="34" style="18" customWidth="1"/>
    <col min="9462" max="9462" width="10" style="18" customWidth="1"/>
    <col min="9463" max="9463" width="11.42578125" style="18" customWidth="1"/>
    <col min="9464" max="9464" width="11.85546875" style="18" customWidth="1"/>
    <col min="9465" max="9465" width="21.5703125" style="18" customWidth="1"/>
    <col min="9466" max="9466" width="13.42578125" style="18" customWidth="1"/>
    <col min="9467" max="9467" width="15" style="18" customWidth="1"/>
    <col min="9468" max="9716" width="9.140625" style="18"/>
    <col min="9717" max="9717" width="34" style="18" customWidth="1"/>
    <col min="9718" max="9718" width="10" style="18" customWidth="1"/>
    <col min="9719" max="9719" width="11.42578125" style="18" customWidth="1"/>
    <col min="9720" max="9720" width="11.85546875" style="18" customWidth="1"/>
    <col min="9721" max="9721" width="21.5703125" style="18" customWidth="1"/>
    <col min="9722" max="9722" width="13.42578125" style="18" customWidth="1"/>
    <col min="9723" max="9723" width="15" style="18" customWidth="1"/>
    <col min="9724" max="9972" width="9.140625" style="18"/>
    <col min="9973" max="9973" width="34" style="18" customWidth="1"/>
    <col min="9974" max="9974" width="10" style="18" customWidth="1"/>
    <col min="9975" max="9975" width="11.42578125" style="18" customWidth="1"/>
    <col min="9976" max="9976" width="11.85546875" style="18" customWidth="1"/>
    <col min="9977" max="9977" width="21.5703125" style="18" customWidth="1"/>
    <col min="9978" max="9978" width="13.42578125" style="18" customWidth="1"/>
    <col min="9979" max="9979" width="15" style="18" customWidth="1"/>
    <col min="9980" max="10228" width="9.140625" style="18"/>
    <col min="10229" max="10229" width="34" style="18" customWidth="1"/>
    <col min="10230" max="10230" width="10" style="18" customWidth="1"/>
    <col min="10231" max="10231" width="11.42578125" style="18" customWidth="1"/>
    <col min="10232" max="10232" width="11.85546875" style="18" customWidth="1"/>
    <col min="10233" max="10233" width="21.5703125" style="18" customWidth="1"/>
    <col min="10234" max="10234" width="13.42578125" style="18" customWidth="1"/>
    <col min="10235" max="10235" width="15" style="18" customWidth="1"/>
    <col min="10236" max="10484" width="9.140625" style="18"/>
    <col min="10485" max="10485" width="34" style="18" customWidth="1"/>
    <col min="10486" max="10486" width="10" style="18" customWidth="1"/>
    <col min="10487" max="10487" width="11.42578125" style="18" customWidth="1"/>
    <col min="10488" max="10488" width="11.85546875" style="18" customWidth="1"/>
    <col min="10489" max="10489" width="21.5703125" style="18" customWidth="1"/>
    <col min="10490" max="10490" width="13.42578125" style="18" customWidth="1"/>
    <col min="10491" max="10491" width="15" style="18" customWidth="1"/>
    <col min="10492" max="10740" width="9.140625" style="18"/>
    <col min="10741" max="10741" width="34" style="18" customWidth="1"/>
    <col min="10742" max="10742" width="10" style="18" customWidth="1"/>
    <col min="10743" max="10743" width="11.42578125" style="18" customWidth="1"/>
    <col min="10744" max="10744" width="11.85546875" style="18" customWidth="1"/>
    <col min="10745" max="10745" width="21.5703125" style="18" customWidth="1"/>
    <col min="10746" max="10746" width="13.42578125" style="18" customWidth="1"/>
    <col min="10747" max="10747" width="15" style="18" customWidth="1"/>
    <col min="10748" max="10996" width="9.140625" style="18"/>
    <col min="10997" max="10997" width="34" style="18" customWidth="1"/>
    <col min="10998" max="10998" width="10" style="18" customWidth="1"/>
    <col min="10999" max="10999" width="11.42578125" style="18" customWidth="1"/>
    <col min="11000" max="11000" width="11.85546875" style="18" customWidth="1"/>
    <col min="11001" max="11001" width="21.5703125" style="18" customWidth="1"/>
    <col min="11002" max="11002" width="13.42578125" style="18" customWidth="1"/>
    <col min="11003" max="11003" width="15" style="18" customWidth="1"/>
    <col min="11004" max="11252" width="9.140625" style="18"/>
    <col min="11253" max="11253" width="34" style="18" customWidth="1"/>
    <col min="11254" max="11254" width="10" style="18" customWidth="1"/>
    <col min="11255" max="11255" width="11.42578125" style="18" customWidth="1"/>
    <col min="11256" max="11256" width="11.85546875" style="18" customWidth="1"/>
    <col min="11257" max="11257" width="21.5703125" style="18" customWidth="1"/>
    <col min="11258" max="11258" width="13.42578125" style="18" customWidth="1"/>
    <col min="11259" max="11259" width="15" style="18" customWidth="1"/>
    <col min="11260" max="11508" width="9.140625" style="18"/>
    <col min="11509" max="11509" width="34" style="18" customWidth="1"/>
    <col min="11510" max="11510" width="10" style="18" customWidth="1"/>
    <col min="11511" max="11511" width="11.42578125" style="18" customWidth="1"/>
    <col min="11512" max="11512" width="11.85546875" style="18" customWidth="1"/>
    <col min="11513" max="11513" width="21.5703125" style="18" customWidth="1"/>
    <col min="11514" max="11514" width="13.42578125" style="18" customWidth="1"/>
    <col min="11515" max="11515" width="15" style="18" customWidth="1"/>
    <col min="11516" max="11764" width="9.140625" style="18"/>
    <col min="11765" max="11765" width="34" style="18" customWidth="1"/>
    <col min="11766" max="11766" width="10" style="18" customWidth="1"/>
    <col min="11767" max="11767" width="11.42578125" style="18" customWidth="1"/>
    <col min="11768" max="11768" width="11.85546875" style="18" customWidth="1"/>
    <col min="11769" max="11769" width="21.5703125" style="18" customWidth="1"/>
    <col min="11770" max="11770" width="13.42578125" style="18" customWidth="1"/>
    <col min="11771" max="11771" width="15" style="18" customWidth="1"/>
    <col min="11772" max="12020" width="9.140625" style="18"/>
    <col min="12021" max="12021" width="34" style="18" customWidth="1"/>
    <col min="12022" max="12022" width="10" style="18" customWidth="1"/>
    <col min="12023" max="12023" width="11.42578125" style="18" customWidth="1"/>
    <col min="12024" max="12024" width="11.85546875" style="18" customWidth="1"/>
    <col min="12025" max="12025" width="21.5703125" style="18" customWidth="1"/>
    <col min="12026" max="12026" width="13.42578125" style="18" customWidth="1"/>
    <col min="12027" max="12027" width="15" style="18" customWidth="1"/>
    <col min="12028" max="12276" width="9.140625" style="18"/>
    <col min="12277" max="12277" width="34" style="18" customWidth="1"/>
    <col min="12278" max="12278" width="10" style="18" customWidth="1"/>
    <col min="12279" max="12279" width="11.42578125" style="18" customWidth="1"/>
    <col min="12280" max="12280" width="11.85546875" style="18" customWidth="1"/>
    <col min="12281" max="12281" width="21.5703125" style="18" customWidth="1"/>
    <col min="12282" max="12282" width="13.42578125" style="18" customWidth="1"/>
    <col min="12283" max="12283" width="15" style="18" customWidth="1"/>
    <col min="12284" max="12532" width="9.140625" style="18"/>
    <col min="12533" max="12533" width="34" style="18" customWidth="1"/>
    <col min="12534" max="12534" width="10" style="18" customWidth="1"/>
    <col min="12535" max="12535" width="11.42578125" style="18" customWidth="1"/>
    <col min="12536" max="12536" width="11.85546875" style="18" customWidth="1"/>
    <col min="12537" max="12537" width="21.5703125" style="18" customWidth="1"/>
    <col min="12538" max="12538" width="13.42578125" style="18" customWidth="1"/>
    <col min="12539" max="12539" width="15" style="18" customWidth="1"/>
    <col min="12540" max="12788" width="9.140625" style="18"/>
    <col min="12789" max="12789" width="34" style="18" customWidth="1"/>
    <col min="12790" max="12790" width="10" style="18" customWidth="1"/>
    <col min="12791" max="12791" width="11.42578125" style="18" customWidth="1"/>
    <col min="12792" max="12792" width="11.85546875" style="18" customWidth="1"/>
    <col min="12793" max="12793" width="21.5703125" style="18" customWidth="1"/>
    <col min="12794" max="12794" width="13.42578125" style="18" customWidth="1"/>
    <col min="12795" max="12795" width="15" style="18" customWidth="1"/>
    <col min="12796" max="13044" width="9.140625" style="18"/>
    <col min="13045" max="13045" width="34" style="18" customWidth="1"/>
    <col min="13046" max="13046" width="10" style="18" customWidth="1"/>
    <col min="13047" max="13047" width="11.42578125" style="18" customWidth="1"/>
    <col min="13048" max="13048" width="11.85546875" style="18" customWidth="1"/>
    <col min="13049" max="13049" width="21.5703125" style="18" customWidth="1"/>
    <col min="13050" max="13050" width="13.42578125" style="18" customWidth="1"/>
    <col min="13051" max="13051" width="15" style="18" customWidth="1"/>
    <col min="13052" max="13300" width="9.140625" style="18"/>
    <col min="13301" max="13301" width="34" style="18" customWidth="1"/>
    <col min="13302" max="13302" width="10" style="18" customWidth="1"/>
    <col min="13303" max="13303" width="11.42578125" style="18" customWidth="1"/>
    <col min="13304" max="13304" width="11.85546875" style="18" customWidth="1"/>
    <col min="13305" max="13305" width="21.5703125" style="18" customWidth="1"/>
    <col min="13306" max="13306" width="13.42578125" style="18" customWidth="1"/>
    <col min="13307" max="13307" width="15" style="18" customWidth="1"/>
    <col min="13308" max="13556" width="9.140625" style="18"/>
    <col min="13557" max="13557" width="34" style="18" customWidth="1"/>
    <col min="13558" max="13558" width="10" style="18" customWidth="1"/>
    <col min="13559" max="13559" width="11.42578125" style="18" customWidth="1"/>
    <col min="13560" max="13560" width="11.85546875" style="18" customWidth="1"/>
    <col min="13561" max="13561" width="21.5703125" style="18" customWidth="1"/>
    <col min="13562" max="13562" width="13.42578125" style="18" customWidth="1"/>
    <col min="13563" max="13563" width="15" style="18" customWidth="1"/>
    <col min="13564" max="13812" width="9.140625" style="18"/>
    <col min="13813" max="13813" width="34" style="18" customWidth="1"/>
    <col min="13814" max="13814" width="10" style="18" customWidth="1"/>
    <col min="13815" max="13815" width="11.42578125" style="18" customWidth="1"/>
    <col min="13816" max="13816" width="11.85546875" style="18" customWidth="1"/>
    <col min="13817" max="13817" width="21.5703125" style="18" customWidth="1"/>
    <col min="13818" max="13818" width="13.42578125" style="18" customWidth="1"/>
    <col min="13819" max="13819" width="15" style="18" customWidth="1"/>
    <col min="13820" max="14068" width="9.140625" style="18"/>
    <col min="14069" max="14069" width="34" style="18" customWidth="1"/>
    <col min="14070" max="14070" width="10" style="18" customWidth="1"/>
    <col min="14071" max="14071" width="11.42578125" style="18" customWidth="1"/>
    <col min="14072" max="14072" width="11.85546875" style="18" customWidth="1"/>
    <col min="14073" max="14073" width="21.5703125" style="18" customWidth="1"/>
    <col min="14074" max="14074" width="13.42578125" style="18" customWidth="1"/>
    <col min="14075" max="14075" width="15" style="18" customWidth="1"/>
    <col min="14076" max="14324" width="9.140625" style="18"/>
    <col min="14325" max="14325" width="34" style="18" customWidth="1"/>
    <col min="14326" max="14326" width="10" style="18" customWidth="1"/>
    <col min="14327" max="14327" width="11.42578125" style="18" customWidth="1"/>
    <col min="14328" max="14328" width="11.85546875" style="18" customWidth="1"/>
    <col min="14329" max="14329" width="21.5703125" style="18" customWidth="1"/>
    <col min="14330" max="14330" width="13.42578125" style="18" customWidth="1"/>
    <col min="14331" max="14331" width="15" style="18" customWidth="1"/>
    <col min="14332" max="14580" width="9.140625" style="18"/>
    <col min="14581" max="14581" width="34" style="18" customWidth="1"/>
    <col min="14582" max="14582" width="10" style="18" customWidth="1"/>
    <col min="14583" max="14583" width="11.42578125" style="18" customWidth="1"/>
    <col min="14584" max="14584" width="11.85546875" style="18" customWidth="1"/>
    <col min="14585" max="14585" width="21.5703125" style="18" customWidth="1"/>
    <col min="14586" max="14586" width="13.42578125" style="18" customWidth="1"/>
    <col min="14587" max="14587" width="15" style="18" customWidth="1"/>
    <col min="14588" max="14836" width="9.140625" style="18"/>
    <col min="14837" max="14837" width="34" style="18" customWidth="1"/>
    <col min="14838" max="14838" width="10" style="18" customWidth="1"/>
    <col min="14839" max="14839" width="11.42578125" style="18" customWidth="1"/>
    <col min="14840" max="14840" width="11.85546875" style="18" customWidth="1"/>
    <col min="14841" max="14841" width="21.5703125" style="18" customWidth="1"/>
    <col min="14842" max="14842" width="13.42578125" style="18" customWidth="1"/>
    <col min="14843" max="14843" width="15" style="18" customWidth="1"/>
    <col min="14844" max="15092" width="9.140625" style="18"/>
    <col min="15093" max="15093" width="34" style="18" customWidth="1"/>
    <col min="15094" max="15094" width="10" style="18" customWidth="1"/>
    <col min="15095" max="15095" width="11.42578125" style="18" customWidth="1"/>
    <col min="15096" max="15096" width="11.85546875" style="18" customWidth="1"/>
    <col min="15097" max="15097" width="21.5703125" style="18" customWidth="1"/>
    <col min="15098" max="15098" width="13.42578125" style="18" customWidth="1"/>
    <col min="15099" max="15099" width="15" style="18" customWidth="1"/>
    <col min="15100" max="15348" width="9.140625" style="18"/>
    <col min="15349" max="15349" width="34" style="18" customWidth="1"/>
    <col min="15350" max="15350" width="10" style="18" customWidth="1"/>
    <col min="15351" max="15351" width="11.42578125" style="18" customWidth="1"/>
    <col min="15352" max="15352" width="11.85546875" style="18" customWidth="1"/>
    <col min="15353" max="15353" width="21.5703125" style="18" customWidth="1"/>
    <col min="15354" max="15354" width="13.42578125" style="18" customWidth="1"/>
    <col min="15355" max="15355" width="15" style="18" customWidth="1"/>
    <col min="15356" max="15604" width="9.140625" style="18"/>
    <col min="15605" max="15605" width="34" style="18" customWidth="1"/>
    <col min="15606" max="15606" width="10" style="18" customWidth="1"/>
    <col min="15607" max="15607" width="11.42578125" style="18" customWidth="1"/>
    <col min="15608" max="15608" width="11.85546875" style="18" customWidth="1"/>
    <col min="15609" max="15609" width="21.5703125" style="18" customWidth="1"/>
    <col min="15610" max="15610" width="13.42578125" style="18" customWidth="1"/>
    <col min="15611" max="15611" width="15" style="18" customWidth="1"/>
    <col min="15612" max="15860" width="9.140625" style="18"/>
    <col min="15861" max="15861" width="34" style="18" customWidth="1"/>
    <col min="15862" max="15862" width="10" style="18" customWidth="1"/>
    <col min="15863" max="15863" width="11.42578125" style="18" customWidth="1"/>
    <col min="15864" max="15864" width="11.85546875" style="18" customWidth="1"/>
    <col min="15865" max="15865" width="21.5703125" style="18" customWidth="1"/>
    <col min="15866" max="15866" width="13.42578125" style="18" customWidth="1"/>
    <col min="15867" max="15867" width="15" style="18" customWidth="1"/>
    <col min="15868" max="16116" width="9.140625" style="18"/>
    <col min="16117" max="16117" width="34" style="18" customWidth="1"/>
    <col min="16118" max="16118" width="10" style="18" customWidth="1"/>
    <col min="16119" max="16119" width="11.42578125" style="18" customWidth="1"/>
    <col min="16120" max="16120" width="11.85546875" style="18" customWidth="1"/>
    <col min="16121" max="16121" width="21.5703125" style="18" customWidth="1"/>
    <col min="16122" max="16122" width="13.42578125" style="18" customWidth="1"/>
    <col min="16123" max="16123" width="15" style="18" customWidth="1"/>
    <col min="16124" max="16384" width="9.140625" style="18"/>
  </cols>
  <sheetData>
    <row r="1" spans="1:18" ht="52.5" customHeight="1" thickBot="1" x14ac:dyDescent="0.3">
      <c r="A1" s="158"/>
      <c r="B1" s="159" t="str">
        <f>SOUHRN!A1</f>
        <v>Z25036 - Zajištění úklidových služeb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ht="15" customHeight="1" x14ac:dyDescent="0.25">
      <c r="A2" s="5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8"/>
    </row>
    <row r="3" spans="1:18" ht="20.100000000000001" customHeight="1" x14ac:dyDescent="0.25">
      <c r="A3" s="5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8"/>
    </row>
    <row r="4" spans="1:18" ht="20.100000000000001" customHeight="1" thickBot="1" x14ac:dyDescent="0.3">
      <c r="A4" s="55"/>
      <c r="B4" s="23" t="s">
        <v>229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</row>
    <row r="5" spans="1:18" ht="15.75" thickBot="1" x14ac:dyDescent="0.3">
      <c r="A5" s="55"/>
      <c r="B5" s="77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58"/>
    </row>
    <row r="6" spans="1:18" ht="37.5" customHeight="1" thickBot="1" x14ac:dyDescent="0.3">
      <c r="A6" s="55"/>
      <c r="B6" s="81" t="s">
        <v>28</v>
      </c>
      <c r="C6" s="82" t="s">
        <v>29</v>
      </c>
      <c r="D6" s="83" t="s">
        <v>89</v>
      </c>
      <c r="E6" s="84"/>
      <c r="F6" s="84"/>
      <c r="G6" s="84"/>
      <c r="H6" s="84"/>
      <c r="I6" s="84"/>
      <c r="J6" s="84"/>
      <c r="K6" s="84"/>
      <c r="L6" s="84"/>
      <c r="M6" s="84"/>
      <c r="N6" s="85"/>
      <c r="O6" s="86" t="s">
        <v>31</v>
      </c>
      <c r="P6" s="87" t="s">
        <v>32</v>
      </c>
      <c r="Q6" s="88" t="s">
        <v>33</v>
      </c>
      <c r="R6" s="58"/>
    </row>
    <row r="7" spans="1:18" ht="15.75" thickBot="1" x14ac:dyDescent="0.3">
      <c r="A7" s="55"/>
      <c r="B7" s="161"/>
      <c r="C7" s="162"/>
      <c r="D7" s="161" t="s">
        <v>166</v>
      </c>
      <c r="E7" s="84"/>
      <c r="F7" s="84"/>
      <c r="G7" s="84"/>
      <c r="H7" s="84"/>
      <c r="I7" s="84"/>
      <c r="J7" s="84"/>
      <c r="K7" s="84"/>
      <c r="L7" s="84"/>
      <c r="M7" s="84"/>
      <c r="N7" s="162"/>
      <c r="O7" s="475"/>
      <c r="P7" s="476"/>
      <c r="Q7" s="477"/>
      <c r="R7" s="58"/>
    </row>
    <row r="8" spans="1:18" x14ac:dyDescent="0.25">
      <c r="A8" s="55"/>
      <c r="B8" s="163" t="s">
        <v>230</v>
      </c>
      <c r="C8" s="391"/>
      <c r="D8" s="91" t="s">
        <v>35</v>
      </c>
      <c r="E8" s="92" t="s">
        <v>36</v>
      </c>
      <c r="F8" s="92" t="s">
        <v>37</v>
      </c>
      <c r="G8" s="92" t="s">
        <v>38</v>
      </c>
      <c r="H8" s="92" t="s">
        <v>39</v>
      </c>
      <c r="I8" s="92" t="s">
        <v>40</v>
      </c>
      <c r="J8" s="92" t="s">
        <v>41</v>
      </c>
      <c r="K8" s="92" t="s">
        <v>42</v>
      </c>
      <c r="L8" s="92" t="s">
        <v>43</v>
      </c>
      <c r="M8" s="92" t="s">
        <v>44</v>
      </c>
      <c r="N8" s="93" t="s">
        <v>45</v>
      </c>
      <c r="O8" s="478"/>
      <c r="P8" s="356"/>
      <c r="Q8" s="479"/>
      <c r="R8" s="58"/>
    </row>
    <row r="9" spans="1:18" x14ac:dyDescent="0.25">
      <c r="A9" s="55"/>
      <c r="B9" s="358" t="s">
        <v>231</v>
      </c>
      <c r="C9" s="168">
        <v>74.48</v>
      </c>
      <c r="D9" s="97">
        <v>1</v>
      </c>
      <c r="E9" s="104"/>
      <c r="F9" s="104">
        <v>1</v>
      </c>
      <c r="G9" s="104"/>
      <c r="H9" s="104">
        <v>1</v>
      </c>
      <c r="I9" s="338"/>
      <c r="J9" s="338"/>
      <c r="K9" s="99">
        <v>1</v>
      </c>
      <c r="L9" s="99"/>
      <c r="M9" s="99"/>
      <c r="N9" s="100"/>
      <c r="O9" s="322">
        <f t="shared" ref="O9:O30" si="0">(SUM(D9:J9)*K9*21)+(SUM(D9:J9)*L9*10)+(SUM(D9:J9)*M9*5)+(SUM(D9:J9)*N9*1)</f>
        <v>63</v>
      </c>
      <c r="P9" s="1"/>
      <c r="Q9" s="323">
        <f>P9*O9*C9</f>
        <v>0</v>
      </c>
      <c r="R9" s="58"/>
    </row>
    <row r="10" spans="1:18" x14ac:dyDescent="0.25">
      <c r="A10" s="55"/>
      <c r="B10" s="95" t="s">
        <v>232</v>
      </c>
      <c r="C10" s="172">
        <v>6.97</v>
      </c>
      <c r="D10" s="97">
        <v>1</v>
      </c>
      <c r="E10" s="104"/>
      <c r="F10" s="104">
        <v>1</v>
      </c>
      <c r="G10" s="104"/>
      <c r="H10" s="104">
        <v>1</v>
      </c>
      <c r="I10" s="338"/>
      <c r="J10" s="338"/>
      <c r="K10" s="99">
        <v>1</v>
      </c>
      <c r="L10" s="99"/>
      <c r="M10" s="99"/>
      <c r="N10" s="100"/>
      <c r="O10" s="322">
        <f t="shared" si="0"/>
        <v>63</v>
      </c>
      <c r="P10" s="1"/>
      <c r="Q10" s="102">
        <f>P10*O10*C10</f>
        <v>0</v>
      </c>
      <c r="R10" s="58"/>
    </row>
    <row r="11" spans="1:18" x14ac:dyDescent="0.25">
      <c r="A11" s="55"/>
      <c r="B11" s="95" t="s">
        <v>97</v>
      </c>
      <c r="C11" s="172">
        <v>13.29</v>
      </c>
      <c r="D11" s="97">
        <v>1</v>
      </c>
      <c r="E11" s="104">
        <v>1</v>
      </c>
      <c r="F11" s="104">
        <v>1</v>
      </c>
      <c r="G11" s="104">
        <v>1</v>
      </c>
      <c r="H11" s="104">
        <v>1</v>
      </c>
      <c r="I11" s="338"/>
      <c r="J11" s="338"/>
      <c r="K11" s="99">
        <v>1</v>
      </c>
      <c r="L11" s="99"/>
      <c r="M11" s="99"/>
      <c r="N11" s="100"/>
      <c r="O11" s="322">
        <f t="shared" si="0"/>
        <v>105</v>
      </c>
      <c r="P11" s="1"/>
      <c r="Q11" s="102">
        <f>P11*O11*C11</f>
        <v>0</v>
      </c>
      <c r="R11" s="58"/>
    </row>
    <row r="12" spans="1:18" ht="15.75" thickBot="1" x14ac:dyDescent="0.3">
      <c r="A12" s="55"/>
      <c r="B12" s="95" t="s">
        <v>233</v>
      </c>
      <c r="C12" s="172">
        <v>1.98</v>
      </c>
      <c r="D12" s="97">
        <v>1</v>
      </c>
      <c r="E12" s="104">
        <v>1</v>
      </c>
      <c r="F12" s="104">
        <v>1</v>
      </c>
      <c r="G12" s="104">
        <v>1</v>
      </c>
      <c r="H12" s="104">
        <v>1</v>
      </c>
      <c r="I12" s="338"/>
      <c r="J12" s="338"/>
      <c r="K12" s="99">
        <v>1</v>
      </c>
      <c r="L12" s="99"/>
      <c r="M12" s="99"/>
      <c r="N12" s="100"/>
      <c r="O12" s="322">
        <f t="shared" si="0"/>
        <v>105</v>
      </c>
      <c r="P12" s="1"/>
      <c r="Q12" s="102">
        <f>P12*O12*C12</f>
        <v>0</v>
      </c>
      <c r="R12" s="58"/>
    </row>
    <row r="13" spans="1:18" x14ac:dyDescent="0.25">
      <c r="A13" s="55"/>
      <c r="B13" s="163" t="s">
        <v>234</v>
      </c>
      <c r="C13" s="164"/>
      <c r="D13" s="91" t="s">
        <v>35</v>
      </c>
      <c r="E13" s="92" t="s">
        <v>36</v>
      </c>
      <c r="F13" s="92" t="s">
        <v>37</v>
      </c>
      <c r="G13" s="92" t="s">
        <v>38</v>
      </c>
      <c r="H13" s="92" t="s">
        <v>39</v>
      </c>
      <c r="I13" s="92" t="s">
        <v>40</v>
      </c>
      <c r="J13" s="92" t="s">
        <v>41</v>
      </c>
      <c r="K13" s="92" t="s">
        <v>42</v>
      </c>
      <c r="L13" s="92" t="s">
        <v>43</v>
      </c>
      <c r="M13" s="92" t="s">
        <v>44</v>
      </c>
      <c r="N13" s="93" t="s">
        <v>45</v>
      </c>
      <c r="O13" s="356"/>
      <c r="P13" s="356"/>
      <c r="Q13" s="480"/>
      <c r="R13" s="58"/>
    </row>
    <row r="14" spans="1:18" x14ac:dyDescent="0.25">
      <c r="A14" s="55"/>
      <c r="B14" s="358" t="s">
        <v>235</v>
      </c>
      <c r="C14" s="168">
        <v>31.11</v>
      </c>
      <c r="D14" s="97">
        <v>1</v>
      </c>
      <c r="E14" s="98"/>
      <c r="F14" s="98">
        <v>1</v>
      </c>
      <c r="G14" s="98"/>
      <c r="H14" s="98">
        <v>1</v>
      </c>
      <c r="I14" s="359"/>
      <c r="J14" s="359"/>
      <c r="K14" s="99">
        <v>1</v>
      </c>
      <c r="L14" s="99"/>
      <c r="M14" s="99"/>
      <c r="N14" s="100"/>
      <c r="O14" s="322">
        <f t="shared" si="0"/>
        <v>63</v>
      </c>
      <c r="P14" s="1"/>
      <c r="Q14" s="323">
        <f>P14*O14*C14</f>
        <v>0</v>
      </c>
      <c r="R14" s="58"/>
    </row>
    <row r="15" spans="1:18" x14ac:dyDescent="0.25">
      <c r="A15" s="55"/>
      <c r="B15" s="95" t="s">
        <v>97</v>
      </c>
      <c r="C15" s="172">
        <v>13.29</v>
      </c>
      <c r="D15" s="97">
        <v>1</v>
      </c>
      <c r="E15" s="104">
        <v>1</v>
      </c>
      <c r="F15" s="104">
        <v>1</v>
      </c>
      <c r="G15" s="104">
        <v>1</v>
      </c>
      <c r="H15" s="104">
        <v>1</v>
      </c>
      <c r="I15" s="338"/>
      <c r="J15" s="338"/>
      <c r="K15" s="99">
        <v>1</v>
      </c>
      <c r="L15" s="99"/>
      <c r="M15" s="99"/>
      <c r="N15" s="100"/>
      <c r="O15" s="322">
        <f t="shared" si="0"/>
        <v>105</v>
      </c>
      <c r="P15" s="1"/>
      <c r="Q15" s="102">
        <f>P15*O15*C15</f>
        <v>0</v>
      </c>
      <c r="R15" s="58"/>
    </row>
    <row r="16" spans="1:18" x14ac:dyDescent="0.25">
      <c r="A16" s="55"/>
      <c r="B16" s="95" t="s">
        <v>98</v>
      </c>
      <c r="C16" s="172">
        <v>7.04</v>
      </c>
      <c r="D16" s="97">
        <v>1</v>
      </c>
      <c r="E16" s="104">
        <v>1</v>
      </c>
      <c r="F16" s="104">
        <v>1</v>
      </c>
      <c r="G16" s="104">
        <v>1</v>
      </c>
      <c r="H16" s="104">
        <v>1</v>
      </c>
      <c r="I16" s="338"/>
      <c r="J16" s="338"/>
      <c r="K16" s="99">
        <v>1</v>
      </c>
      <c r="L16" s="99"/>
      <c r="M16" s="99"/>
      <c r="N16" s="100"/>
      <c r="O16" s="322">
        <f t="shared" si="0"/>
        <v>105</v>
      </c>
      <c r="P16" s="1"/>
      <c r="Q16" s="102">
        <f t="shared" ref="Q16:Q18" si="1">P16*O16*C16</f>
        <v>0</v>
      </c>
      <c r="R16" s="58"/>
    </row>
    <row r="17" spans="1:18" x14ac:dyDescent="0.25">
      <c r="A17" s="55"/>
      <c r="B17" s="95" t="s">
        <v>233</v>
      </c>
      <c r="C17" s="172">
        <v>2.42</v>
      </c>
      <c r="D17" s="97">
        <v>1</v>
      </c>
      <c r="E17" s="104">
        <v>1</v>
      </c>
      <c r="F17" s="104">
        <v>1</v>
      </c>
      <c r="G17" s="104">
        <v>1</v>
      </c>
      <c r="H17" s="104">
        <v>1</v>
      </c>
      <c r="I17" s="338"/>
      <c r="J17" s="338"/>
      <c r="K17" s="99">
        <v>1</v>
      </c>
      <c r="L17" s="99"/>
      <c r="M17" s="99"/>
      <c r="N17" s="100"/>
      <c r="O17" s="322">
        <f t="shared" si="0"/>
        <v>105</v>
      </c>
      <c r="P17" s="1"/>
      <c r="Q17" s="102">
        <f t="shared" si="1"/>
        <v>0</v>
      </c>
      <c r="R17" s="58"/>
    </row>
    <row r="18" spans="1:18" ht="15.75" thickBot="1" x14ac:dyDescent="0.3">
      <c r="A18" s="55"/>
      <c r="B18" s="95" t="s">
        <v>236</v>
      </c>
      <c r="C18" s="172">
        <v>3.75</v>
      </c>
      <c r="D18" s="97"/>
      <c r="E18" s="104"/>
      <c r="F18" s="104">
        <v>1</v>
      </c>
      <c r="G18" s="104"/>
      <c r="H18" s="104"/>
      <c r="I18" s="338"/>
      <c r="J18" s="338"/>
      <c r="K18" s="99"/>
      <c r="L18" s="99"/>
      <c r="M18" s="99">
        <v>1</v>
      </c>
      <c r="N18" s="100"/>
      <c r="O18" s="322">
        <f t="shared" si="0"/>
        <v>5</v>
      </c>
      <c r="P18" s="1"/>
      <c r="Q18" s="102">
        <f t="shared" si="1"/>
        <v>0</v>
      </c>
      <c r="R18" s="58"/>
    </row>
    <row r="19" spans="1:18" x14ac:dyDescent="0.25">
      <c r="A19" s="55"/>
      <c r="B19" s="163" t="s">
        <v>237</v>
      </c>
      <c r="C19" s="164"/>
      <c r="D19" s="91" t="s">
        <v>35</v>
      </c>
      <c r="E19" s="92" t="s">
        <v>36</v>
      </c>
      <c r="F19" s="92" t="s">
        <v>37</v>
      </c>
      <c r="G19" s="92" t="s">
        <v>38</v>
      </c>
      <c r="H19" s="92" t="s">
        <v>39</v>
      </c>
      <c r="I19" s="92" t="s">
        <v>40</v>
      </c>
      <c r="J19" s="92" t="s">
        <v>41</v>
      </c>
      <c r="K19" s="92" t="s">
        <v>42</v>
      </c>
      <c r="L19" s="92" t="s">
        <v>43</v>
      </c>
      <c r="M19" s="92" t="s">
        <v>44</v>
      </c>
      <c r="N19" s="93" t="s">
        <v>45</v>
      </c>
      <c r="O19" s="356"/>
      <c r="P19" s="356"/>
      <c r="Q19" s="480"/>
      <c r="R19" s="58"/>
    </row>
    <row r="20" spans="1:18" x14ac:dyDescent="0.25">
      <c r="A20" s="55"/>
      <c r="B20" s="358" t="s">
        <v>235</v>
      </c>
      <c r="C20" s="168">
        <v>34.799999999999997</v>
      </c>
      <c r="D20" s="97">
        <v>1</v>
      </c>
      <c r="E20" s="98"/>
      <c r="F20" s="98">
        <v>1</v>
      </c>
      <c r="G20" s="98"/>
      <c r="H20" s="98">
        <v>1</v>
      </c>
      <c r="I20" s="359"/>
      <c r="J20" s="359"/>
      <c r="K20" s="99">
        <v>1</v>
      </c>
      <c r="L20" s="99"/>
      <c r="M20" s="99"/>
      <c r="N20" s="100"/>
      <c r="O20" s="322">
        <f t="shared" si="0"/>
        <v>63</v>
      </c>
      <c r="P20" s="1"/>
      <c r="Q20" s="323">
        <f t="shared" ref="Q20:Q26" si="2">P20*O20*C20</f>
        <v>0</v>
      </c>
      <c r="R20" s="58"/>
    </row>
    <row r="21" spans="1:18" x14ac:dyDescent="0.25">
      <c r="A21" s="55"/>
      <c r="B21" s="95" t="s">
        <v>231</v>
      </c>
      <c r="C21" s="172">
        <v>42.16</v>
      </c>
      <c r="D21" s="97">
        <v>1</v>
      </c>
      <c r="E21" s="104"/>
      <c r="F21" s="104">
        <v>1</v>
      </c>
      <c r="G21" s="104"/>
      <c r="H21" s="104">
        <v>1</v>
      </c>
      <c r="I21" s="338"/>
      <c r="J21" s="338"/>
      <c r="K21" s="99">
        <v>1</v>
      </c>
      <c r="L21" s="99"/>
      <c r="M21" s="99"/>
      <c r="N21" s="100"/>
      <c r="O21" s="322">
        <f t="shared" si="0"/>
        <v>63</v>
      </c>
      <c r="P21" s="1"/>
      <c r="Q21" s="102">
        <f t="shared" si="2"/>
        <v>0</v>
      </c>
      <c r="R21" s="58"/>
    </row>
    <row r="22" spans="1:18" x14ac:dyDescent="0.25">
      <c r="A22" s="55"/>
      <c r="B22" s="95" t="s">
        <v>231</v>
      </c>
      <c r="C22" s="172">
        <v>26.86</v>
      </c>
      <c r="D22" s="97"/>
      <c r="E22" s="104"/>
      <c r="F22" s="104">
        <v>1</v>
      </c>
      <c r="G22" s="104"/>
      <c r="H22" s="104"/>
      <c r="I22" s="338"/>
      <c r="J22" s="338"/>
      <c r="K22" s="99"/>
      <c r="L22" s="99"/>
      <c r="M22" s="99">
        <v>1</v>
      </c>
      <c r="N22" s="100"/>
      <c r="O22" s="322">
        <f t="shared" si="0"/>
        <v>5</v>
      </c>
      <c r="P22" s="1"/>
      <c r="Q22" s="102">
        <f t="shared" si="2"/>
        <v>0</v>
      </c>
      <c r="R22" s="58"/>
    </row>
    <row r="23" spans="1:18" x14ac:dyDescent="0.25">
      <c r="A23" s="55"/>
      <c r="B23" s="95" t="s">
        <v>238</v>
      </c>
      <c r="C23" s="172">
        <v>29.23</v>
      </c>
      <c r="D23" s="97">
        <v>1</v>
      </c>
      <c r="E23" s="104">
        <v>1</v>
      </c>
      <c r="F23" s="104">
        <v>1</v>
      </c>
      <c r="G23" s="104">
        <v>1</v>
      </c>
      <c r="H23" s="104">
        <v>1</v>
      </c>
      <c r="I23" s="338"/>
      <c r="J23" s="338"/>
      <c r="K23" s="99">
        <v>1</v>
      </c>
      <c r="L23" s="99"/>
      <c r="M23" s="99"/>
      <c r="N23" s="100"/>
      <c r="O23" s="322">
        <f t="shared" si="0"/>
        <v>105</v>
      </c>
      <c r="P23" s="1"/>
      <c r="Q23" s="102">
        <f t="shared" si="2"/>
        <v>0</v>
      </c>
      <c r="R23" s="58"/>
    </row>
    <row r="24" spans="1:18" x14ac:dyDescent="0.25">
      <c r="A24" s="55"/>
      <c r="B24" s="95" t="s">
        <v>239</v>
      </c>
      <c r="C24" s="172">
        <v>29.14</v>
      </c>
      <c r="D24" s="97">
        <v>1</v>
      </c>
      <c r="E24" s="104"/>
      <c r="F24" s="104">
        <v>1</v>
      </c>
      <c r="G24" s="104"/>
      <c r="H24" s="104">
        <v>1</v>
      </c>
      <c r="I24" s="338"/>
      <c r="J24" s="338"/>
      <c r="K24" s="99">
        <v>1</v>
      </c>
      <c r="L24" s="99"/>
      <c r="M24" s="99"/>
      <c r="N24" s="100"/>
      <c r="O24" s="322">
        <f t="shared" si="0"/>
        <v>63</v>
      </c>
      <c r="P24" s="1"/>
      <c r="Q24" s="102">
        <f t="shared" si="2"/>
        <v>0</v>
      </c>
      <c r="R24" s="58"/>
    </row>
    <row r="25" spans="1:18" x14ac:dyDescent="0.25">
      <c r="A25" s="55"/>
      <c r="B25" s="95" t="s">
        <v>233</v>
      </c>
      <c r="C25" s="172">
        <v>8.01</v>
      </c>
      <c r="D25" s="97">
        <v>1</v>
      </c>
      <c r="E25" s="104">
        <v>1</v>
      </c>
      <c r="F25" s="104">
        <v>1</v>
      </c>
      <c r="G25" s="104">
        <v>1</v>
      </c>
      <c r="H25" s="104">
        <v>1</v>
      </c>
      <c r="I25" s="338"/>
      <c r="J25" s="338"/>
      <c r="K25" s="99">
        <v>1</v>
      </c>
      <c r="L25" s="99"/>
      <c r="M25" s="99"/>
      <c r="N25" s="100"/>
      <c r="O25" s="322">
        <f t="shared" si="0"/>
        <v>105</v>
      </c>
      <c r="P25" s="1"/>
      <c r="Q25" s="102">
        <f t="shared" si="2"/>
        <v>0</v>
      </c>
      <c r="R25" s="58"/>
    </row>
    <row r="26" spans="1:18" ht="15.75" thickBot="1" x14ac:dyDescent="0.3">
      <c r="A26" s="55"/>
      <c r="B26" s="452" t="s">
        <v>240</v>
      </c>
      <c r="C26" s="177">
        <v>5.74</v>
      </c>
      <c r="D26" s="97"/>
      <c r="E26" s="104"/>
      <c r="F26" s="104">
        <v>1</v>
      </c>
      <c r="G26" s="104"/>
      <c r="H26" s="104"/>
      <c r="I26" s="338"/>
      <c r="J26" s="338"/>
      <c r="K26" s="99"/>
      <c r="L26" s="99"/>
      <c r="M26" s="99">
        <v>1</v>
      </c>
      <c r="N26" s="100"/>
      <c r="O26" s="322">
        <f t="shared" si="0"/>
        <v>5</v>
      </c>
      <c r="P26" s="1"/>
      <c r="Q26" s="102">
        <f t="shared" si="2"/>
        <v>0</v>
      </c>
      <c r="R26" s="58"/>
    </row>
    <row r="27" spans="1:18" x14ac:dyDescent="0.25">
      <c r="A27" s="55"/>
      <c r="B27" s="481" t="s">
        <v>241</v>
      </c>
      <c r="C27" s="164"/>
      <c r="D27" s="91" t="s">
        <v>35</v>
      </c>
      <c r="E27" s="92" t="s">
        <v>36</v>
      </c>
      <c r="F27" s="92" t="s">
        <v>37</v>
      </c>
      <c r="G27" s="92" t="s">
        <v>38</v>
      </c>
      <c r="H27" s="92" t="s">
        <v>39</v>
      </c>
      <c r="I27" s="92" t="s">
        <v>40</v>
      </c>
      <c r="J27" s="92" t="s">
        <v>41</v>
      </c>
      <c r="K27" s="92" t="s">
        <v>42</v>
      </c>
      <c r="L27" s="92" t="s">
        <v>43</v>
      </c>
      <c r="M27" s="92" t="s">
        <v>44</v>
      </c>
      <c r="N27" s="93" t="s">
        <v>45</v>
      </c>
      <c r="O27" s="90"/>
      <c r="P27" s="90"/>
      <c r="Q27" s="482"/>
      <c r="R27" s="58"/>
    </row>
    <row r="28" spans="1:18" x14ac:dyDescent="0.25">
      <c r="A28" s="55"/>
      <c r="B28" s="358" t="s">
        <v>242</v>
      </c>
      <c r="C28" s="168">
        <v>74.14</v>
      </c>
      <c r="D28" s="97">
        <v>1</v>
      </c>
      <c r="E28" s="98">
        <v>1</v>
      </c>
      <c r="F28" s="98">
        <v>1</v>
      </c>
      <c r="G28" s="98">
        <v>1</v>
      </c>
      <c r="H28" s="98">
        <v>1</v>
      </c>
      <c r="I28" s="359"/>
      <c r="J28" s="359"/>
      <c r="K28" s="99">
        <v>1</v>
      </c>
      <c r="L28" s="99"/>
      <c r="M28" s="99"/>
      <c r="N28" s="100"/>
      <c r="O28" s="322">
        <f t="shared" si="0"/>
        <v>105</v>
      </c>
      <c r="P28" s="1"/>
      <c r="Q28" s="323">
        <f t="shared" ref="Q28:Q30" si="3">P28*O28*C28</f>
        <v>0</v>
      </c>
      <c r="R28" s="58"/>
    </row>
    <row r="29" spans="1:18" x14ac:dyDescent="0.25">
      <c r="A29" s="55"/>
      <c r="B29" s="95" t="s">
        <v>243</v>
      </c>
      <c r="C29" s="172">
        <v>13.33</v>
      </c>
      <c r="D29" s="97">
        <v>1</v>
      </c>
      <c r="E29" s="104">
        <v>1</v>
      </c>
      <c r="F29" s="104">
        <v>1</v>
      </c>
      <c r="G29" s="104">
        <v>1</v>
      </c>
      <c r="H29" s="104">
        <v>1</v>
      </c>
      <c r="I29" s="338"/>
      <c r="J29" s="338"/>
      <c r="K29" s="99">
        <v>1</v>
      </c>
      <c r="L29" s="99"/>
      <c r="M29" s="99"/>
      <c r="N29" s="100"/>
      <c r="O29" s="322">
        <f t="shared" si="0"/>
        <v>105</v>
      </c>
      <c r="P29" s="1"/>
      <c r="Q29" s="102">
        <f t="shared" si="3"/>
        <v>0</v>
      </c>
      <c r="R29" s="58"/>
    </row>
    <row r="30" spans="1:18" ht="15.75" thickBot="1" x14ac:dyDescent="0.3">
      <c r="A30" s="55"/>
      <c r="B30" s="107" t="s">
        <v>233</v>
      </c>
      <c r="C30" s="114">
        <v>5.42</v>
      </c>
      <c r="D30" s="272">
        <v>1</v>
      </c>
      <c r="E30" s="110">
        <v>1</v>
      </c>
      <c r="F30" s="110">
        <v>1</v>
      </c>
      <c r="G30" s="110">
        <v>1</v>
      </c>
      <c r="H30" s="110">
        <v>1</v>
      </c>
      <c r="I30" s="340"/>
      <c r="J30" s="340"/>
      <c r="K30" s="274">
        <v>1</v>
      </c>
      <c r="L30" s="274"/>
      <c r="M30" s="274"/>
      <c r="N30" s="324"/>
      <c r="O30" s="322">
        <f t="shared" si="0"/>
        <v>105</v>
      </c>
      <c r="P30" s="1"/>
      <c r="Q30" s="102">
        <f t="shared" si="3"/>
        <v>0</v>
      </c>
      <c r="R30" s="58"/>
    </row>
    <row r="31" spans="1:18" ht="15.75" thickBot="1" x14ac:dyDescent="0.3">
      <c r="A31" s="55"/>
      <c r="B31" s="161"/>
      <c r="C31" s="162"/>
      <c r="D31" s="161" t="s">
        <v>175</v>
      </c>
      <c r="E31" s="84"/>
      <c r="F31" s="84"/>
      <c r="G31" s="84"/>
      <c r="H31" s="84"/>
      <c r="I31" s="84"/>
      <c r="J31" s="84"/>
      <c r="K31" s="84"/>
      <c r="L31" s="84"/>
      <c r="M31" s="84"/>
      <c r="N31" s="162"/>
      <c r="O31" s="161"/>
      <c r="P31" s="84"/>
      <c r="Q31" s="162"/>
      <c r="R31" s="58"/>
    </row>
    <row r="32" spans="1:18" x14ac:dyDescent="0.25">
      <c r="A32" s="55"/>
      <c r="B32" s="163" t="s">
        <v>230</v>
      </c>
      <c r="C32" s="164"/>
      <c r="D32" s="91" t="s">
        <v>35</v>
      </c>
      <c r="E32" s="92" t="s">
        <v>36</v>
      </c>
      <c r="F32" s="92" t="s">
        <v>37</v>
      </c>
      <c r="G32" s="92" t="s">
        <v>38</v>
      </c>
      <c r="H32" s="92" t="s">
        <v>39</v>
      </c>
      <c r="I32" s="92" t="s">
        <v>40</v>
      </c>
      <c r="J32" s="92" t="s">
        <v>41</v>
      </c>
      <c r="K32" s="92" t="s">
        <v>42</v>
      </c>
      <c r="L32" s="92" t="s">
        <v>43</v>
      </c>
      <c r="M32" s="92" t="s">
        <v>44</v>
      </c>
      <c r="N32" s="93" t="s">
        <v>45</v>
      </c>
      <c r="O32" s="483"/>
      <c r="P32" s="483"/>
      <c r="Q32" s="484"/>
      <c r="R32" s="58"/>
    </row>
    <row r="33" spans="1:18" x14ac:dyDescent="0.25">
      <c r="A33" s="55"/>
      <c r="B33" s="358" t="s">
        <v>231</v>
      </c>
      <c r="C33" s="168">
        <v>74.48</v>
      </c>
      <c r="D33" s="97">
        <v>1</v>
      </c>
      <c r="E33" s="98"/>
      <c r="F33" s="98">
        <v>1</v>
      </c>
      <c r="G33" s="98"/>
      <c r="H33" s="98">
        <v>1</v>
      </c>
      <c r="I33" s="359"/>
      <c r="J33" s="359"/>
      <c r="K33" s="99">
        <v>1</v>
      </c>
      <c r="L33" s="99"/>
      <c r="M33" s="99"/>
      <c r="N33" s="100"/>
      <c r="O33" s="322">
        <f t="shared" ref="O33:O54" si="4">(SUM(D33:J33)*K33*31)+(SUM(D33:J33)*L33*16)+(SUM(D33:J33)*M33*7)+(SUM(D33:J33)*N33*1)</f>
        <v>93</v>
      </c>
      <c r="P33" s="1"/>
      <c r="Q33" s="323">
        <f t="shared" ref="Q33:Q36" si="5">P33*O33*C33</f>
        <v>0</v>
      </c>
      <c r="R33" s="58"/>
    </row>
    <row r="34" spans="1:18" x14ac:dyDescent="0.25">
      <c r="A34" s="55"/>
      <c r="B34" s="95" t="s">
        <v>232</v>
      </c>
      <c r="C34" s="172">
        <v>6.97</v>
      </c>
      <c r="D34" s="97">
        <v>1</v>
      </c>
      <c r="E34" s="104"/>
      <c r="F34" s="104">
        <v>1</v>
      </c>
      <c r="G34" s="104"/>
      <c r="H34" s="104">
        <v>1</v>
      </c>
      <c r="I34" s="338"/>
      <c r="J34" s="338"/>
      <c r="K34" s="99">
        <v>1</v>
      </c>
      <c r="L34" s="99"/>
      <c r="M34" s="99"/>
      <c r="N34" s="100"/>
      <c r="O34" s="322">
        <f t="shared" si="4"/>
        <v>93</v>
      </c>
      <c r="P34" s="1"/>
      <c r="Q34" s="102">
        <f t="shared" si="5"/>
        <v>0</v>
      </c>
      <c r="R34" s="58"/>
    </row>
    <row r="35" spans="1:18" x14ac:dyDescent="0.25">
      <c r="A35" s="55"/>
      <c r="B35" s="95" t="s">
        <v>97</v>
      </c>
      <c r="C35" s="172">
        <v>13.29</v>
      </c>
      <c r="D35" s="97">
        <v>1</v>
      </c>
      <c r="E35" s="104">
        <v>1</v>
      </c>
      <c r="F35" s="104">
        <v>1</v>
      </c>
      <c r="G35" s="104">
        <v>1</v>
      </c>
      <c r="H35" s="104">
        <v>1</v>
      </c>
      <c r="I35" s="338"/>
      <c r="J35" s="338"/>
      <c r="K35" s="99">
        <v>1</v>
      </c>
      <c r="L35" s="99"/>
      <c r="M35" s="99"/>
      <c r="N35" s="100"/>
      <c r="O35" s="322">
        <f t="shared" si="4"/>
        <v>155</v>
      </c>
      <c r="P35" s="1"/>
      <c r="Q35" s="102">
        <f t="shared" si="5"/>
        <v>0</v>
      </c>
      <c r="R35" s="58"/>
    </row>
    <row r="36" spans="1:18" ht="15.75" thickBot="1" x14ac:dyDescent="0.3">
      <c r="A36" s="55"/>
      <c r="B36" s="95" t="s">
        <v>233</v>
      </c>
      <c r="C36" s="172">
        <v>1.98</v>
      </c>
      <c r="D36" s="97">
        <v>1</v>
      </c>
      <c r="E36" s="104">
        <v>1</v>
      </c>
      <c r="F36" s="104">
        <v>1</v>
      </c>
      <c r="G36" s="104">
        <v>1</v>
      </c>
      <c r="H36" s="104">
        <v>1</v>
      </c>
      <c r="I36" s="338"/>
      <c r="J36" s="338"/>
      <c r="K36" s="99">
        <v>1</v>
      </c>
      <c r="L36" s="99"/>
      <c r="M36" s="99"/>
      <c r="N36" s="100"/>
      <c r="O36" s="322">
        <f t="shared" si="4"/>
        <v>155</v>
      </c>
      <c r="P36" s="1"/>
      <c r="Q36" s="102">
        <f t="shared" si="5"/>
        <v>0</v>
      </c>
      <c r="R36" s="58"/>
    </row>
    <row r="37" spans="1:18" x14ac:dyDescent="0.25">
      <c r="A37" s="55"/>
      <c r="B37" s="163" t="s">
        <v>234</v>
      </c>
      <c r="C37" s="164"/>
      <c r="D37" s="91" t="s">
        <v>35</v>
      </c>
      <c r="E37" s="92" t="s">
        <v>36</v>
      </c>
      <c r="F37" s="92" t="s">
        <v>37</v>
      </c>
      <c r="G37" s="92" t="s">
        <v>38</v>
      </c>
      <c r="H37" s="92" t="s">
        <v>39</v>
      </c>
      <c r="I37" s="92" t="s">
        <v>40</v>
      </c>
      <c r="J37" s="92" t="s">
        <v>41</v>
      </c>
      <c r="K37" s="92" t="s">
        <v>42</v>
      </c>
      <c r="L37" s="92" t="s">
        <v>43</v>
      </c>
      <c r="M37" s="92" t="s">
        <v>44</v>
      </c>
      <c r="N37" s="93" t="s">
        <v>45</v>
      </c>
      <c r="O37" s="356"/>
      <c r="P37" s="356"/>
      <c r="Q37" s="480"/>
      <c r="R37" s="58"/>
    </row>
    <row r="38" spans="1:18" x14ac:dyDescent="0.25">
      <c r="A38" s="55"/>
      <c r="B38" s="358" t="s">
        <v>235</v>
      </c>
      <c r="C38" s="168">
        <v>31.11</v>
      </c>
      <c r="D38" s="97">
        <v>1</v>
      </c>
      <c r="E38" s="98"/>
      <c r="F38" s="98">
        <v>1</v>
      </c>
      <c r="G38" s="98"/>
      <c r="H38" s="98">
        <v>1</v>
      </c>
      <c r="I38" s="359"/>
      <c r="J38" s="359"/>
      <c r="K38" s="99">
        <v>1</v>
      </c>
      <c r="L38" s="99"/>
      <c r="M38" s="99"/>
      <c r="N38" s="100"/>
      <c r="O38" s="322">
        <f t="shared" si="4"/>
        <v>93</v>
      </c>
      <c r="P38" s="1"/>
      <c r="Q38" s="323">
        <f t="shared" ref="Q38:Q42" si="6">P38*O38*C38</f>
        <v>0</v>
      </c>
      <c r="R38" s="58"/>
    </row>
    <row r="39" spans="1:18" x14ac:dyDescent="0.25">
      <c r="A39" s="55"/>
      <c r="B39" s="95" t="s">
        <v>97</v>
      </c>
      <c r="C39" s="172">
        <v>13.29</v>
      </c>
      <c r="D39" s="97">
        <v>1</v>
      </c>
      <c r="E39" s="104">
        <v>1</v>
      </c>
      <c r="F39" s="104">
        <v>1</v>
      </c>
      <c r="G39" s="104">
        <v>1</v>
      </c>
      <c r="H39" s="104">
        <v>1</v>
      </c>
      <c r="I39" s="338"/>
      <c r="J39" s="338"/>
      <c r="K39" s="99">
        <v>1</v>
      </c>
      <c r="L39" s="99"/>
      <c r="M39" s="99"/>
      <c r="N39" s="100"/>
      <c r="O39" s="322">
        <f t="shared" si="4"/>
        <v>155</v>
      </c>
      <c r="P39" s="1"/>
      <c r="Q39" s="102">
        <f t="shared" si="6"/>
        <v>0</v>
      </c>
      <c r="R39" s="58"/>
    </row>
    <row r="40" spans="1:18" x14ac:dyDescent="0.25">
      <c r="A40" s="55"/>
      <c r="B40" s="95" t="s">
        <v>98</v>
      </c>
      <c r="C40" s="172">
        <v>7.04</v>
      </c>
      <c r="D40" s="97">
        <v>1</v>
      </c>
      <c r="E40" s="104">
        <v>1</v>
      </c>
      <c r="F40" s="104">
        <v>1</v>
      </c>
      <c r="G40" s="104">
        <v>1</v>
      </c>
      <c r="H40" s="104">
        <v>1</v>
      </c>
      <c r="I40" s="338"/>
      <c r="J40" s="338"/>
      <c r="K40" s="99">
        <v>1</v>
      </c>
      <c r="L40" s="99"/>
      <c r="M40" s="99"/>
      <c r="N40" s="100"/>
      <c r="O40" s="322">
        <f t="shared" si="4"/>
        <v>155</v>
      </c>
      <c r="P40" s="1"/>
      <c r="Q40" s="102">
        <f t="shared" si="6"/>
        <v>0</v>
      </c>
      <c r="R40" s="58"/>
    </row>
    <row r="41" spans="1:18" x14ac:dyDescent="0.25">
      <c r="A41" s="55"/>
      <c r="B41" s="95" t="s">
        <v>233</v>
      </c>
      <c r="C41" s="172">
        <v>2.42</v>
      </c>
      <c r="D41" s="97">
        <v>1</v>
      </c>
      <c r="E41" s="104">
        <v>1</v>
      </c>
      <c r="F41" s="104">
        <v>1</v>
      </c>
      <c r="G41" s="104">
        <v>1</v>
      </c>
      <c r="H41" s="104">
        <v>1</v>
      </c>
      <c r="I41" s="338"/>
      <c r="J41" s="338"/>
      <c r="K41" s="99">
        <v>1</v>
      </c>
      <c r="L41" s="99"/>
      <c r="M41" s="99"/>
      <c r="N41" s="100"/>
      <c r="O41" s="322">
        <f t="shared" si="4"/>
        <v>155</v>
      </c>
      <c r="P41" s="1"/>
      <c r="Q41" s="102">
        <f t="shared" si="6"/>
        <v>0</v>
      </c>
      <c r="R41" s="58"/>
    </row>
    <row r="42" spans="1:18" ht="15.75" thickBot="1" x14ac:dyDescent="0.3">
      <c r="A42" s="55"/>
      <c r="B42" s="95" t="s">
        <v>236</v>
      </c>
      <c r="C42" s="172">
        <v>3.75</v>
      </c>
      <c r="D42" s="97"/>
      <c r="E42" s="104"/>
      <c r="F42" s="104">
        <v>1</v>
      </c>
      <c r="G42" s="104"/>
      <c r="H42" s="104"/>
      <c r="I42" s="338"/>
      <c r="J42" s="338"/>
      <c r="K42" s="99"/>
      <c r="L42" s="99"/>
      <c r="M42" s="99">
        <v>1</v>
      </c>
      <c r="N42" s="100"/>
      <c r="O42" s="322">
        <f t="shared" si="4"/>
        <v>7</v>
      </c>
      <c r="P42" s="1"/>
      <c r="Q42" s="102">
        <f t="shared" si="6"/>
        <v>0</v>
      </c>
      <c r="R42" s="58"/>
    </row>
    <row r="43" spans="1:18" x14ac:dyDescent="0.25">
      <c r="A43" s="55"/>
      <c r="B43" s="163" t="s">
        <v>237</v>
      </c>
      <c r="C43" s="164"/>
      <c r="D43" s="91" t="s">
        <v>35</v>
      </c>
      <c r="E43" s="92" t="s">
        <v>36</v>
      </c>
      <c r="F43" s="92" t="s">
        <v>37</v>
      </c>
      <c r="G43" s="92" t="s">
        <v>38</v>
      </c>
      <c r="H43" s="92" t="s">
        <v>39</v>
      </c>
      <c r="I43" s="92" t="s">
        <v>40</v>
      </c>
      <c r="J43" s="92" t="s">
        <v>41</v>
      </c>
      <c r="K43" s="92" t="s">
        <v>42</v>
      </c>
      <c r="L43" s="92" t="s">
        <v>43</v>
      </c>
      <c r="M43" s="92" t="s">
        <v>44</v>
      </c>
      <c r="N43" s="93" t="s">
        <v>45</v>
      </c>
      <c r="O43" s="356"/>
      <c r="P43" s="356"/>
      <c r="Q43" s="480"/>
      <c r="R43" s="58"/>
    </row>
    <row r="44" spans="1:18" x14ac:dyDescent="0.25">
      <c r="A44" s="55"/>
      <c r="B44" s="358" t="s">
        <v>235</v>
      </c>
      <c r="C44" s="168">
        <v>34.799999999999997</v>
      </c>
      <c r="D44" s="97">
        <v>1</v>
      </c>
      <c r="E44" s="98"/>
      <c r="F44" s="98">
        <v>1</v>
      </c>
      <c r="G44" s="98"/>
      <c r="H44" s="98">
        <v>1</v>
      </c>
      <c r="I44" s="359"/>
      <c r="J44" s="359"/>
      <c r="K44" s="99">
        <v>1</v>
      </c>
      <c r="L44" s="99"/>
      <c r="M44" s="99"/>
      <c r="N44" s="100"/>
      <c r="O44" s="322">
        <f t="shared" si="4"/>
        <v>93</v>
      </c>
      <c r="P44" s="1"/>
      <c r="Q44" s="323">
        <f t="shared" ref="Q44:Q50" si="7">P44*O44*C44</f>
        <v>0</v>
      </c>
      <c r="R44" s="58"/>
    </row>
    <row r="45" spans="1:18" x14ac:dyDescent="0.25">
      <c r="A45" s="55"/>
      <c r="B45" s="95" t="s">
        <v>231</v>
      </c>
      <c r="C45" s="172">
        <v>42.16</v>
      </c>
      <c r="D45" s="97"/>
      <c r="E45" s="104"/>
      <c r="F45" s="104">
        <v>1</v>
      </c>
      <c r="G45" s="104"/>
      <c r="H45" s="104"/>
      <c r="I45" s="338"/>
      <c r="J45" s="338"/>
      <c r="K45" s="99"/>
      <c r="L45" s="99"/>
      <c r="M45" s="99">
        <v>1</v>
      </c>
      <c r="N45" s="100"/>
      <c r="O45" s="322">
        <f t="shared" si="4"/>
        <v>7</v>
      </c>
      <c r="P45" s="1"/>
      <c r="Q45" s="102">
        <f t="shared" si="7"/>
        <v>0</v>
      </c>
      <c r="R45" s="58"/>
    </row>
    <row r="46" spans="1:18" x14ac:dyDescent="0.25">
      <c r="A46" s="55"/>
      <c r="B46" s="95" t="s">
        <v>231</v>
      </c>
      <c r="C46" s="172">
        <v>26.86</v>
      </c>
      <c r="D46" s="97"/>
      <c r="E46" s="104"/>
      <c r="F46" s="104">
        <v>1</v>
      </c>
      <c r="G46" s="104"/>
      <c r="H46" s="104"/>
      <c r="I46" s="338"/>
      <c r="J46" s="338"/>
      <c r="K46" s="99"/>
      <c r="L46" s="99"/>
      <c r="M46" s="99">
        <v>1</v>
      </c>
      <c r="N46" s="100"/>
      <c r="O46" s="322">
        <f t="shared" si="4"/>
        <v>7</v>
      </c>
      <c r="P46" s="1"/>
      <c r="Q46" s="102">
        <f t="shared" si="7"/>
        <v>0</v>
      </c>
      <c r="R46" s="58"/>
    </row>
    <row r="47" spans="1:18" x14ac:dyDescent="0.25">
      <c r="A47" s="55"/>
      <c r="B47" s="95" t="s">
        <v>238</v>
      </c>
      <c r="C47" s="172">
        <v>29.23</v>
      </c>
      <c r="D47" s="97">
        <v>1</v>
      </c>
      <c r="E47" s="104">
        <v>1</v>
      </c>
      <c r="F47" s="104">
        <v>1</v>
      </c>
      <c r="G47" s="104">
        <v>1</v>
      </c>
      <c r="H47" s="104">
        <v>1</v>
      </c>
      <c r="I47" s="338"/>
      <c r="J47" s="338"/>
      <c r="K47" s="99">
        <v>1</v>
      </c>
      <c r="L47" s="99"/>
      <c r="M47" s="99"/>
      <c r="N47" s="100"/>
      <c r="O47" s="322">
        <f t="shared" si="4"/>
        <v>155</v>
      </c>
      <c r="P47" s="1"/>
      <c r="Q47" s="102">
        <f t="shared" si="7"/>
        <v>0</v>
      </c>
      <c r="R47" s="58"/>
    </row>
    <row r="48" spans="1:18" x14ac:dyDescent="0.25">
      <c r="A48" s="55"/>
      <c r="B48" s="95" t="s">
        <v>239</v>
      </c>
      <c r="C48" s="172">
        <v>29.14</v>
      </c>
      <c r="D48" s="97"/>
      <c r="E48" s="104"/>
      <c r="F48" s="104">
        <v>1</v>
      </c>
      <c r="G48" s="104"/>
      <c r="H48" s="104"/>
      <c r="I48" s="338"/>
      <c r="J48" s="338"/>
      <c r="K48" s="99"/>
      <c r="L48" s="99"/>
      <c r="M48" s="99">
        <v>1</v>
      </c>
      <c r="N48" s="100"/>
      <c r="O48" s="322">
        <f t="shared" si="4"/>
        <v>7</v>
      </c>
      <c r="P48" s="1"/>
      <c r="Q48" s="102">
        <f t="shared" si="7"/>
        <v>0</v>
      </c>
      <c r="R48" s="58"/>
    </row>
    <row r="49" spans="1:18" x14ac:dyDescent="0.25">
      <c r="A49" s="55"/>
      <c r="B49" s="95" t="s">
        <v>233</v>
      </c>
      <c r="C49" s="172">
        <v>8.01</v>
      </c>
      <c r="D49" s="97">
        <v>1</v>
      </c>
      <c r="E49" s="104">
        <v>1</v>
      </c>
      <c r="F49" s="104">
        <v>1</v>
      </c>
      <c r="G49" s="104">
        <v>1</v>
      </c>
      <c r="H49" s="104">
        <v>1</v>
      </c>
      <c r="I49" s="338"/>
      <c r="J49" s="338"/>
      <c r="K49" s="99">
        <v>1</v>
      </c>
      <c r="L49" s="99"/>
      <c r="M49" s="99"/>
      <c r="N49" s="100"/>
      <c r="O49" s="322">
        <f t="shared" si="4"/>
        <v>155</v>
      </c>
      <c r="P49" s="1"/>
      <c r="Q49" s="102">
        <f t="shared" si="7"/>
        <v>0</v>
      </c>
      <c r="R49" s="58"/>
    </row>
    <row r="50" spans="1:18" ht="15.75" thickBot="1" x14ac:dyDescent="0.3">
      <c r="A50" s="55"/>
      <c r="B50" s="452" t="s">
        <v>240</v>
      </c>
      <c r="C50" s="177">
        <v>5.74</v>
      </c>
      <c r="D50" s="97"/>
      <c r="E50" s="104"/>
      <c r="F50" s="104">
        <v>1</v>
      </c>
      <c r="G50" s="104"/>
      <c r="H50" s="104"/>
      <c r="I50" s="338"/>
      <c r="J50" s="338"/>
      <c r="K50" s="99"/>
      <c r="L50" s="99"/>
      <c r="M50" s="99">
        <v>1</v>
      </c>
      <c r="N50" s="100"/>
      <c r="O50" s="322">
        <f t="shared" si="4"/>
        <v>7</v>
      </c>
      <c r="P50" s="1"/>
      <c r="Q50" s="102">
        <f t="shared" si="7"/>
        <v>0</v>
      </c>
      <c r="R50" s="58"/>
    </row>
    <row r="51" spans="1:18" x14ac:dyDescent="0.25">
      <c r="A51" s="55"/>
      <c r="B51" s="481" t="s">
        <v>241</v>
      </c>
      <c r="C51" s="164"/>
      <c r="D51" s="91" t="s">
        <v>35</v>
      </c>
      <c r="E51" s="92" t="s">
        <v>36</v>
      </c>
      <c r="F51" s="92" t="s">
        <v>37</v>
      </c>
      <c r="G51" s="92" t="s">
        <v>38</v>
      </c>
      <c r="H51" s="92" t="s">
        <v>39</v>
      </c>
      <c r="I51" s="92" t="s">
        <v>40</v>
      </c>
      <c r="J51" s="92" t="s">
        <v>41</v>
      </c>
      <c r="K51" s="92" t="s">
        <v>42</v>
      </c>
      <c r="L51" s="92" t="s">
        <v>43</v>
      </c>
      <c r="M51" s="92" t="s">
        <v>44</v>
      </c>
      <c r="N51" s="93" t="s">
        <v>45</v>
      </c>
      <c r="O51" s="90"/>
      <c r="P51" s="90"/>
      <c r="Q51" s="482"/>
      <c r="R51" s="58"/>
    </row>
    <row r="52" spans="1:18" x14ac:dyDescent="0.25">
      <c r="A52" s="55"/>
      <c r="B52" s="358" t="s">
        <v>242</v>
      </c>
      <c r="C52" s="168">
        <v>74.14</v>
      </c>
      <c r="D52" s="97">
        <v>1</v>
      </c>
      <c r="E52" s="98">
        <v>1</v>
      </c>
      <c r="F52" s="98">
        <v>1</v>
      </c>
      <c r="G52" s="98">
        <v>1</v>
      </c>
      <c r="H52" s="98">
        <v>1</v>
      </c>
      <c r="I52" s="359"/>
      <c r="J52" s="359"/>
      <c r="K52" s="99">
        <v>1</v>
      </c>
      <c r="L52" s="99"/>
      <c r="M52" s="99"/>
      <c r="N52" s="100"/>
      <c r="O52" s="322">
        <f t="shared" si="4"/>
        <v>155</v>
      </c>
      <c r="P52" s="1"/>
      <c r="Q52" s="323">
        <f t="shared" ref="Q52:Q54" si="8">P52*O52*C52</f>
        <v>0</v>
      </c>
      <c r="R52" s="58"/>
    </row>
    <row r="53" spans="1:18" x14ac:dyDescent="0.25">
      <c r="A53" s="55"/>
      <c r="B53" s="95" t="s">
        <v>243</v>
      </c>
      <c r="C53" s="172">
        <v>13.33</v>
      </c>
      <c r="D53" s="97">
        <v>1</v>
      </c>
      <c r="E53" s="104">
        <v>1</v>
      </c>
      <c r="F53" s="104">
        <v>1</v>
      </c>
      <c r="G53" s="104">
        <v>1</v>
      </c>
      <c r="H53" s="104">
        <v>1</v>
      </c>
      <c r="I53" s="338"/>
      <c r="J53" s="338"/>
      <c r="K53" s="99">
        <v>1</v>
      </c>
      <c r="L53" s="99"/>
      <c r="M53" s="99"/>
      <c r="N53" s="100"/>
      <c r="O53" s="322">
        <f t="shared" si="4"/>
        <v>155</v>
      </c>
      <c r="P53" s="1"/>
      <c r="Q53" s="102">
        <f t="shared" si="8"/>
        <v>0</v>
      </c>
      <c r="R53" s="58"/>
    </row>
    <row r="54" spans="1:18" ht="15.75" thickBot="1" x14ac:dyDescent="0.3">
      <c r="A54" s="55"/>
      <c r="B54" s="107" t="s">
        <v>233</v>
      </c>
      <c r="C54" s="114">
        <v>5.42</v>
      </c>
      <c r="D54" s="109">
        <v>1</v>
      </c>
      <c r="E54" s="110">
        <v>1</v>
      </c>
      <c r="F54" s="110">
        <v>1</v>
      </c>
      <c r="G54" s="110">
        <v>1</v>
      </c>
      <c r="H54" s="110">
        <v>1</v>
      </c>
      <c r="I54" s="340"/>
      <c r="J54" s="340"/>
      <c r="K54" s="111">
        <v>1</v>
      </c>
      <c r="L54" s="111"/>
      <c r="M54" s="111"/>
      <c r="N54" s="112"/>
      <c r="O54" s="325">
        <f t="shared" si="4"/>
        <v>155</v>
      </c>
      <c r="P54" s="1"/>
      <c r="Q54" s="113">
        <f t="shared" si="8"/>
        <v>0</v>
      </c>
      <c r="R54" s="58"/>
    </row>
    <row r="55" spans="1:18" x14ac:dyDescent="0.25">
      <c r="A55" s="55"/>
      <c r="B55" s="192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4"/>
      <c r="P55" s="194"/>
      <c r="Q55" s="194"/>
      <c r="R55" s="58"/>
    </row>
    <row r="56" spans="1:18" x14ac:dyDescent="0.25">
      <c r="A56" s="55"/>
      <c r="B56" s="428" t="s">
        <v>100</v>
      </c>
      <c r="C56" s="429"/>
      <c r="D56" s="429"/>
      <c r="E56" s="429"/>
      <c r="F56" s="429"/>
      <c r="G56" s="429"/>
      <c r="H56" s="429"/>
      <c r="I56" s="429"/>
      <c r="J56" s="429"/>
      <c r="K56" s="429"/>
      <c r="L56" s="429"/>
      <c r="M56" s="429"/>
      <c r="N56" s="429"/>
      <c r="O56" s="429"/>
      <c r="P56" s="429"/>
      <c r="Q56" s="430"/>
      <c r="R56" s="58"/>
    </row>
    <row r="57" spans="1:18" ht="15.75" x14ac:dyDescent="0.25">
      <c r="A57" s="55"/>
      <c r="B57" s="485" t="s">
        <v>20</v>
      </c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7"/>
      <c r="P57" s="488">
        <f>SUM(Q9:Q54)</f>
        <v>0</v>
      </c>
      <c r="Q57" s="489"/>
      <c r="R57" s="58"/>
    </row>
    <row r="58" spans="1:18" ht="15.75" x14ac:dyDescent="0.25">
      <c r="A58" s="55"/>
      <c r="B58" s="410" t="s">
        <v>21</v>
      </c>
      <c r="C58" s="369"/>
      <c r="D58" s="369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370"/>
      <c r="P58" s="145">
        <f>P59-P57</f>
        <v>0</v>
      </c>
      <c r="Q58" s="136"/>
      <c r="R58" s="58"/>
    </row>
    <row r="59" spans="1:18" ht="15.75" x14ac:dyDescent="0.25">
      <c r="A59" s="55"/>
      <c r="B59" s="413" t="s">
        <v>22</v>
      </c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5"/>
      <c r="P59" s="146">
        <f>P57*1.21</f>
        <v>0</v>
      </c>
      <c r="Q59" s="138"/>
      <c r="R59" s="58"/>
    </row>
    <row r="60" spans="1:18" ht="17.25" x14ac:dyDescent="0.25">
      <c r="A60" s="55"/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58"/>
    </row>
    <row r="61" spans="1:18" ht="15.75" thickBot="1" x14ac:dyDescent="0.3">
      <c r="A61" s="55"/>
      <c r="B61" s="490" t="s">
        <v>73</v>
      </c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491"/>
      <c r="R61" s="58"/>
    </row>
    <row r="62" spans="1:18" ht="25.5" x14ac:dyDescent="0.25">
      <c r="A62" s="55"/>
      <c r="B62" s="142" t="s">
        <v>28</v>
      </c>
      <c r="C62" s="143" t="s">
        <v>29</v>
      </c>
      <c r="D62" s="83" t="s">
        <v>89</v>
      </c>
      <c r="E62" s="84"/>
      <c r="F62" s="84"/>
      <c r="G62" s="84"/>
      <c r="H62" s="84"/>
      <c r="I62" s="84"/>
      <c r="J62" s="84"/>
      <c r="K62" s="84"/>
      <c r="L62" s="84"/>
      <c r="M62" s="84"/>
      <c r="N62" s="85"/>
      <c r="O62" s="87" t="s">
        <v>31</v>
      </c>
      <c r="P62" s="87" t="s">
        <v>32</v>
      </c>
      <c r="Q62" s="88" t="s">
        <v>33</v>
      </c>
      <c r="R62" s="58"/>
    </row>
    <row r="63" spans="1:18" x14ac:dyDescent="0.25">
      <c r="A63" s="55"/>
      <c r="B63" s="449" t="s">
        <v>237</v>
      </c>
      <c r="C63" s="450"/>
      <c r="D63" s="91" t="s">
        <v>35</v>
      </c>
      <c r="E63" s="92" t="s">
        <v>36</v>
      </c>
      <c r="F63" s="92" t="s">
        <v>37</v>
      </c>
      <c r="G63" s="92" t="s">
        <v>38</v>
      </c>
      <c r="H63" s="92" t="s">
        <v>39</v>
      </c>
      <c r="I63" s="92" t="s">
        <v>40</v>
      </c>
      <c r="J63" s="92" t="s">
        <v>41</v>
      </c>
      <c r="K63" s="92" t="s">
        <v>42</v>
      </c>
      <c r="L63" s="92" t="s">
        <v>43</v>
      </c>
      <c r="M63" s="92" t="s">
        <v>44</v>
      </c>
      <c r="N63" s="93" t="s">
        <v>45</v>
      </c>
      <c r="O63" s="492"/>
      <c r="P63" s="492"/>
      <c r="Q63" s="493"/>
      <c r="R63" s="58"/>
    </row>
    <row r="64" spans="1:18" x14ac:dyDescent="0.25">
      <c r="A64" s="55"/>
      <c r="B64" s="494" t="s">
        <v>141</v>
      </c>
      <c r="C64" s="495">
        <v>2.36</v>
      </c>
      <c r="D64" s="97"/>
      <c r="E64" s="104"/>
      <c r="F64" s="104">
        <v>2</v>
      </c>
      <c r="G64" s="104"/>
      <c r="H64" s="104"/>
      <c r="I64" s="338"/>
      <c r="J64" s="338"/>
      <c r="K64" s="99"/>
      <c r="L64" s="99"/>
      <c r="M64" s="99"/>
      <c r="N64" s="269">
        <v>1</v>
      </c>
      <c r="O64" s="496">
        <f>(SUM(D64:J64)*K64*52)+(SUM(D64:J64)*L64*26)+(SUM(D64:J64)*M64*12)+(SUM(D64:J64)*N64*1)</f>
        <v>2</v>
      </c>
      <c r="P64" s="14"/>
      <c r="Q64" s="497">
        <f>P64*O64*C64</f>
        <v>0</v>
      </c>
      <c r="R64" s="58"/>
    </row>
    <row r="65" spans="1:18" x14ac:dyDescent="0.25">
      <c r="A65" s="55"/>
      <c r="B65" s="294" t="s">
        <v>141</v>
      </c>
      <c r="C65" s="396">
        <v>2.36</v>
      </c>
      <c r="D65" s="97"/>
      <c r="E65" s="104"/>
      <c r="F65" s="104">
        <v>2</v>
      </c>
      <c r="G65" s="104"/>
      <c r="H65" s="104"/>
      <c r="I65" s="338"/>
      <c r="J65" s="338"/>
      <c r="K65" s="99"/>
      <c r="L65" s="99"/>
      <c r="M65" s="99"/>
      <c r="N65" s="269">
        <v>1</v>
      </c>
      <c r="O65" s="270">
        <f>(SUM(D65:J65)*K65*52)+(SUM(D65:J65)*L65*26)+(SUM(D65:J65)*M65*12)+(SUM(D65:J65)*N65*1)</f>
        <v>2</v>
      </c>
      <c r="P65" s="1"/>
      <c r="Q65" s="498">
        <f>P65*O65*C65</f>
        <v>0</v>
      </c>
      <c r="R65" s="58"/>
    </row>
    <row r="66" spans="1:18" x14ac:dyDescent="0.25">
      <c r="A66" s="55"/>
      <c r="B66" s="294" t="s">
        <v>141</v>
      </c>
      <c r="C66" s="396">
        <v>2.36</v>
      </c>
      <c r="D66" s="97"/>
      <c r="E66" s="104"/>
      <c r="F66" s="104">
        <v>2</v>
      </c>
      <c r="G66" s="104"/>
      <c r="H66" s="104"/>
      <c r="I66" s="338"/>
      <c r="J66" s="338"/>
      <c r="K66" s="99"/>
      <c r="L66" s="99"/>
      <c r="M66" s="99"/>
      <c r="N66" s="269">
        <v>1</v>
      </c>
      <c r="O66" s="270">
        <f>(SUM(D66:J66)*K66*52)+(SUM(D66:J66)*L66*26)+(SUM(D66:J66)*M66*12)+(SUM(D66:J66)*N66*1)</f>
        <v>2</v>
      </c>
      <c r="P66" s="1"/>
      <c r="Q66" s="498">
        <f>P66*O66*C66</f>
        <v>0</v>
      </c>
      <c r="R66" s="58"/>
    </row>
    <row r="67" spans="1:18" x14ac:dyDescent="0.25">
      <c r="A67" s="55"/>
      <c r="B67" s="398" t="s">
        <v>244</v>
      </c>
      <c r="C67" s="399">
        <v>90</v>
      </c>
      <c r="D67" s="109"/>
      <c r="E67" s="110"/>
      <c r="F67" s="110">
        <v>2</v>
      </c>
      <c r="G67" s="110"/>
      <c r="H67" s="110"/>
      <c r="I67" s="340"/>
      <c r="J67" s="340"/>
      <c r="K67" s="111"/>
      <c r="L67" s="111"/>
      <c r="M67" s="111"/>
      <c r="N67" s="127">
        <v>1</v>
      </c>
      <c r="O67" s="276">
        <f>(SUM(D67:J67)*K67*52)+(SUM(D67:J67)*L67*26)+(SUM(D67:J67)*M67*12)+(SUM(D67:J67)*N67*1)</f>
        <v>2</v>
      </c>
      <c r="P67" s="12"/>
      <c r="Q67" s="499">
        <f>P67*O67*C67</f>
        <v>0</v>
      </c>
      <c r="R67" s="58"/>
    </row>
    <row r="68" spans="1:18" x14ac:dyDescent="0.25">
      <c r="A68" s="55"/>
      <c r="B68" s="326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82"/>
      <c r="P68" s="382"/>
      <c r="Q68" s="427"/>
      <c r="R68" s="58"/>
    </row>
    <row r="69" spans="1:18" x14ac:dyDescent="0.25">
      <c r="A69" s="55"/>
      <c r="B69" s="404" t="s">
        <v>104</v>
      </c>
      <c r="C69" s="405"/>
      <c r="D69" s="405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6"/>
      <c r="R69" s="58"/>
    </row>
    <row r="70" spans="1:18" ht="15.75" x14ac:dyDescent="0.25">
      <c r="A70" s="55"/>
      <c r="B70" s="443" t="s">
        <v>20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144">
        <f>SUM(Q64:Q67)</f>
        <v>0</v>
      </c>
      <c r="Q70" s="134"/>
      <c r="R70" s="58"/>
    </row>
    <row r="71" spans="1:18" ht="15.75" x14ac:dyDescent="0.25">
      <c r="A71" s="55"/>
      <c r="B71" s="435" t="s">
        <v>21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145">
        <f>P72-P70</f>
        <v>0</v>
      </c>
      <c r="Q71" s="136"/>
      <c r="R71" s="58"/>
    </row>
    <row r="72" spans="1:18" ht="15.75" x14ac:dyDescent="0.25">
      <c r="A72" s="55"/>
      <c r="B72" s="438" t="s">
        <v>22</v>
      </c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146">
        <f>P70*1.21</f>
        <v>0</v>
      </c>
      <c r="Q72" s="138"/>
      <c r="R72" s="58"/>
    </row>
    <row r="73" spans="1:18" ht="17.25" x14ac:dyDescent="0.25">
      <c r="A73" s="55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58"/>
    </row>
    <row r="74" spans="1:18" ht="18.75" x14ac:dyDescent="0.25">
      <c r="A74" s="55"/>
      <c r="B74" s="440" t="s">
        <v>84</v>
      </c>
      <c r="C74" s="441"/>
      <c r="D74" s="441"/>
      <c r="E74" s="441"/>
      <c r="F74" s="441"/>
      <c r="G74" s="441"/>
      <c r="H74" s="441"/>
      <c r="I74" s="441"/>
      <c r="J74" s="441"/>
      <c r="K74" s="441"/>
      <c r="L74" s="441"/>
      <c r="M74" s="441"/>
      <c r="N74" s="441"/>
      <c r="O74" s="441"/>
      <c r="P74" s="441"/>
      <c r="Q74" s="442"/>
      <c r="R74" s="58"/>
    </row>
    <row r="75" spans="1:18" ht="15.75" x14ac:dyDescent="0.25">
      <c r="A75" s="55"/>
      <c r="B75" s="443" t="s">
        <v>20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144">
        <f>SUM(P57+P70)</f>
        <v>0</v>
      </c>
      <c r="Q75" s="134"/>
      <c r="R75" s="58"/>
    </row>
    <row r="76" spans="1:18" ht="15.75" x14ac:dyDescent="0.25">
      <c r="A76" s="55"/>
      <c r="B76" s="435" t="s">
        <v>21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145">
        <f>P77-P75</f>
        <v>0</v>
      </c>
      <c r="Q76" s="136"/>
      <c r="R76" s="58"/>
    </row>
    <row r="77" spans="1:18" ht="15.75" x14ac:dyDescent="0.25">
      <c r="A77" s="55"/>
      <c r="B77" s="438" t="s">
        <v>22</v>
      </c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146">
        <f>P75*1.21</f>
        <v>0</v>
      </c>
      <c r="Q77" s="138"/>
      <c r="R77" s="58"/>
    </row>
    <row r="78" spans="1:18" ht="17.25" x14ac:dyDescent="0.25">
      <c r="A78" s="55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58"/>
    </row>
    <row r="79" spans="1:18" ht="15.75" x14ac:dyDescent="0.25">
      <c r="A79" s="55"/>
      <c r="B79" s="285" t="s">
        <v>25</v>
      </c>
      <c r="C79" s="286"/>
      <c r="D79" s="286"/>
      <c r="E79" s="286"/>
      <c r="F79" s="286"/>
      <c r="G79" s="286"/>
      <c r="H79" s="286"/>
      <c r="I79" s="286"/>
      <c r="J79" s="286"/>
      <c r="K79" s="286"/>
      <c r="L79" s="235"/>
      <c r="M79" s="235"/>
      <c r="N79" s="235"/>
      <c r="O79" s="66"/>
      <c r="P79" s="66"/>
      <c r="Q79" s="66"/>
      <c r="R79" s="58"/>
    </row>
    <row r="80" spans="1:18" ht="15.75" x14ac:dyDescent="0.25">
      <c r="A80" s="55"/>
      <c r="B80" s="287" t="s">
        <v>85</v>
      </c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  <c r="O80" s="237"/>
      <c r="P80" s="66"/>
      <c r="Q80" s="66"/>
      <c r="R80" s="58"/>
    </row>
    <row r="81" spans="1:18" ht="28.5" customHeight="1" x14ac:dyDescent="0.25">
      <c r="A81" s="55"/>
      <c r="B81" s="155" t="s">
        <v>87</v>
      </c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58"/>
    </row>
    <row r="82" spans="1:18" x14ac:dyDescent="0.25">
      <c r="A82" s="64"/>
      <c r="B82" s="65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65"/>
      <c r="P82" s="65"/>
      <c r="Q82" s="65"/>
      <c r="R82" s="67"/>
    </row>
    <row r="83" spans="1:18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1:18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1:18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1:18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1:18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1:18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1:18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1:18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1:18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1:18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1:18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1:18" x14ac:dyDescent="0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1:18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  <row r="96" spans="1:18" x14ac:dyDescent="0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</row>
    <row r="97" spans="3:14" x14ac:dyDescent="0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</row>
    <row r="98" spans="3:14" x14ac:dyDescent="0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</row>
    <row r="99" spans="3:14" x14ac:dyDescent="0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</row>
    <row r="100" spans="3:14" x14ac:dyDescent="0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</row>
    <row r="101" spans="3:14" x14ac:dyDescent="0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</row>
    <row r="102" spans="3:14" x14ac:dyDescent="0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</row>
    <row r="103" spans="3:14" x14ac:dyDescent="0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</row>
    <row r="104" spans="3:14" x14ac:dyDescent="0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</row>
    <row r="105" spans="3:14" x14ac:dyDescent="0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</row>
    <row r="106" spans="3:14" x14ac:dyDescent="0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</row>
    <row r="107" spans="3:14" x14ac:dyDescent="0.25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</row>
    <row r="108" spans="3:14" x14ac:dyDescent="0.25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</row>
    <row r="109" spans="3:14" x14ac:dyDescent="0.25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</row>
    <row r="110" spans="3:14" x14ac:dyDescent="0.25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</row>
    <row r="111" spans="3:14" x14ac:dyDescent="0.25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</row>
    <row r="112" spans="3:14" x14ac:dyDescent="0.25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</row>
    <row r="113" spans="3:14" x14ac:dyDescent="0.25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</row>
  </sheetData>
  <sheetProtection algorithmName="SHA-512" hashValue="QPprcFsx7foyUGir6osnfCnmb4YTYjB2S74WRDfjosHZa0oZiaBKcL1EzT3Of3aQXQhZe1/ApgLo03Dc1CtlfQ==" saltValue="Fm5F9Lr3sIWeiiSV1NQfwA==" spinCount="100000" sheet="1" objects="1" scenarios="1"/>
  <mergeCells count="47">
    <mergeCell ref="B81:Q81"/>
    <mergeCell ref="B77:O77"/>
    <mergeCell ref="P77:Q77"/>
    <mergeCell ref="B80:O80"/>
    <mergeCell ref="B13:C13"/>
    <mergeCell ref="B19:C19"/>
    <mergeCell ref="B27:C27"/>
    <mergeCell ref="B72:O72"/>
    <mergeCell ref="P72:Q72"/>
    <mergeCell ref="B74:Q74"/>
    <mergeCell ref="B75:O75"/>
    <mergeCell ref="P75:Q75"/>
    <mergeCell ref="B76:O76"/>
    <mergeCell ref="P76:Q76"/>
    <mergeCell ref="B61:Q61"/>
    <mergeCell ref="B69:Q69"/>
    <mergeCell ref="B70:O70"/>
    <mergeCell ref="B71:O71"/>
    <mergeCell ref="P71:Q71"/>
    <mergeCell ref="B56:Q56"/>
    <mergeCell ref="B57:O57"/>
    <mergeCell ref="P57:Q57"/>
    <mergeCell ref="B58:O58"/>
    <mergeCell ref="P58:Q58"/>
    <mergeCell ref="B59:O59"/>
    <mergeCell ref="P59:Q59"/>
    <mergeCell ref="O31:Q31"/>
    <mergeCell ref="D62:N62"/>
    <mergeCell ref="B37:C37"/>
    <mergeCell ref="B43:C43"/>
    <mergeCell ref="B51:C51"/>
    <mergeCell ref="B79:K79"/>
    <mergeCell ref="B1:Q1"/>
    <mergeCell ref="B2:Q2"/>
    <mergeCell ref="B3:Q3"/>
    <mergeCell ref="B4:Q4"/>
    <mergeCell ref="B5:Q5"/>
    <mergeCell ref="D6:N6"/>
    <mergeCell ref="B7:C7"/>
    <mergeCell ref="B8:C8"/>
    <mergeCell ref="D7:N7"/>
    <mergeCell ref="P70:Q70"/>
    <mergeCell ref="B63:C63"/>
    <mergeCell ref="O63:Q63"/>
    <mergeCell ref="D31:N31"/>
    <mergeCell ref="B32:C32"/>
    <mergeCell ref="B31:C31"/>
  </mergeCells>
  <pageMargins left="0.7" right="0.7" top="0.78740157499999996" bottom="0.78740157499999996" header="0.3" footer="0.3"/>
  <pageSetup paperSize="9"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87"/>
  <sheetViews>
    <sheetView zoomScaleNormal="100" workbookViewId="0">
      <selection activeCell="P8" sqref="P8"/>
    </sheetView>
  </sheetViews>
  <sheetFormatPr defaultColWidth="9.140625" defaultRowHeight="15" x14ac:dyDescent="0.25"/>
  <cols>
    <col min="1" max="1" width="2.5703125" style="18" customWidth="1"/>
    <col min="2" max="2" width="32" style="18" customWidth="1"/>
    <col min="3" max="3" width="10" style="18" customWidth="1"/>
    <col min="4" max="14" width="3.5703125" style="18" customWidth="1"/>
    <col min="15" max="15" width="11.85546875" style="18" customWidth="1"/>
    <col min="16" max="16" width="17.5703125" style="18" customWidth="1"/>
    <col min="17" max="17" width="15" style="18" customWidth="1"/>
    <col min="18" max="18" width="2.5703125" style="18" customWidth="1"/>
    <col min="19" max="19" width="9.140625" style="18" customWidth="1"/>
    <col min="20" max="242" width="9.140625" style="18"/>
    <col min="243" max="243" width="34" style="18" customWidth="1"/>
    <col min="244" max="244" width="10" style="18" customWidth="1"/>
    <col min="245" max="245" width="11.42578125" style="18" customWidth="1"/>
    <col min="246" max="246" width="11.85546875" style="18" customWidth="1"/>
    <col min="247" max="247" width="21.5703125" style="18" customWidth="1"/>
    <col min="248" max="248" width="13.42578125" style="18" customWidth="1"/>
    <col min="249" max="249" width="15" style="18" customWidth="1"/>
    <col min="250" max="498" width="9.140625" style="18"/>
    <col min="499" max="499" width="34" style="18" customWidth="1"/>
    <col min="500" max="500" width="10" style="18" customWidth="1"/>
    <col min="501" max="501" width="11.42578125" style="18" customWidth="1"/>
    <col min="502" max="502" width="11.85546875" style="18" customWidth="1"/>
    <col min="503" max="503" width="21.5703125" style="18" customWidth="1"/>
    <col min="504" max="504" width="13.42578125" style="18" customWidth="1"/>
    <col min="505" max="505" width="15" style="18" customWidth="1"/>
    <col min="506" max="754" width="9.140625" style="18"/>
    <col min="755" max="755" width="34" style="18" customWidth="1"/>
    <col min="756" max="756" width="10" style="18" customWidth="1"/>
    <col min="757" max="757" width="11.42578125" style="18" customWidth="1"/>
    <col min="758" max="758" width="11.85546875" style="18" customWidth="1"/>
    <col min="759" max="759" width="21.5703125" style="18" customWidth="1"/>
    <col min="760" max="760" width="13.42578125" style="18" customWidth="1"/>
    <col min="761" max="761" width="15" style="18" customWidth="1"/>
    <col min="762" max="1010" width="9.140625" style="18"/>
    <col min="1011" max="1011" width="34" style="18" customWidth="1"/>
    <col min="1012" max="1012" width="10" style="18" customWidth="1"/>
    <col min="1013" max="1013" width="11.42578125" style="18" customWidth="1"/>
    <col min="1014" max="1014" width="11.85546875" style="18" customWidth="1"/>
    <col min="1015" max="1015" width="21.5703125" style="18" customWidth="1"/>
    <col min="1016" max="1016" width="13.42578125" style="18" customWidth="1"/>
    <col min="1017" max="1017" width="15" style="18" customWidth="1"/>
    <col min="1018" max="1266" width="9.140625" style="18"/>
    <col min="1267" max="1267" width="34" style="18" customWidth="1"/>
    <col min="1268" max="1268" width="10" style="18" customWidth="1"/>
    <col min="1269" max="1269" width="11.42578125" style="18" customWidth="1"/>
    <col min="1270" max="1270" width="11.85546875" style="18" customWidth="1"/>
    <col min="1271" max="1271" width="21.5703125" style="18" customWidth="1"/>
    <col min="1272" max="1272" width="13.42578125" style="18" customWidth="1"/>
    <col min="1273" max="1273" width="15" style="18" customWidth="1"/>
    <col min="1274" max="1522" width="9.140625" style="18"/>
    <col min="1523" max="1523" width="34" style="18" customWidth="1"/>
    <col min="1524" max="1524" width="10" style="18" customWidth="1"/>
    <col min="1525" max="1525" width="11.42578125" style="18" customWidth="1"/>
    <col min="1526" max="1526" width="11.85546875" style="18" customWidth="1"/>
    <col min="1527" max="1527" width="21.5703125" style="18" customWidth="1"/>
    <col min="1528" max="1528" width="13.42578125" style="18" customWidth="1"/>
    <col min="1529" max="1529" width="15" style="18" customWidth="1"/>
    <col min="1530" max="1778" width="9.140625" style="18"/>
    <col min="1779" max="1779" width="34" style="18" customWidth="1"/>
    <col min="1780" max="1780" width="10" style="18" customWidth="1"/>
    <col min="1781" max="1781" width="11.42578125" style="18" customWidth="1"/>
    <col min="1782" max="1782" width="11.85546875" style="18" customWidth="1"/>
    <col min="1783" max="1783" width="21.5703125" style="18" customWidth="1"/>
    <col min="1784" max="1784" width="13.42578125" style="18" customWidth="1"/>
    <col min="1785" max="1785" width="15" style="18" customWidth="1"/>
    <col min="1786" max="2034" width="9.140625" style="18"/>
    <col min="2035" max="2035" width="34" style="18" customWidth="1"/>
    <col min="2036" max="2036" width="10" style="18" customWidth="1"/>
    <col min="2037" max="2037" width="11.42578125" style="18" customWidth="1"/>
    <col min="2038" max="2038" width="11.85546875" style="18" customWidth="1"/>
    <col min="2039" max="2039" width="21.5703125" style="18" customWidth="1"/>
    <col min="2040" max="2040" width="13.42578125" style="18" customWidth="1"/>
    <col min="2041" max="2041" width="15" style="18" customWidth="1"/>
    <col min="2042" max="2290" width="9.140625" style="18"/>
    <col min="2291" max="2291" width="34" style="18" customWidth="1"/>
    <col min="2292" max="2292" width="10" style="18" customWidth="1"/>
    <col min="2293" max="2293" width="11.42578125" style="18" customWidth="1"/>
    <col min="2294" max="2294" width="11.85546875" style="18" customWidth="1"/>
    <col min="2295" max="2295" width="21.5703125" style="18" customWidth="1"/>
    <col min="2296" max="2296" width="13.42578125" style="18" customWidth="1"/>
    <col min="2297" max="2297" width="15" style="18" customWidth="1"/>
    <col min="2298" max="2546" width="9.140625" style="18"/>
    <col min="2547" max="2547" width="34" style="18" customWidth="1"/>
    <col min="2548" max="2548" width="10" style="18" customWidth="1"/>
    <col min="2549" max="2549" width="11.42578125" style="18" customWidth="1"/>
    <col min="2550" max="2550" width="11.85546875" style="18" customWidth="1"/>
    <col min="2551" max="2551" width="21.5703125" style="18" customWidth="1"/>
    <col min="2552" max="2552" width="13.42578125" style="18" customWidth="1"/>
    <col min="2553" max="2553" width="15" style="18" customWidth="1"/>
    <col min="2554" max="2802" width="9.140625" style="18"/>
    <col min="2803" max="2803" width="34" style="18" customWidth="1"/>
    <col min="2804" max="2804" width="10" style="18" customWidth="1"/>
    <col min="2805" max="2805" width="11.42578125" style="18" customWidth="1"/>
    <col min="2806" max="2806" width="11.85546875" style="18" customWidth="1"/>
    <col min="2807" max="2807" width="21.5703125" style="18" customWidth="1"/>
    <col min="2808" max="2808" width="13.42578125" style="18" customWidth="1"/>
    <col min="2809" max="2809" width="15" style="18" customWidth="1"/>
    <col min="2810" max="3058" width="9.140625" style="18"/>
    <col min="3059" max="3059" width="34" style="18" customWidth="1"/>
    <col min="3060" max="3060" width="10" style="18" customWidth="1"/>
    <col min="3061" max="3061" width="11.42578125" style="18" customWidth="1"/>
    <col min="3062" max="3062" width="11.85546875" style="18" customWidth="1"/>
    <col min="3063" max="3063" width="21.5703125" style="18" customWidth="1"/>
    <col min="3064" max="3064" width="13.42578125" style="18" customWidth="1"/>
    <col min="3065" max="3065" width="15" style="18" customWidth="1"/>
    <col min="3066" max="3314" width="9.140625" style="18"/>
    <col min="3315" max="3315" width="34" style="18" customWidth="1"/>
    <col min="3316" max="3316" width="10" style="18" customWidth="1"/>
    <col min="3317" max="3317" width="11.42578125" style="18" customWidth="1"/>
    <col min="3318" max="3318" width="11.85546875" style="18" customWidth="1"/>
    <col min="3319" max="3319" width="21.5703125" style="18" customWidth="1"/>
    <col min="3320" max="3320" width="13.42578125" style="18" customWidth="1"/>
    <col min="3321" max="3321" width="15" style="18" customWidth="1"/>
    <col min="3322" max="3570" width="9.140625" style="18"/>
    <col min="3571" max="3571" width="34" style="18" customWidth="1"/>
    <col min="3572" max="3572" width="10" style="18" customWidth="1"/>
    <col min="3573" max="3573" width="11.42578125" style="18" customWidth="1"/>
    <col min="3574" max="3574" width="11.85546875" style="18" customWidth="1"/>
    <col min="3575" max="3575" width="21.5703125" style="18" customWidth="1"/>
    <col min="3576" max="3576" width="13.42578125" style="18" customWidth="1"/>
    <col min="3577" max="3577" width="15" style="18" customWidth="1"/>
    <col min="3578" max="3826" width="9.140625" style="18"/>
    <col min="3827" max="3827" width="34" style="18" customWidth="1"/>
    <col min="3828" max="3828" width="10" style="18" customWidth="1"/>
    <col min="3829" max="3829" width="11.42578125" style="18" customWidth="1"/>
    <col min="3830" max="3830" width="11.85546875" style="18" customWidth="1"/>
    <col min="3831" max="3831" width="21.5703125" style="18" customWidth="1"/>
    <col min="3832" max="3832" width="13.42578125" style="18" customWidth="1"/>
    <col min="3833" max="3833" width="15" style="18" customWidth="1"/>
    <col min="3834" max="4082" width="9.140625" style="18"/>
    <col min="4083" max="4083" width="34" style="18" customWidth="1"/>
    <col min="4084" max="4084" width="10" style="18" customWidth="1"/>
    <col min="4085" max="4085" width="11.42578125" style="18" customWidth="1"/>
    <col min="4086" max="4086" width="11.85546875" style="18" customWidth="1"/>
    <col min="4087" max="4087" width="21.5703125" style="18" customWidth="1"/>
    <col min="4088" max="4088" width="13.42578125" style="18" customWidth="1"/>
    <col min="4089" max="4089" width="15" style="18" customWidth="1"/>
    <col min="4090" max="4338" width="9.140625" style="18"/>
    <col min="4339" max="4339" width="34" style="18" customWidth="1"/>
    <col min="4340" max="4340" width="10" style="18" customWidth="1"/>
    <col min="4341" max="4341" width="11.42578125" style="18" customWidth="1"/>
    <col min="4342" max="4342" width="11.85546875" style="18" customWidth="1"/>
    <col min="4343" max="4343" width="21.5703125" style="18" customWidth="1"/>
    <col min="4344" max="4344" width="13.42578125" style="18" customWidth="1"/>
    <col min="4345" max="4345" width="15" style="18" customWidth="1"/>
    <col min="4346" max="4594" width="9.140625" style="18"/>
    <col min="4595" max="4595" width="34" style="18" customWidth="1"/>
    <col min="4596" max="4596" width="10" style="18" customWidth="1"/>
    <col min="4597" max="4597" width="11.42578125" style="18" customWidth="1"/>
    <col min="4598" max="4598" width="11.85546875" style="18" customWidth="1"/>
    <col min="4599" max="4599" width="21.5703125" style="18" customWidth="1"/>
    <col min="4600" max="4600" width="13.42578125" style="18" customWidth="1"/>
    <col min="4601" max="4601" width="15" style="18" customWidth="1"/>
    <col min="4602" max="4850" width="9.140625" style="18"/>
    <col min="4851" max="4851" width="34" style="18" customWidth="1"/>
    <col min="4852" max="4852" width="10" style="18" customWidth="1"/>
    <col min="4853" max="4853" width="11.42578125" style="18" customWidth="1"/>
    <col min="4854" max="4854" width="11.85546875" style="18" customWidth="1"/>
    <col min="4855" max="4855" width="21.5703125" style="18" customWidth="1"/>
    <col min="4856" max="4856" width="13.42578125" style="18" customWidth="1"/>
    <col min="4857" max="4857" width="15" style="18" customWidth="1"/>
    <col min="4858" max="5106" width="9.140625" style="18"/>
    <col min="5107" max="5107" width="34" style="18" customWidth="1"/>
    <col min="5108" max="5108" width="10" style="18" customWidth="1"/>
    <col min="5109" max="5109" width="11.42578125" style="18" customWidth="1"/>
    <col min="5110" max="5110" width="11.85546875" style="18" customWidth="1"/>
    <col min="5111" max="5111" width="21.5703125" style="18" customWidth="1"/>
    <col min="5112" max="5112" width="13.42578125" style="18" customWidth="1"/>
    <col min="5113" max="5113" width="15" style="18" customWidth="1"/>
    <col min="5114" max="5362" width="9.140625" style="18"/>
    <col min="5363" max="5363" width="34" style="18" customWidth="1"/>
    <col min="5364" max="5364" width="10" style="18" customWidth="1"/>
    <col min="5365" max="5365" width="11.42578125" style="18" customWidth="1"/>
    <col min="5366" max="5366" width="11.85546875" style="18" customWidth="1"/>
    <col min="5367" max="5367" width="21.5703125" style="18" customWidth="1"/>
    <col min="5368" max="5368" width="13.42578125" style="18" customWidth="1"/>
    <col min="5369" max="5369" width="15" style="18" customWidth="1"/>
    <col min="5370" max="5618" width="9.140625" style="18"/>
    <col min="5619" max="5619" width="34" style="18" customWidth="1"/>
    <col min="5620" max="5620" width="10" style="18" customWidth="1"/>
    <col min="5621" max="5621" width="11.42578125" style="18" customWidth="1"/>
    <col min="5622" max="5622" width="11.85546875" style="18" customWidth="1"/>
    <col min="5623" max="5623" width="21.5703125" style="18" customWidth="1"/>
    <col min="5624" max="5624" width="13.42578125" style="18" customWidth="1"/>
    <col min="5625" max="5625" width="15" style="18" customWidth="1"/>
    <col min="5626" max="5874" width="9.140625" style="18"/>
    <col min="5875" max="5875" width="34" style="18" customWidth="1"/>
    <col min="5876" max="5876" width="10" style="18" customWidth="1"/>
    <col min="5877" max="5877" width="11.42578125" style="18" customWidth="1"/>
    <col min="5878" max="5878" width="11.85546875" style="18" customWidth="1"/>
    <col min="5879" max="5879" width="21.5703125" style="18" customWidth="1"/>
    <col min="5880" max="5880" width="13.42578125" style="18" customWidth="1"/>
    <col min="5881" max="5881" width="15" style="18" customWidth="1"/>
    <col min="5882" max="6130" width="9.140625" style="18"/>
    <col min="6131" max="6131" width="34" style="18" customWidth="1"/>
    <col min="6132" max="6132" width="10" style="18" customWidth="1"/>
    <col min="6133" max="6133" width="11.42578125" style="18" customWidth="1"/>
    <col min="6134" max="6134" width="11.85546875" style="18" customWidth="1"/>
    <col min="6135" max="6135" width="21.5703125" style="18" customWidth="1"/>
    <col min="6136" max="6136" width="13.42578125" style="18" customWidth="1"/>
    <col min="6137" max="6137" width="15" style="18" customWidth="1"/>
    <col min="6138" max="6386" width="9.140625" style="18"/>
    <col min="6387" max="6387" width="34" style="18" customWidth="1"/>
    <col min="6388" max="6388" width="10" style="18" customWidth="1"/>
    <col min="6389" max="6389" width="11.42578125" style="18" customWidth="1"/>
    <col min="6390" max="6390" width="11.85546875" style="18" customWidth="1"/>
    <col min="6391" max="6391" width="21.5703125" style="18" customWidth="1"/>
    <col min="6392" max="6392" width="13.42578125" style="18" customWidth="1"/>
    <col min="6393" max="6393" width="15" style="18" customWidth="1"/>
    <col min="6394" max="6642" width="9.140625" style="18"/>
    <col min="6643" max="6643" width="34" style="18" customWidth="1"/>
    <col min="6644" max="6644" width="10" style="18" customWidth="1"/>
    <col min="6645" max="6645" width="11.42578125" style="18" customWidth="1"/>
    <col min="6646" max="6646" width="11.85546875" style="18" customWidth="1"/>
    <col min="6647" max="6647" width="21.5703125" style="18" customWidth="1"/>
    <col min="6648" max="6648" width="13.42578125" style="18" customWidth="1"/>
    <col min="6649" max="6649" width="15" style="18" customWidth="1"/>
    <col min="6650" max="6898" width="9.140625" style="18"/>
    <col min="6899" max="6899" width="34" style="18" customWidth="1"/>
    <col min="6900" max="6900" width="10" style="18" customWidth="1"/>
    <col min="6901" max="6901" width="11.42578125" style="18" customWidth="1"/>
    <col min="6902" max="6902" width="11.85546875" style="18" customWidth="1"/>
    <col min="6903" max="6903" width="21.5703125" style="18" customWidth="1"/>
    <col min="6904" max="6904" width="13.42578125" style="18" customWidth="1"/>
    <col min="6905" max="6905" width="15" style="18" customWidth="1"/>
    <col min="6906" max="7154" width="9.140625" style="18"/>
    <col min="7155" max="7155" width="34" style="18" customWidth="1"/>
    <col min="7156" max="7156" width="10" style="18" customWidth="1"/>
    <col min="7157" max="7157" width="11.42578125" style="18" customWidth="1"/>
    <col min="7158" max="7158" width="11.85546875" style="18" customWidth="1"/>
    <col min="7159" max="7159" width="21.5703125" style="18" customWidth="1"/>
    <col min="7160" max="7160" width="13.42578125" style="18" customWidth="1"/>
    <col min="7161" max="7161" width="15" style="18" customWidth="1"/>
    <col min="7162" max="7410" width="9.140625" style="18"/>
    <col min="7411" max="7411" width="34" style="18" customWidth="1"/>
    <col min="7412" max="7412" width="10" style="18" customWidth="1"/>
    <col min="7413" max="7413" width="11.42578125" style="18" customWidth="1"/>
    <col min="7414" max="7414" width="11.85546875" style="18" customWidth="1"/>
    <col min="7415" max="7415" width="21.5703125" style="18" customWidth="1"/>
    <col min="7416" max="7416" width="13.42578125" style="18" customWidth="1"/>
    <col min="7417" max="7417" width="15" style="18" customWidth="1"/>
    <col min="7418" max="7666" width="9.140625" style="18"/>
    <col min="7667" max="7667" width="34" style="18" customWidth="1"/>
    <col min="7668" max="7668" width="10" style="18" customWidth="1"/>
    <col min="7669" max="7669" width="11.42578125" style="18" customWidth="1"/>
    <col min="7670" max="7670" width="11.85546875" style="18" customWidth="1"/>
    <col min="7671" max="7671" width="21.5703125" style="18" customWidth="1"/>
    <col min="7672" max="7672" width="13.42578125" style="18" customWidth="1"/>
    <col min="7673" max="7673" width="15" style="18" customWidth="1"/>
    <col min="7674" max="7922" width="9.140625" style="18"/>
    <col min="7923" max="7923" width="34" style="18" customWidth="1"/>
    <col min="7924" max="7924" width="10" style="18" customWidth="1"/>
    <col min="7925" max="7925" width="11.42578125" style="18" customWidth="1"/>
    <col min="7926" max="7926" width="11.85546875" style="18" customWidth="1"/>
    <col min="7927" max="7927" width="21.5703125" style="18" customWidth="1"/>
    <col min="7928" max="7928" width="13.42578125" style="18" customWidth="1"/>
    <col min="7929" max="7929" width="15" style="18" customWidth="1"/>
    <col min="7930" max="8178" width="9.140625" style="18"/>
    <col min="8179" max="8179" width="34" style="18" customWidth="1"/>
    <col min="8180" max="8180" width="10" style="18" customWidth="1"/>
    <col min="8181" max="8181" width="11.42578125" style="18" customWidth="1"/>
    <col min="8182" max="8182" width="11.85546875" style="18" customWidth="1"/>
    <col min="8183" max="8183" width="21.5703125" style="18" customWidth="1"/>
    <col min="8184" max="8184" width="13.42578125" style="18" customWidth="1"/>
    <col min="8185" max="8185" width="15" style="18" customWidth="1"/>
    <col min="8186" max="8434" width="9.140625" style="18"/>
    <col min="8435" max="8435" width="34" style="18" customWidth="1"/>
    <col min="8436" max="8436" width="10" style="18" customWidth="1"/>
    <col min="8437" max="8437" width="11.42578125" style="18" customWidth="1"/>
    <col min="8438" max="8438" width="11.85546875" style="18" customWidth="1"/>
    <col min="8439" max="8439" width="21.5703125" style="18" customWidth="1"/>
    <col min="8440" max="8440" width="13.42578125" style="18" customWidth="1"/>
    <col min="8441" max="8441" width="15" style="18" customWidth="1"/>
    <col min="8442" max="8690" width="9.140625" style="18"/>
    <col min="8691" max="8691" width="34" style="18" customWidth="1"/>
    <col min="8692" max="8692" width="10" style="18" customWidth="1"/>
    <col min="8693" max="8693" width="11.42578125" style="18" customWidth="1"/>
    <col min="8694" max="8694" width="11.85546875" style="18" customWidth="1"/>
    <col min="8695" max="8695" width="21.5703125" style="18" customWidth="1"/>
    <col min="8696" max="8696" width="13.42578125" style="18" customWidth="1"/>
    <col min="8697" max="8697" width="15" style="18" customWidth="1"/>
    <col min="8698" max="8946" width="9.140625" style="18"/>
    <col min="8947" max="8947" width="34" style="18" customWidth="1"/>
    <col min="8948" max="8948" width="10" style="18" customWidth="1"/>
    <col min="8949" max="8949" width="11.42578125" style="18" customWidth="1"/>
    <col min="8950" max="8950" width="11.85546875" style="18" customWidth="1"/>
    <col min="8951" max="8951" width="21.5703125" style="18" customWidth="1"/>
    <col min="8952" max="8952" width="13.42578125" style="18" customWidth="1"/>
    <col min="8953" max="8953" width="15" style="18" customWidth="1"/>
    <col min="8954" max="9202" width="9.140625" style="18"/>
    <col min="9203" max="9203" width="34" style="18" customWidth="1"/>
    <col min="9204" max="9204" width="10" style="18" customWidth="1"/>
    <col min="9205" max="9205" width="11.42578125" style="18" customWidth="1"/>
    <col min="9206" max="9206" width="11.85546875" style="18" customWidth="1"/>
    <col min="9207" max="9207" width="21.5703125" style="18" customWidth="1"/>
    <col min="9208" max="9208" width="13.42578125" style="18" customWidth="1"/>
    <col min="9209" max="9209" width="15" style="18" customWidth="1"/>
    <col min="9210" max="9458" width="9.140625" style="18"/>
    <col min="9459" max="9459" width="34" style="18" customWidth="1"/>
    <col min="9460" max="9460" width="10" style="18" customWidth="1"/>
    <col min="9461" max="9461" width="11.42578125" style="18" customWidth="1"/>
    <col min="9462" max="9462" width="11.85546875" style="18" customWidth="1"/>
    <col min="9463" max="9463" width="21.5703125" style="18" customWidth="1"/>
    <col min="9464" max="9464" width="13.42578125" style="18" customWidth="1"/>
    <col min="9465" max="9465" width="15" style="18" customWidth="1"/>
    <col min="9466" max="9714" width="9.140625" style="18"/>
    <col min="9715" max="9715" width="34" style="18" customWidth="1"/>
    <col min="9716" max="9716" width="10" style="18" customWidth="1"/>
    <col min="9717" max="9717" width="11.42578125" style="18" customWidth="1"/>
    <col min="9718" max="9718" width="11.85546875" style="18" customWidth="1"/>
    <col min="9719" max="9719" width="21.5703125" style="18" customWidth="1"/>
    <col min="9720" max="9720" width="13.42578125" style="18" customWidth="1"/>
    <col min="9721" max="9721" width="15" style="18" customWidth="1"/>
    <col min="9722" max="9970" width="9.140625" style="18"/>
    <col min="9971" max="9971" width="34" style="18" customWidth="1"/>
    <col min="9972" max="9972" width="10" style="18" customWidth="1"/>
    <col min="9973" max="9973" width="11.42578125" style="18" customWidth="1"/>
    <col min="9974" max="9974" width="11.85546875" style="18" customWidth="1"/>
    <col min="9975" max="9975" width="21.5703125" style="18" customWidth="1"/>
    <col min="9976" max="9976" width="13.42578125" style="18" customWidth="1"/>
    <col min="9977" max="9977" width="15" style="18" customWidth="1"/>
    <col min="9978" max="10226" width="9.140625" style="18"/>
    <col min="10227" max="10227" width="34" style="18" customWidth="1"/>
    <col min="10228" max="10228" width="10" style="18" customWidth="1"/>
    <col min="10229" max="10229" width="11.42578125" style="18" customWidth="1"/>
    <col min="10230" max="10230" width="11.85546875" style="18" customWidth="1"/>
    <col min="10231" max="10231" width="21.5703125" style="18" customWidth="1"/>
    <col min="10232" max="10232" width="13.42578125" style="18" customWidth="1"/>
    <col min="10233" max="10233" width="15" style="18" customWidth="1"/>
    <col min="10234" max="10482" width="9.140625" style="18"/>
    <col min="10483" max="10483" width="34" style="18" customWidth="1"/>
    <col min="10484" max="10484" width="10" style="18" customWidth="1"/>
    <col min="10485" max="10485" width="11.42578125" style="18" customWidth="1"/>
    <col min="10486" max="10486" width="11.85546875" style="18" customWidth="1"/>
    <col min="10487" max="10487" width="21.5703125" style="18" customWidth="1"/>
    <col min="10488" max="10488" width="13.42578125" style="18" customWidth="1"/>
    <col min="10489" max="10489" width="15" style="18" customWidth="1"/>
    <col min="10490" max="10738" width="9.140625" style="18"/>
    <col min="10739" max="10739" width="34" style="18" customWidth="1"/>
    <col min="10740" max="10740" width="10" style="18" customWidth="1"/>
    <col min="10741" max="10741" width="11.42578125" style="18" customWidth="1"/>
    <col min="10742" max="10742" width="11.85546875" style="18" customWidth="1"/>
    <col min="10743" max="10743" width="21.5703125" style="18" customWidth="1"/>
    <col min="10744" max="10744" width="13.42578125" style="18" customWidth="1"/>
    <col min="10745" max="10745" width="15" style="18" customWidth="1"/>
    <col min="10746" max="10994" width="9.140625" style="18"/>
    <col min="10995" max="10995" width="34" style="18" customWidth="1"/>
    <col min="10996" max="10996" width="10" style="18" customWidth="1"/>
    <col min="10997" max="10997" width="11.42578125" style="18" customWidth="1"/>
    <col min="10998" max="10998" width="11.85546875" style="18" customWidth="1"/>
    <col min="10999" max="10999" width="21.5703125" style="18" customWidth="1"/>
    <col min="11000" max="11000" width="13.42578125" style="18" customWidth="1"/>
    <col min="11001" max="11001" width="15" style="18" customWidth="1"/>
    <col min="11002" max="11250" width="9.140625" style="18"/>
    <col min="11251" max="11251" width="34" style="18" customWidth="1"/>
    <col min="11252" max="11252" width="10" style="18" customWidth="1"/>
    <col min="11253" max="11253" width="11.42578125" style="18" customWidth="1"/>
    <col min="11254" max="11254" width="11.85546875" style="18" customWidth="1"/>
    <col min="11255" max="11255" width="21.5703125" style="18" customWidth="1"/>
    <col min="11256" max="11256" width="13.42578125" style="18" customWidth="1"/>
    <col min="11257" max="11257" width="15" style="18" customWidth="1"/>
    <col min="11258" max="11506" width="9.140625" style="18"/>
    <col min="11507" max="11507" width="34" style="18" customWidth="1"/>
    <col min="11508" max="11508" width="10" style="18" customWidth="1"/>
    <col min="11509" max="11509" width="11.42578125" style="18" customWidth="1"/>
    <col min="11510" max="11510" width="11.85546875" style="18" customWidth="1"/>
    <col min="11511" max="11511" width="21.5703125" style="18" customWidth="1"/>
    <col min="11512" max="11512" width="13.42578125" style="18" customWidth="1"/>
    <col min="11513" max="11513" width="15" style="18" customWidth="1"/>
    <col min="11514" max="11762" width="9.140625" style="18"/>
    <col min="11763" max="11763" width="34" style="18" customWidth="1"/>
    <col min="11764" max="11764" width="10" style="18" customWidth="1"/>
    <col min="11765" max="11765" width="11.42578125" style="18" customWidth="1"/>
    <col min="11766" max="11766" width="11.85546875" style="18" customWidth="1"/>
    <col min="11767" max="11767" width="21.5703125" style="18" customWidth="1"/>
    <col min="11768" max="11768" width="13.42578125" style="18" customWidth="1"/>
    <col min="11769" max="11769" width="15" style="18" customWidth="1"/>
    <col min="11770" max="12018" width="9.140625" style="18"/>
    <col min="12019" max="12019" width="34" style="18" customWidth="1"/>
    <col min="12020" max="12020" width="10" style="18" customWidth="1"/>
    <col min="12021" max="12021" width="11.42578125" style="18" customWidth="1"/>
    <col min="12022" max="12022" width="11.85546875" style="18" customWidth="1"/>
    <col min="12023" max="12023" width="21.5703125" style="18" customWidth="1"/>
    <col min="12024" max="12024" width="13.42578125" style="18" customWidth="1"/>
    <col min="12025" max="12025" width="15" style="18" customWidth="1"/>
    <col min="12026" max="12274" width="9.140625" style="18"/>
    <col min="12275" max="12275" width="34" style="18" customWidth="1"/>
    <col min="12276" max="12276" width="10" style="18" customWidth="1"/>
    <col min="12277" max="12277" width="11.42578125" style="18" customWidth="1"/>
    <col min="12278" max="12278" width="11.85546875" style="18" customWidth="1"/>
    <col min="12279" max="12279" width="21.5703125" style="18" customWidth="1"/>
    <col min="12280" max="12280" width="13.42578125" style="18" customWidth="1"/>
    <col min="12281" max="12281" width="15" style="18" customWidth="1"/>
    <col min="12282" max="12530" width="9.140625" style="18"/>
    <col min="12531" max="12531" width="34" style="18" customWidth="1"/>
    <col min="12532" max="12532" width="10" style="18" customWidth="1"/>
    <col min="12533" max="12533" width="11.42578125" style="18" customWidth="1"/>
    <col min="12534" max="12534" width="11.85546875" style="18" customWidth="1"/>
    <col min="12535" max="12535" width="21.5703125" style="18" customWidth="1"/>
    <col min="12536" max="12536" width="13.42578125" style="18" customWidth="1"/>
    <col min="12537" max="12537" width="15" style="18" customWidth="1"/>
    <col min="12538" max="12786" width="9.140625" style="18"/>
    <col min="12787" max="12787" width="34" style="18" customWidth="1"/>
    <col min="12788" max="12788" width="10" style="18" customWidth="1"/>
    <col min="12789" max="12789" width="11.42578125" style="18" customWidth="1"/>
    <col min="12790" max="12790" width="11.85546875" style="18" customWidth="1"/>
    <col min="12791" max="12791" width="21.5703125" style="18" customWidth="1"/>
    <col min="12792" max="12792" width="13.42578125" style="18" customWidth="1"/>
    <col min="12793" max="12793" width="15" style="18" customWidth="1"/>
    <col min="12794" max="13042" width="9.140625" style="18"/>
    <col min="13043" max="13043" width="34" style="18" customWidth="1"/>
    <col min="13044" max="13044" width="10" style="18" customWidth="1"/>
    <col min="13045" max="13045" width="11.42578125" style="18" customWidth="1"/>
    <col min="13046" max="13046" width="11.85546875" style="18" customWidth="1"/>
    <col min="13047" max="13047" width="21.5703125" style="18" customWidth="1"/>
    <col min="13048" max="13048" width="13.42578125" style="18" customWidth="1"/>
    <col min="13049" max="13049" width="15" style="18" customWidth="1"/>
    <col min="13050" max="13298" width="9.140625" style="18"/>
    <col min="13299" max="13299" width="34" style="18" customWidth="1"/>
    <col min="13300" max="13300" width="10" style="18" customWidth="1"/>
    <col min="13301" max="13301" width="11.42578125" style="18" customWidth="1"/>
    <col min="13302" max="13302" width="11.85546875" style="18" customWidth="1"/>
    <col min="13303" max="13303" width="21.5703125" style="18" customWidth="1"/>
    <col min="13304" max="13304" width="13.42578125" style="18" customWidth="1"/>
    <col min="13305" max="13305" width="15" style="18" customWidth="1"/>
    <col min="13306" max="13554" width="9.140625" style="18"/>
    <col min="13555" max="13555" width="34" style="18" customWidth="1"/>
    <col min="13556" max="13556" width="10" style="18" customWidth="1"/>
    <col min="13557" max="13557" width="11.42578125" style="18" customWidth="1"/>
    <col min="13558" max="13558" width="11.85546875" style="18" customWidth="1"/>
    <col min="13559" max="13559" width="21.5703125" style="18" customWidth="1"/>
    <col min="13560" max="13560" width="13.42578125" style="18" customWidth="1"/>
    <col min="13561" max="13561" width="15" style="18" customWidth="1"/>
    <col min="13562" max="13810" width="9.140625" style="18"/>
    <col min="13811" max="13811" width="34" style="18" customWidth="1"/>
    <col min="13812" max="13812" width="10" style="18" customWidth="1"/>
    <col min="13813" max="13813" width="11.42578125" style="18" customWidth="1"/>
    <col min="13814" max="13814" width="11.85546875" style="18" customWidth="1"/>
    <col min="13815" max="13815" width="21.5703125" style="18" customWidth="1"/>
    <col min="13816" max="13816" width="13.42578125" style="18" customWidth="1"/>
    <col min="13817" max="13817" width="15" style="18" customWidth="1"/>
    <col min="13818" max="14066" width="9.140625" style="18"/>
    <col min="14067" max="14067" width="34" style="18" customWidth="1"/>
    <col min="14068" max="14068" width="10" style="18" customWidth="1"/>
    <col min="14069" max="14069" width="11.42578125" style="18" customWidth="1"/>
    <col min="14070" max="14070" width="11.85546875" style="18" customWidth="1"/>
    <col min="14071" max="14071" width="21.5703125" style="18" customWidth="1"/>
    <col min="14072" max="14072" width="13.42578125" style="18" customWidth="1"/>
    <col min="14073" max="14073" width="15" style="18" customWidth="1"/>
    <col min="14074" max="14322" width="9.140625" style="18"/>
    <col min="14323" max="14323" width="34" style="18" customWidth="1"/>
    <col min="14324" max="14324" width="10" style="18" customWidth="1"/>
    <col min="14325" max="14325" width="11.42578125" style="18" customWidth="1"/>
    <col min="14326" max="14326" width="11.85546875" style="18" customWidth="1"/>
    <col min="14327" max="14327" width="21.5703125" style="18" customWidth="1"/>
    <col min="14328" max="14328" width="13.42578125" style="18" customWidth="1"/>
    <col min="14329" max="14329" width="15" style="18" customWidth="1"/>
    <col min="14330" max="14578" width="9.140625" style="18"/>
    <col min="14579" max="14579" width="34" style="18" customWidth="1"/>
    <col min="14580" max="14580" width="10" style="18" customWidth="1"/>
    <col min="14581" max="14581" width="11.42578125" style="18" customWidth="1"/>
    <col min="14582" max="14582" width="11.85546875" style="18" customWidth="1"/>
    <col min="14583" max="14583" width="21.5703125" style="18" customWidth="1"/>
    <col min="14584" max="14584" width="13.42578125" style="18" customWidth="1"/>
    <col min="14585" max="14585" width="15" style="18" customWidth="1"/>
    <col min="14586" max="14834" width="9.140625" style="18"/>
    <col min="14835" max="14835" width="34" style="18" customWidth="1"/>
    <col min="14836" max="14836" width="10" style="18" customWidth="1"/>
    <col min="14837" max="14837" width="11.42578125" style="18" customWidth="1"/>
    <col min="14838" max="14838" width="11.85546875" style="18" customWidth="1"/>
    <col min="14839" max="14839" width="21.5703125" style="18" customWidth="1"/>
    <col min="14840" max="14840" width="13.42578125" style="18" customWidth="1"/>
    <col min="14841" max="14841" width="15" style="18" customWidth="1"/>
    <col min="14842" max="15090" width="9.140625" style="18"/>
    <col min="15091" max="15091" width="34" style="18" customWidth="1"/>
    <col min="15092" max="15092" width="10" style="18" customWidth="1"/>
    <col min="15093" max="15093" width="11.42578125" style="18" customWidth="1"/>
    <col min="15094" max="15094" width="11.85546875" style="18" customWidth="1"/>
    <col min="15095" max="15095" width="21.5703125" style="18" customWidth="1"/>
    <col min="15096" max="15096" width="13.42578125" style="18" customWidth="1"/>
    <col min="15097" max="15097" width="15" style="18" customWidth="1"/>
    <col min="15098" max="15346" width="9.140625" style="18"/>
    <col min="15347" max="15347" width="34" style="18" customWidth="1"/>
    <col min="15348" max="15348" width="10" style="18" customWidth="1"/>
    <col min="15349" max="15349" width="11.42578125" style="18" customWidth="1"/>
    <col min="15350" max="15350" width="11.85546875" style="18" customWidth="1"/>
    <col min="15351" max="15351" width="21.5703125" style="18" customWidth="1"/>
    <col min="15352" max="15352" width="13.42578125" style="18" customWidth="1"/>
    <col min="15353" max="15353" width="15" style="18" customWidth="1"/>
    <col min="15354" max="15602" width="9.140625" style="18"/>
    <col min="15603" max="15603" width="34" style="18" customWidth="1"/>
    <col min="15604" max="15604" width="10" style="18" customWidth="1"/>
    <col min="15605" max="15605" width="11.42578125" style="18" customWidth="1"/>
    <col min="15606" max="15606" width="11.85546875" style="18" customWidth="1"/>
    <col min="15607" max="15607" width="21.5703125" style="18" customWidth="1"/>
    <col min="15608" max="15608" width="13.42578125" style="18" customWidth="1"/>
    <col min="15609" max="15609" width="15" style="18" customWidth="1"/>
    <col min="15610" max="15858" width="9.140625" style="18"/>
    <col min="15859" max="15859" width="34" style="18" customWidth="1"/>
    <col min="15860" max="15860" width="10" style="18" customWidth="1"/>
    <col min="15861" max="15861" width="11.42578125" style="18" customWidth="1"/>
    <col min="15862" max="15862" width="11.85546875" style="18" customWidth="1"/>
    <col min="15863" max="15863" width="21.5703125" style="18" customWidth="1"/>
    <col min="15864" max="15864" width="13.42578125" style="18" customWidth="1"/>
    <col min="15865" max="15865" width="15" style="18" customWidth="1"/>
    <col min="15866" max="16114" width="9.140625" style="18"/>
    <col min="16115" max="16115" width="34" style="18" customWidth="1"/>
    <col min="16116" max="16116" width="10" style="18" customWidth="1"/>
    <col min="16117" max="16117" width="11.42578125" style="18" customWidth="1"/>
    <col min="16118" max="16118" width="11.85546875" style="18" customWidth="1"/>
    <col min="16119" max="16119" width="21.5703125" style="18" customWidth="1"/>
    <col min="16120" max="16120" width="13.42578125" style="18" customWidth="1"/>
    <col min="16121" max="16121" width="15" style="18" customWidth="1"/>
    <col min="16122" max="16384" width="9.140625" style="18"/>
  </cols>
  <sheetData>
    <row r="1" spans="1:18" ht="52.5" customHeight="1" thickBot="1" x14ac:dyDescent="0.3">
      <c r="A1" s="74" t="str">
        <f>SOUHRN!A1</f>
        <v>Z25036 - Zajištění úklidových služeb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1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s="25" customFormat="1" ht="20.100000000000001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20.45" customHeight="1" thickBot="1" x14ac:dyDescent="0.3">
      <c r="A4" s="22" t="s">
        <v>245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ht="15.75" thickBot="1" x14ac:dyDescent="0.3">
      <c r="A5" s="30"/>
      <c r="B5" s="77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  <c r="R5" s="80"/>
    </row>
    <row r="6" spans="1:18" ht="30" customHeight="1" thickBot="1" x14ac:dyDescent="0.3">
      <c r="A6" s="30"/>
      <c r="B6" s="81" t="s">
        <v>28</v>
      </c>
      <c r="C6" s="82" t="s">
        <v>29</v>
      </c>
      <c r="D6" s="83" t="s">
        <v>30</v>
      </c>
      <c r="E6" s="84"/>
      <c r="F6" s="84"/>
      <c r="G6" s="84"/>
      <c r="H6" s="84"/>
      <c r="I6" s="84"/>
      <c r="J6" s="84"/>
      <c r="K6" s="84"/>
      <c r="L6" s="84"/>
      <c r="M6" s="84"/>
      <c r="N6" s="85"/>
      <c r="O6" s="86" t="s">
        <v>31</v>
      </c>
      <c r="P6" s="87" t="s">
        <v>32</v>
      </c>
      <c r="Q6" s="88" t="s">
        <v>33</v>
      </c>
      <c r="R6" s="80"/>
    </row>
    <row r="7" spans="1:18" x14ac:dyDescent="0.25">
      <c r="A7" s="30"/>
      <c r="B7" s="89" t="s">
        <v>246</v>
      </c>
      <c r="C7" s="90"/>
      <c r="D7" s="91" t="s">
        <v>35</v>
      </c>
      <c r="E7" s="92" t="s">
        <v>36</v>
      </c>
      <c r="F7" s="92" t="s">
        <v>37</v>
      </c>
      <c r="G7" s="92" t="s">
        <v>38</v>
      </c>
      <c r="H7" s="92" t="s">
        <v>39</v>
      </c>
      <c r="I7" s="92" t="s">
        <v>40</v>
      </c>
      <c r="J7" s="92" t="s">
        <v>41</v>
      </c>
      <c r="K7" s="92" t="s">
        <v>42</v>
      </c>
      <c r="L7" s="92" t="s">
        <v>43</v>
      </c>
      <c r="M7" s="92" t="s">
        <v>44</v>
      </c>
      <c r="N7" s="93" t="s">
        <v>45</v>
      </c>
      <c r="O7" s="90"/>
      <c r="P7" s="90"/>
      <c r="Q7" s="94"/>
      <c r="R7" s="21"/>
    </row>
    <row r="8" spans="1:18" x14ac:dyDescent="0.25">
      <c r="A8" s="30"/>
      <c r="B8" s="95" t="s">
        <v>247</v>
      </c>
      <c r="C8" s="96">
        <v>24.75</v>
      </c>
      <c r="D8" s="97">
        <v>1</v>
      </c>
      <c r="E8" s="104">
        <v>1</v>
      </c>
      <c r="F8" s="104">
        <v>1</v>
      </c>
      <c r="G8" s="104">
        <v>1</v>
      </c>
      <c r="H8" s="104">
        <v>1</v>
      </c>
      <c r="I8" s="338"/>
      <c r="J8" s="338"/>
      <c r="K8" s="99">
        <v>1</v>
      </c>
      <c r="L8" s="99"/>
      <c r="M8" s="99"/>
      <c r="N8" s="100"/>
      <c r="O8" s="264">
        <f>(SUM(D8:J8)*K8*52)+(SUM(D8:J8)*L8*26)+(SUM(D8:J8)*M8*12)+(SUM(D8:J8)*N8*1)</f>
        <v>260</v>
      </c>
      <c r="P8" s="1"/>
      <c r="Q8" s="102">
        <f>P8*O8*C8</f>
        <v>0</v>
      </c>
      <c r="R8" s="21"/>
    </row>
    <row r="9" spans="1:18" x14ac:dyDescent="0.25">
      <c r="A9" s="30"/>
      <c r="B9" s="95" t="s">
        <v>247</v>
      </c>
      <c r="C9" s="96">
        <v>41.4</v>
      </c>
      <c r="D9" s="97"/>
      <c r="E9" s="104"/>
      <c r="F9" s="104">
        <v>2</v>
      </c>
      <c r="G9" s="104"/>
      <c r="H9" s="104"/>
      <c r="I9" s="338"/>
      <c r="J9" s="338"/>
      <c r="K9" s="99"/>
      <c r="L9" s="99"/>
      <c r="M9" s="99">
        <v>1</v>
      </c>
      <c r="N9" s="100"/>
      <c r="O9" s="264">
        <f t="shared" ref="O9:O15" si="0">(SUM(D9:J9)*K9*52)+(SUM(D9:J9)*L9*26)+(SUM(D9:J9)*M9*12)+(SUM(D9:J9)*N9*1)</f>
        <v>24</v>
      </c>
      <c r="P9" s="1"/>
      <c r="Q9" s="102">
        <f>P9*O9*C9</f>
        <v>0</v>
      </c>
      <c r="R9" s="21"/>
    </row>
    <row r="10" spans="1:18" x14ac:dyDescent="0.25">
      <c r="A10" s="30"/>
      <c r="B10" s="95" t="s">
        <v>248</v>
      </c>
      <c r="C10" s="96">
        <v>1.5</v>
      </c>
      <c r="D10" s="97"/>
      <c r="E10" s="104"/>
      <c r="F10" s="104"/>
      <c r="G10" s="104"/>
      <c r="H10" s="104"/>
      <c r="I10" s="338"/>
      <c r="J10" s="338"/>
      <c r="K10" s="99"/>
      <c r="L10" s="99"/>
      <c r="M10" s="99"/>
      <c r="N10" s="100"/>
      <c r="O10" s="264">
        <f t="shared" si="0"/>
        <v>0</v>
      </c>
      <c r="P10" s="96" t="s">
        <v>57</v>
      </c>
      <c r="Q10" s="500" t="s">
        <v>57</v>
      </c>
      <c r="R10" s="21"/>
    </row>
    <row r="11" spans="1:18" x14ac:dyDescent="0.25">
      <c r="A11" s="30"/>
      <c r="B11" s="95" t="s">
        <v>249</v>
      </c>
      <c r="C11" s="96">
        <v>27.74</v>
      </c>
      <c r="D11" s="97">
        <v>1</v>
      </c>
      <c r="E11" s="104">
        <v>1</v>
      </c>
      <c r="F11" s="104">
        <v>1</v>
      </c>
      <c r="G11" s="104">
        <v>1</v>
      </c>
      <c r="H11" s="104">
        <v>1</v>
      </c>
      <c r="I11" s="338"/>
      <c r="J11" s="338"/>
      <c r="K11" s="99">
        <v>1</v>
      </c>
      <c r="L11" s="99"/>
      <c r="M11" s="99"/>
      <c r="N11" s="100"/>
      <c r="O11" s="264">
        <f t="shared" si="0"/>
        <v>260</v>
      </c>
      <c r="P11" s="1"/>
      <c r="Q11" s="102">
        <f>P11*O11*C11</f>
        <v>0</v>
      </c>
      <c r="R11" s="21"/>
    </row>
    <row r="12" spans="1:18" x14ac:dyDescent="0.25">
      <c r="A12" s="30"/>
      <c r="B12" s="95" t="s">
        <v>250</v>
      </c>
      <c r="C12" s="96">
        <v>72.02</v>
      </c>
      <c r="D12" s="97">
        <v>1</v>
      </c>
      <c r="E12" s="104">
        <v>1</v>
      </c>
      <c r="F12" s="104">
        <v>1</v>
      </c>
      <c r="G12" s="104">
        <v>1</v>
      </c>
      <c r="H12" s="104">
        <v>1</v>
      </c>
      <c r="I12" s="338"/>
      <c r="J12" s="338"/>
      <c r="K12" s="99">
        <v>1</v>
      </c>
      <c r="L12" s="99"/>
      <c r="M12" s="99"/>
      <c r="N12" s="100"/>
      <c r="O12" s="264">
        <f t="shared" si="0"/>
        <v>260</v>
      </c>
      <c r="P12" s="1"/>
      <c r="Q12" s="102">
        <f>P12*O12*C12</f>
        <v>0</v>
      </c>
      <c r="R12" s="21"/>
    </row>
    <row r="13" spans="1:18" x14ac:dyDescent="0.25">
      <c r="A13" s="30"/>
      <c r="B13" s="95" t="s">
        <v>251</v>
      </c>
      <c r="C13" s="96">
        <v>19.079999999999998</v>
      </c>
      <c r="D13" s="97">
        <v>1</v>
      </c>
      <c r="E13" s="104">
        <v>1</v>
      </c>
      <c r="F13" s="104">
        <v>1</v>
      </c>
      <c r="G13" s="104">
        <v>1</v>
      </c>
      <c r="H13" s="104">
        <v>1</v>
      </c>
      <c r="I13" s="338"/>
      <c r="J13" s="338"/>
      <c r="K13" s="99">
        <v>1</v>
      </c>
      <c r="L13" s="99"/>
      <c r="M13" s="99"/>
      <c r="N13" s="100"/>
      <c r="O13" s="264">
        <f t="shared" si="0"/>
        <v>260</v>
      </c>
      <c r="P13" s="1"/>
      <c r="Q13" s="102">
        <f>P13*O13*C13</f>
        <v>0</v>
      </c>
      <c r="R13" s="21"/>
    </row>
    <row r="14" spans="1:18" x14ac:dyDescent="0.25">
      <c r="A14" s="30"/>
      <c r="B14" s="95" t="s">
        <v>252</v>
      </c>
      <c r="C14" s="96">
        <v>40.47</v>
      </c>
      <c r="D14" s="97">
        <v>1</v>
      </c>
      <c r="E14" s="104">
        <v>1</v>
      </c>
      <c r="F14" s="104">
        <v>1</v>
      </c>
      <c r="G14" s="104">
        <v>1</v>
      </c>
      <c r="H14" s="104">
        <v>1</v>
      </c>
      <c r="I14" s="338"/>
      <c r="J14" s="338"/>
      <c r="K14" s="99">
        <v>1</v>
      </c>
      <c r="L14" s="99"/>
      <c r="M14" s="99"/>
      <c r="N14" s="100"/>
      <c r="O14" s="264">
        <f t="shared" si="0"/>
        <v>260</v>
      </c>
      <c r="P14" s="1"/>
      <c r="Q14" s="102">
        <f>P14*O14*C14</f>
        <v>0</v>
      </c>
      <c r="R14" s="21"/>
    </row>
    <row r="15" spans="1:18" ht="15.75" thickBot="1" x14ac:dyDescent="0.3">
      <c r="A15" s="30"/>
      <c r="B15" s="95" t="s">
        <v>253</v>
      </c>
      <c r="C15" s="96">
        <v>2.94</v>
      </c>
      <c r="D15" s="272"/>
      <c r="E15" s="110"/>
      <c r="F15" s="110">
        <v>1</v>
      </c>
      <c r="G15" s="110"/>
      <c r="H15" s="110"/>
      <c r="I15" s="340"/>
      <c r="J15" s="340"/>
      <c r="K15" s="274"/>
      <c r="L15" s="274"/>
      <c r="M15" s="274">
        <v>1</v>
      </c>
      <c r="N15" s="324"/>
      <c r="O15" s="264">
        <f t="shared" si="0"/>
        <v>12</v>
      </c>
      <c r="P15" s="1"/>
      <c r="Q15" s="102">
        <f>P15*O15*C15</f>
        <v>0</v>
      </c>
      <c r="R15" s="21"/>
    </row>
    <row r="16" spans="1:18" x14ac:dyDescent="0.25">
      <c r="A16" s="30"/>
      <c r="B16" s="89" t="s">
        <v>254</v>
      </c>
      <c r="C16" s="90"/>
      <c r="D16" s="91" t="s">
        <v>35</v>
      </c>
      <c r="E16" s="92" t="s">
        <v>36</v>
      </c>
      <c r="F16" s="92" t="s">
        <v>37</v>
      </c>
      <c r="G16" s="92" t="s">
        <v>38</v>
      </c>
      <c r="H16" s="92" t="s">
        <v>39</v>
      </c>
      <c r="I16" s="92" t="s">
        <v>40</v>
      </c>
      <c r="J16" s="92" t="s">
        <v>41</v>
      </c>
      <c r="K16" s="92" t="s">
        <v>42</v>
      </c>
      <c r="L16" s="92" t="s">
        <v>43</v>
      </c>
      <c r="M16" s="92" t="s">
        <v>44</v>
      </c>
      <c r="N16" s="93" t="s">
        <v>45</v>
      </c>
      <c r="O16" s="90"/>
      <c r="P16" s="90"/>
      <c r="Q16" s="94"/>
      <c r="R16" s="21"/>
    </row>
    <row r="17" spans="1:18" x14ac:dyDescent="0.25">
      <c r="A17" s="30"/>
      <c r="B17" s="95" t="s">
        <v>255</v>
      </c>
      <c r="C17" s="96">
        <v>15.21</v>
      </c>
      <c r="D17" s="97"/>
      <c r="E17" s="104"/>
      <c r="F17" s="104"/>
      <c r="G17" s="104"/>
      <c r="H17" s="104"/>
      <c r="I17" s="338"/>
      <c r="J17" s="338"/>
      <c r="K17" s="99"/>
      <c r="L17" s="99"/>
      <c r="M17" s="99"/>
      <c r="N17" s="100"/>
      <c r="O17" s="264">
        <f t="shared" ref="O17:O18" si="1">(SUM(D17:J17)*K17*52)+(SUM(D17:J17)*L17*26)+(SUM(D17:J17)*M17*12)+(SUM(D17:J17)*N17*1)</f>
        <v>0</v>
      </c>
      <c r="P17" s="1"/>
      <c r="Q17" s="102" t="s">
        <v>57</v>
      </c>
      <c r="R17" s="21"/>
    </row>
    <row r="18" spans="1:18" x14ac:dyDescent="0.25">
      <c r="A18" s="30"/>
      <c r="B18" s="95" t="s">
        <v>249</v>
      </c>
      <c r="C18" s="96">
        <v>26.13</v>
      </c>
      <c r="D18" s="97">
        <v>1</v>
      </c>
      <c r="E18" s="104">
        <v>1</v>
      </c>
      <c r="F18" s="104">
        <v>1</v>
      </c>
      <c r="G18" s="104">
        <v>1</v>
      </c>
      <c r="H18" s="104">
        <v>1</v>
      </c>
      <c r="I18" s="338"/>
      <c r="J18" s="338"/>
      <c r="K18" s="99">
        <v>1</v>
      </c>
      <c r="L18" s="99"/>
      <c r="M18" s="99"/>
      <c r="N18" s="100"/>
      <c r="O18" s="264">
        <f t="shared" si="1"/>
        <v>260</v>
      </c>
      <c r="P18" s="1"/>
      <c r="Q18" s="102">
        <f>P18*O18*C18</f>
        <v>0</v>
      </c>
      <c r="R18" s="21"/>
    </row>
    <row r="19" spans="1:18" x14ac:dyDescent="0.25">
      <c r="A19" s="30"/>
      <c r="B19" s="95" t="s">
        <v>256</v>
      </c>
      <c r="C19" s="96">
        <v>26.9</v>
      </c>
      <c r="D19" s="97">
        <v>1</v>
      </c>
      <c r="E19" s="104">
        <v>1</v>
      </c>
      <c r="F19" s="104">
        <v>1</v>
      </c>
      <c r="G19" s="104">
        <v>1</v>
      </c>
      <c r="H19" s="104">
        <v>1</v>
      </c>
      <c r="I19" s="338"/>
      <c r="J19" s="338"/>
      <c r="K19" s="99">
        <v>1</v>
      </c>
      <c r="L19" s="99"/>
      <c r="M19" s="99"/>
      <c r="N19" s="100"/>
      <c r="O19" s="264">
        <f>(SUM(D19:J19)*K19*52)+(SUM(D19:J19)*L19*26)+(SUM(D19:J19)*M19*12)+(SUM(D19:J19)*N19*1)</f>
        <v>260</v>
      </c>
      <c r="P19" s="1"/>
      <c r="Q19" s="102">
        <f>P19*O19*C19</f>
        <v>0</v>
      </c>
      <c r="R19" s="21"/>
    </row>
    <row r="20" spans="1:18" x14ac:dyDescent="0.25">
      <c r="A20" s="30"/>
      <c r="B20" s="95" t="s">
        <v>252</v>
      </c>
      <c r="C20" s="96">
        <v>7.4</v>
      </c>
      <c r="D20" s="97">
        <v>1</v>
      </c>
      <c r="E20" s="104">
        <v>1</v>
      </c>
      <c r="F20" s="104">
        <v>1</v>
      </c>
      <c r="G20" s="104">
        <v>1</v>
      </c>
      <c r="H20" s="104">
        <v>1</v>
      </c>
      <c r="I20" s="338"/>
      <c r="J20" s="338"/>
      <c r="K20" s="99">
        <v>1</v>
      </c>
      <c r="L20" s="99"/>
      <c r="M20" s="99"/>
      <c r="N20" s="100"/>
      <c r="O20" s="264">
        <f t="shared" ref="O20:O21" si="2">(SUM(D20:J20)*K20*52)+(SUM(D20:J20)*L20*26)+(SUM(D20:J20)*M20*12)+(SUM(D20:J20)*N20*1)</f>
        <v>260</v>
      </c>
      <c r="P20" s="1"/>
      <c r="Q20" s="102">
        <f>P20*O20*C20</f>
        <v>0</v>
      </c>
      <c r="R20" s="21"/>
    </row>
    <row r="21" spans="1:18" ht="15.75" thickBot="1" x14ac:dyDescent="0.3">
      <c r="A21" s="30"/>
      <c r="B21" s="452" t="s">
        <v>257</v>
      </c>
      <c r="C21" s="501">
        <v>92.54</v>
      </c>
      <c r="D21" s="502"/>
      <c r="E21" s="227"/>
      <c r="F21" s="227"/>
      <c r="G21" s="227"/>
      <c r="H21" s="227"/>
      <c r="I21" s="503"/>
      <c r="J21" s="503"/>
      <c r="K21" s="504"/>
      <c r="L21" s="504"/>
      <c r="M21" s="504"/>
      <c r="N21" s="505"/>
      <c r="O21" s="265">
        <f t="shared" si="2"/>
        <v>0</v>
      </c>
      <c r="P21" s="501" t="s">
        <v>57</v>
      </c>
      <c r="Q21" s="506" t="s">
        <v>57</v>
      </c>
      <c r="R21" s="21"/>
    </row>
    <row r="22" spans="1:18" x14ac:dyDescent="0.25">
      <c r="A22" s="55"/>
      <c r="B22" s="266" t="s">
        <v>50</v>
      </c>
      <c r="C22" s="267"/>
      <c r="D22" s="507" t="s">
        <v>35</v>
      </c>
      <c r="E22" s="508" t="s">
        <v>36</v>
      </c>
      <c r="F22" s="508" t="s">
        <v>37</v>
      </c>
      <c r="G22" s="508" t="s">
        <v>38</v>
      </c>
      <c r="H22" s="508" t="s">
        <v>39</v>
      </c>
      <c r="I22" s="508" t="s">
        <v>40</v>
      </c>
      <c r="J22" s="508" t="s">
        <v>41</v>
      </c>
      <c r="K22" s="508" t="s">
        <v>42</v>
      </c>
      <c r="L22" s="508" t="s">
        <v>43</v>
      </c>
      <c r="M22" s="508" t="s">
        <v>44</v>
      </c>
      <c r="N22" s="508" t="s">
        <v>45</v>
      </c>
      <c r="O22" s="89"/>
      <c r="P22" s="90"/>
      <c r="Q22" s="94"/>
      <c r="R22" s="58"/>
    </row>
    <row r="23" spans="1:18" x14ac:dyDescent="0.25">
      <c r="A23" s="55"/>
      <c r="B23" s="509" t="s">
        <v>255</v>
      </c>
      <c r="C23" s="96">
        <v>43.6</v>
      </c>
      <c r="D23" s="97"/>
      <c r="E23" s="104"/>
      <c r="F23" s="104">
        <v>1</v>
      </c>
      <c r="G23" s="104"/>
      <c r="H23" s="104"/>
      <c r="I23" s="338"/>
      <c r="J23" s="338"/>
      <c r="K23" s="99"/>
      <c r="L23" s="99"/>
      <c r="M23" s="99">
        <v>1</v>
      </c>
      <c r="N23" s="269"/>
      <c r="O23" s="264">
        <f>(SUM(D23:J23)*K23*52)+(SUM(D23:J23)*L23*26)+(SUM(D23:J23)*M23*12)+(SUM(D23:J23)*N23*1)</f>
        <v>12</v>
      </c>
      <c r="P23" s="1"/>
      <c r="Q23" s="102">
        <f>P23*O23*C23</f>
        <v>0</v>
      </c>
      <c r="R23" s="58"/>
    </row>
    <row r="24" spans="1:18" x14ac:dyDescent="0.25">
      <c r="A24" s="55"/>
      <c r="B24" s="509" t="s">
        <v>249</v>
      </c>
      <c r="C24" s="96">
        <v>13.2</v>
      </c>
      <c r="D24" s="97"/>
      <c r="E24" s="104"/>
      <c r="F24" s="104">
        <v>1</v>
      </c>
      <c r="G24" s="104"/>
      <c r="H24" s="104"/>
      <c r="I24" s="338"/>
      <c r="J24" s="338"/>
      <c r="K24" s="99"/>
      <c r="L24" s="99"/>
      <c r="M24" s="99">
        <v>1</v>
      </c>
      <c r="N24" s="269"/>
      <c r="O24" s="264">
        <f>(SUM(D24:J24)*K24*52)+(SUM(D24:J24)*L24*26)+(SUM(D24:J24)*M24*12)+(SUM(D24:J24)*N24*1)</f>
        <v>12</v>
      </c>
      <c r="P24" s="1"/>
      <c r="Q24" s="102">
        <f>P24*O24*C24</f>
        <v>0</v>
      </c>
      <c r="R24" s="58"/>
    </row>
    <row r="25" spans="1:18" x14ac:dyDescent="0.25">
      <c r="A25" s="55"/>
      <c r="B25" s="509" t="s">
        <v>258</v>
      </c>
      <c r="C25" s="96">
        <v>14.69</v>
      </c>
      <c r="D25" s="97"/>
      <c r="E25" s="104"/>
      <c r="F25" s="104">
        <v>1</v>
      </c>
      <c r="G25" s="104"/>
      <c r="H25" s="104"/>
      <c r="I25" s="338"/>
      <c r="J25" s="338"/>
      <c r="K25" s="99"/>
      <c r="L25" s="99"/>
      <c r="M25" s="99">
        <v>1</v>
      </c>
      <c r="N25" s="269"/>
      <c r="O25" s="264">
        <f>(SUM(D25:J25)*K25*52)+(SUM(D25:J25)*L25*26)+(SUM(D25:J25)*M25*12)+(SUM(D25:J25)*N25*1)</f>
        <v>12</v>
      </c>
      <c r="P25" s="1"/>
      <c r="Q25" s="102">
        <f>P25*O25*C25</f>
        <v>0</v>
      </c>
      <c r="R25" s="58"/>
    </row>
    <row r="26" spans="1:18" x14ac:dyDescent="0.25">
      <c r="A26" s="55"/>
      <c r="B26" s="509" t="s">
        <v>259</v>
      </c>
      <c r="C26" s="96">
        <v>23.4</v>
      </c>
      <c r="D26" s="97"/>
      <c r="E26" s="104"/>
      <c r="F26" s="104">
        <v>1</v>
      </c>
      <c r="G26" s="104"/>
      <c r="H26" s="104"/>
      <c r="I26" s="338"/>
      <c r="J26" s="338"/>
      <c r="K26" s="99"/>
      <c r="L26" s="99"/>
      <c r="M26" s="99">
        <v>1</v>
      </c>
      <c r="N26" s="269"/>
      <c r="O26" s="264">
        <f>(SUM(D26:J26)*K26*52)+(SUM(D26:J26)*L26*26)+(SUM(D26:J26)*M26*12)+(SUM(D26:J26)*N26*1)</f>
        <v>12</v>
      </c>
      <c r="P26" s="1"/>
      <c r="Q26" s="102">
        <f>P26*O26*C26</f>
        <v>0</v>
      </c>
      <c r="R26" s="58"/>
    </row>
    <row r="27" spans="1:18" x14ac:dyDescent="0.25">
      <c r="A27" s="55"/>
      <c r="B27" s="509" t="s">
        <v>252</v>
      </c>
      <c r="C27" s="96">
        <v>5.8</v>
      </c>
      <c r="D27" s="97"/>
      <c r="E27" s="104"/>
      <c r="F27" s="104">
        <v>1</v>
      </c>
      <c r="G27" s="104"/>
      <c r="H27" s="104"/>
      <c r="I27" s="338"/>
      <c r="J27" s="338"/>
      <c r="K27" s="99"/>
      <c r="L27" s="99"/>
      <c r="M27" s="99">
        <v>1</v>
      </c>
      <c r="N27" s="269"/>
      <c r="O27" s="264">
        <f t="shared" ref="O27:O28" si="3">(SUM(D27:J27)*K27*52)+(SUM(D27:J27)*L27*26)+(SUM(D27:J27)*M27*12)+(SUM(D27:J27)*N27*1)</f>
        <v>12</v>
      </c>
      <c r="P27" s="1"/>
      <c r="Q27" s="102">
        <f>P27*O27*C27</f>
        <v>0</v>
      </c>
      <c r="R27" s="58"/>
    </row>
    <row r="28" spans="1:18" ht="15.75" thickBot="1" x14ac:dyDescent="0.3">
      <c r="A28" s="55"/>
      <c r="B28" s="510" t="s">
        <v>55</v>
      </c>
      <c r="C28" s="511">
        <v>2.7</v>
      </c>
      <c r="D28" s="512"/>
      <c r="E28" s="513"/>
      <c r="F28" s="513"/>
      <c r="G28" s="513"/>
      <c r="H28" s="513"/>
      <c r="I28" s="514"/>
      <c r="J28" s="514"/>
      <c r="K28" s="515"/>
      <c r="L28" s="515"/>
      <c r="M28" s="515"/>
      <c r="N28" s="516"/>
      <c r="O28" s="325">
        <f t="shared" si="3"/>
        <v>0</v>
      </c>
      <c r="P28" s="115" t="s">
        <v>57</v>
      </c>
      <c r="Q28" s="517" t="s">
        <v>57</v>
      </c>
      <c r="R28" s="58"/>
    </row>
    <row r="29" spans="1:18" ht="15.75" thickBot="1" x14ac:dyDescent="0.3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1:18" ht="15.75" thickBot="1" x14ac:dyDescent="0.3">
      <c r="A30" s="30"/>
      <c r="B30" s="130" t="s">
        <v>100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2"/>
      <c r="R30" s="80"/>
    </row>
    <row r="31" spans="1:18" ht="15.75" x14ac:dyDescent="0.25">
      <c r="A31" s="30"/>
      <c r="B31" s="46" t="s">
        <v>20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33">
        <f>SUM(Q8:Q28)</f>
        <v>0</v>
      </c>
      <c r="Q31" s="134"/>
      <c r="R31" s="80"/>
    </row>
    <row r="32" spans="1:18" ht="15.75" x14ac:dyDescent="0.25">
      <c r="A32" s="30"/>
      <c r="B32" s="49" t="s">
        <v>21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135">
        <f>P33-P31</f>
        <v>0</v>
      </c>
      <c r="Q32" s="136"/>
      <c r="R32" s="80"/>
    </row>
    <row r="33" spans="1:18" ht="16.5" thickBot="1" x14ac:dyDescent="0.3">
      <c r="A33" s="30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37">
        <f>P31*1.21</f>
        <v>0</v>
      </c>
      <c r="Q33" s="138"/>
      <c r="R33" s="80"/>
    </row>
    <row r="34" spans="1:18" ht="15.75" thickBot="1" x14ac:dyDescent="0.3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15.75" thickBot="1" x14ac:dyDescent="0.3">
      <c r="A35" s="30"/>
      <c r="B35" s="139" t="s">
        <v>73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80"/>
    </row>
    <row r="36" spans="1:18" ht="26.25" thickBot="1" x14ac:dyDescent="0.3">
      <c r="A36" s="30"/>
      <c r="B36" s="142" t="s">
        <v>28</v>
      </c>
      <c r="C36" s="143" t="s">
        <v>29</v>
      </c>
      <c r="D36" s="83" t="s">
        <v>30</v>
      </c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87" t="s">
        <v>31</v>
      </c>
      <c r="P36" s="87" t="s">
        <v>32</v>
      </c>
      <c r="Q36" s="88" t="s">
        <v>33</v>
      </c>
      <c r="R36" s="80"/>
    </row>
    <row r="37" spans="1:18" x14ac:dyDescent="0.25">
      <c r="A37" s="30"/>
      <c r="B37" s="89" t="s">
        <v>74</v>
      </c>
      <c r="C37" s="90"/>
      <c r="D37" s="91" t="s">
        <v>35</v>
      </c>
      <c r="E37" s="92" t="s">
        <v>36</v>
      </c>
      <c r="F37" s="92" t="s">
        <v>37</v>
      </c>
      <c r="G37" s="92" t="s">
        <v>38</v>
      </c>
      <c r="H37" s="92" t="s">
        <v>39</v>
      </c>
      <c r="I37" s="92" t="s">
        <v>40</v>
      </c>
      <c r="J37" s="92" t="s">
        <v>41</v>
      </c>
      <c r="K37" s="92" t="s">
        <v>42</v>
      </c>
      <c r="L37" s="92" t="s">
        <v>43</v>
      </c>
      <c r="M37" s="92" t="s">
        <v>44</v>
      </c>
      <c r="N37" s="93" t="s">
        <v>45</v>
      </c>
      <c r="O37" s="90"/>
      <c r="P37" s="90"/>
      <c r="Q37" s="94"/>
      <c r="R37" s="80"/>
    </row>
    <row r="38" spans="1:18" x14ac:dyDescent="0.25">
      <c r="A38" s="30"/>
      <c r="B38" s="95" t="s">
        <v>260</v>
      </c>
      <c r="C38" s="96">
        <v>14.18</v>
      </c>
      <c r="D38" s="97"/>
      <c r="E38" s="104"/>
      <c r="F38" s="104">
        <v>1</v>
      </c>
      <c r="G38" s="104"/>
      <c r="H38" s="104"/>
      <c r="I38" s="338"/>
      <c r="J38" s="338"/>
      <c r="K38" s="99"/>
      <c r="L38" s="99"/>
      <c r="M38" s="99">
        <v>1</v>
      </c>
      <c r="N38" s="100"/>
      <c r="O38" s="264">
        <f>(SUM(D38:J38)*K38*52)+(SUM(D38:J38)*L38*26)+(SUM(D38:J38)*M38*12)+(SUM(D38:J38)*N38*1)</f>
        <v>12</v>
      </c>
      <c r="P38" s="1"/>
      <c r="Q38" s="102">
        <f>P38*O38*C38</f>
        <v>0</v>
      </c>
      <c r="R38" s="80"/>
    </row>
    <row r="39" spans="1:18" x14ac:dyDescent="0.25">
      <c r="A39" s="30"/>
      <c r="B39" s="95" t="s">
        <v>261</v>
      </c>
      <c r="C39" s="96">
        <v>56.74</v>
      </c>
      <c r="D39" s="97"/>
      <c r="E39" s="104"/>
      <c r="F39" s="104">
        <v>2</v>
      </c>
      <c r="G39" s="104"/>
      <c r="H39" s="104"/>
      <c r="I39" s="338"/>
      <c r="J39" s="338"/>
      <c r="K39" s="99"/>
      <c r="L39" s="99"/>
      <c r="M39" s="99"/>
      <c r="N39" s="100">
        <v>1</v>
      </c>
      <c r="O39" s="264">
        <f>(SUM(D39:J39)*K39*52)+(SUM(D39:J39)*L39*26)+(SUM(D39:J39)*M39*12)+(SUM(D39:J39)*N39*1)</f>
        <v>2</v>
      </c>
      <c r="P39" s="1"/>
      <c r="Q39" s="102">
        <f>P39*O39*C39</f>
        <v>0</v>
      </c>
      <c r="R39" s="80"/>
    </row>
    <row r="40" spans="1:18" x14ac:dyDescent="0.25">
      <c r="A40" s="30"/>
      <c r="B40" s="95" t="s">
        <v>75</v>
      </c>
      <c r="C40" s="96">
        <v>35</v>
      </c>
      <c r="D40" s="97"/>
      <c r="E40" s="104"/>
      <c r="F40" s="104">
        <v>2</v>
      </c>
      <c r="G40" s="104"/>
      <c r="H40" s="104"/>
      <c r="I40" s="338"/>
      <c r="J40" s="338"/>
      <c r="K40" s="99"/>
      <c r="L40" s="99"/>
      <c r="M40" s="99"/>
      <c r="N40" s="100">
        <v>1</v>
      </c>
      <c r="O40" s="264">
        <f>(SUM(D40:J40)*K40*52)+(SUM(D40:J40)*L40*26)+(SUM(D40:J40)*M40*12)+(SUM(D40:J40)*N40*1)</f>
        <v>2</v>
      </c>
      <c r="P40" s="1"/>
      <c r="Q40" s="102">
        <f>P40*O40*C40</f>
        <v>0</v>
      </c>
      <c r="R40" s="80"/>
    </row>
    <row r="41" spans="1:18" x14ac:dyDescent="0.25">
      <c r="A41" s="30"/>
      <c r="B41" s="95" t="s">
        <v>244</v>
      </c>
      <c r="C41" s="96">
        <v>87.15</v>
      </c>
      <c r="D41" s="97"/>
      <c r="E41" s="104"/>
      <c r="F41" s="104">
        <v>2</v>
      </c>
      <c r="G41" s="104"/>
      <c r="H41" s="104"/>
      <c r="I41" s="338"/>
      <c r="J41" s="338"/>
      <c r="K41" s="99"/>
      <c r="L41" s="99"/>
      <c r="M41" s="99"/>
      <c r="N41" s="100">
        <v>1</v>
      </c>
      <c r="O41" s="264">
        <f>(SUM(D41:J41)*K41*52)+(SUM(D41:J41)*L41*26)+(SUM(D41:J41)*M41*12)+(SUM(D41:J41)*N41*1)</f>
        <v>2</v>
      </c>
      <c r="P41" s="1"/>
      <c r="Q41" s="102">
        <f>P41*O41*C41</f>
        <v>0</v>
      </c>
      <c r="R41" s="80"/>
    </row>
    <row r="42" spans="1:18" ht="15.75" thickBot="1" x14ac:dyDescent="0.3">
      <c r="A42" s="30"/>
      <c r="B42" s="107" t="s">
        <v>262</v>
      </c>
      <c r="C42" s="115">
        <v>4.72</v>
      </c>
      <c r="D42" s="272"/>
      <c r="E42" s="110"/>
      <c r="F42" s="110">
        <v>2</v>
      </c>
      <c r="G42" s="110"/>
      <c r="H42" s="110"/>
      <c r="I42" s="340"/>
      <c r="J42" s="340"/>
      <c r="K42" s="274"/>
      <c r="L42" s="274"/>
      <c r="M42" s="274"/>
      <c r="N42" s="324">
        <v>1</v>
      </c>
      <c r="O42" s="325">
        <f>(SUM(D42:J42)*K42*52)+(SUM(D42:J42)*L42*26)+(SUM(D42:J42)*M42*12)+(SUM(D42:J42)*N42*1)</f>
        <v>2</v>
      </c>
      <c r="P42" s="2"/>
      <c r="Q42" s="113">
        <f>P42*O42*C42</f>
        <v>0</v>
      </c>
      <c r="R42" s="80"/>
    </row>
    <row r="43" spans="1:18" ht="15.75" thickBot="1" x14ac:dyDescent="0.3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1:18" ht="15.75" thickBot="1" x14ac:dyDescent="0.3">
      <c r="A44" s="30"/>
      <c r="B44" s="130" t="s">
        <v>191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2"/>
      <c r="R44" s="80"/>
    </row>
    <row r="45" spans="1:18" ht="15.75" x14ac:dyDescent="0.25">
      <c r="A45" s="30"/>
      <c r="B45" s="46" t="s">
        <v>20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144">
        <f>SUM(Q38:Q42)</f>
        <v>0</v>
      </c>
      <c r="Q45" s="134"/>
      <c r="R45" s="80"/>
    </row>
    <row r="46" spans="1:18" ht="15.75" x14ac:dyDescent="0.25">
      <c r="A46" s="30"/>
      <c r="B46" s="49" t="s">
        <v>21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145">
        <f>P47-P45</f>
        <v>0</v>
      </c>
      <c r="Q46" s="136"/>
      <c r="R46" s="80"/>
    </row>
    <row r="47" spans="1:18" ht="16.5" thickBot="1" x14ac:dyDescent="0.3">
      <c r="A47" s="30"/>
      <c r="B47" s="52" t="s">
        <v>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146">
        <f>P45*1.21</f>
        <v>0</v>
      </c>
      <c r="Q47" s="138"/>
      <c r="R47" s="80"/>
    </row>
    <row r="48" spans="1:18" ht="17.100000000000001" customHeight="1" thickBot="1" x14ac:dyDescent="0.3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8" ht="19.5" thickBot="1" x14ac:dyDescent="0.3">
      <c r="A49" s="19"/>
      <c r="B49" s="43" t="s">
        <v>84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21"/>
    </row>
    <row r="50" spans="1:18" ht="15.75" x14ac:dyDescent="0.25">
      <c r="A50" s="19"/>
      <c r="B50" s="46" t="s">
        <v>20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144">
        <f>SUM(P31+P45)</f>
        <v>0</v>
      </c>
      <c r="Q50" s="134"/>
      <c r="R50" s="21"/>
    </row>
    <row r="51" spans="1:18" ht="15.75" x14ac:dyDescent="0.25">
      <c r="A51" s="19"/>
      <c r="B51" s="49" t="s">
        <v>21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145">
        <f>P52-P50</f>
        <v>0</v>
      </c>
      <c r="Q51" s="136"/>
      <c r="R51" s="21"/>
    </row>
    <row r="52" spans="1:18" ht="16.5" thickBot="1" x14ac:dyDescent="0.3">
      <c r="A52" s="19"/>
      <c r="B52" s="52" t="s">
        <v>22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146">
        <f>P50*1.21</f>
        <v>0</v>
      </c>
      <c r="Q52" s="138"/>
      <c r="R52" s="21"/>
    </row>
    <row r="53" spans="1:18" ht="17.25" x14ac:dyDescent="0.25">
      <c r="A53" s="19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21"/>
    </row>
    <row r="54" spans="1:18" ht="15.75" x14ac:dyDescent="0.25">
      <c r="A54" s="55"/>
      <c r="B54" s="285" t="s">
        <v>25</v>
      </c>
      <c r="C54" s="286"/>
      <c r="D54" s="286"/>
      <c r="E54" s="286"/>
      <c r="F54" s="286"/>
      <c r="G54" s="286"/>
      <c r="H54" s="286"/>
      <c r="I54" s="286"/>
      <c r="J54" s="286"/>
      <c r="K54" s="286"/>
      <c r="L54" s="235"/>
      <c r="M54" s="235"/>
      <c r="N54" s="235"/>
      <c r="O54" s="66"/>
      <c r="P54" s="66"/>
      <c r="Q54" s="66"/>
      <c r="R54" s="58"/>
    </row>
    <row r="55" spans="1:18" ht="15.75" x14ac:dyDescent="0.25">
      <c r="A55" s="55"/>
      <c r="B55" s="287" t="s">
        <v>85</v>
      </c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88"/>
      <c r="Q55" s="66"/>
      <c r="R55" s="58"/>
    </row>
    <row r="56" spans="1:18" ht="29.25" customHeight="1" x14ac:dyDescent="0.25">
      <c r="A56" s="55"/>
      <c r="B56" s="155" t="s">
        <v>87</v>
      </c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58"/>
    </row>
    <row r="57" spans="1:18" x14ac:dyDescent="0.25">
      <c r="A57" s="64"/>
      <c r="B57" s="65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65"/>
      <c r="P57" s="65"/>
      <c r="Q57" s="65"/>
      <c r="R57" s="67"/>
    </row>
    <row r="58" spans="1:18" x14ac:dyDescent="0.2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</row>
    <row r="59" spans="1:18" x14ac:dyDescent="0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18" x14ac:dyDescent="0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1:18" x14ac:dyDescent="0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1:18" x14ac:dyDescent="0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18" x14ac:dyDescent="0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  <row r="64" spans="1:18" x14ac:dyDescent="0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</row>
    <row r="65" spans="3:14" x14ac:dyDescent="0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</row>
    <row r="66" spans="3:14" x14ac:dyDescent="0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</row>
    <row r="67" spans="3:14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3:14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3:14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3:14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3:14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3:14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3:14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3:14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3:14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3:14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</sheetData>
  <sheetProtection algorithmName="SHA-512" hashValue="twf28j5aqvfb9uHLImeSr4jxPt7D1VSd2YcgOSdJUFHOFddbe/efI5PxfDnCNyRby19U2fxVuG5VAvYzaejoNg==" saltValue="bj7bJ1nyAY6yCrrqqLgoYQ==" spinCount="100000" sheet="1" objects="1" scenarios="1"/>
  <mergeCells count="47">
    <mergeCell ref="B56:Q56"/>
    <mergeCell ref="B53:Q53"/>
    <mergeCell ref="B55:P55"/>
    <mergeCell ref="A48:R48"/>
    <mergeCell ref="A49:A53"/>
    <mergeCell ref="B49:Q49"/>
    <mergeCell ref="R49:R53"/>
    <mergeCell ref="B50:O50"/>
    <mergeCell ref="P50:Q50"/>
    <mergeCell ref="B51:O51"/>
    <mergeCell ref="P51:Q51"/>
    <mergeCell ref="B52:O52"/>
    <mergeCell ref="P52:Q52"/>
    <mergeCell ref="B54:K54"/>
    <mergeCell ref="P45:Q45"/>
    <mergeCell ref="R44:R47"/>
    <mergeCell ref="A43:R43"/>
    <mergeCell ref="B46:O46"/>
    <mergeCell ref="P46:Q46"/>
    <mergeCell ref="B47:O47"/>
    <mergeCell ref="P47:Q47"/>
    <mergeCell ref="A44:A47"/>
    <mergeCell ref="B44:Q44"/>
    <mergeCell ref="B45:O45"/>
    <mergeCell ref="A34:R34"/>
    <mergeCell ref="A35:A42"/>
    <mergeCell ref="B35:Q35"/>
    <mergeCell ref="R35:R42"/>
    <mergeCell ref="D36:N36"/>
    <mergeCell ref="A1:R1"/>
    <mergeCell ref="A2:R2"/>
    <mergeCell ref="A3:R3"/>
    <mergeCell ref="A4:R4"/>
    <mergeCell ref="A5:A21"/>
    <mergeCell ref="B5:Q5"/>
    <mergeCell ref="R5:R21"/>
    <mergeCell ref="D6:N6"/>
    <mergeCell ref="A29:R29"/>
    <mergeCell ref="A30:A33"/>
    <mergeCell ref="B30:Q30"/>
    <mergeCell ref="R30:R33"/>
    <mergeCell ref="B31:O31"/>
    <mergeCell ref="P31:Q31"/>
    <mergeCell ref="B32:O32"/>
    <mergeCell ref="P32:Q32"/>
    <mergeCell ref="B33:O33"/>
    <mergeCell ref="P33:Q33"/>
  </mergeCells>
  <pageMargins left="0.7" right="0.7" top="0.78740157499999996" bottom="0.78740157499999996" header="0.3" footer="0.3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18"/>
  <sheetViews>
    <sheetView zoomScale="90" zoomScaleNormal="90" workbookViewId="0">
      <selection activeCell="P11" sqref="P8:P11"/>
    </sheetView>
  </sheetViews>
  <sheetFormatPr defaultColWidth="9.140625" defaultRowHeight="15" x14ac:dyDescent="0.25"/>
  <cols>
    <col min="1" max="1" width="2.5703125" style="18" customWidth="1"/>
    <col min="2" max="2" width="34.28515625" style="18" customWidth="1"/>
    <col min="3" max="3" width="10" style="18" customWidth="1"/>
    <col min="4" max="14" width="3.5703125" style="18" customWidth="1"/>
    <col min="15" max="15" width="11.85546875" style="18" customWidth="1"/>
    <col min="16" max="16" width="17.5703125" style="18" customWidth="1"/>
    <col min="17" max="17" width="15" style="18" customWidth="1"/>
    <col min="18" max="18" width="2.5703125" style="18" customWidth="1"/>
    <col min="19" max="19" width="9.140625" style="18" customWidth="1"/>
    <col min="20" max="234" width="9.140625" style="18"/>
    <col min="235" max="235" width="34" style="18" customWidth="1"/>
    <col min="236" max="236" width="10" style="18" customWidth="1"/>
    <col min="237" max="237" width="11.42578125" style="18" customWidth="1"/>
    <col min="238" max="238" width="11.85546875" style="18" customWidth="1"/>
    <col min="239" max="239" width="21.5703125" style="18" customWidth="1"/>
    <col min="240" max="240" width="13.42578125" style="18" customWidth="1"/>
    <col min="241" max="241" width="15" style="18" customWidth="1"/>
    <col min="242" max="490" width="9.140625" style="18"/>
    <col min="491" max="491" width="34" style="18" customWidth="1"/>
    <col min="492" max="492" width="10" style="18" customWidth="1"/>
    <col min="493" max="493" width="11.42578125" style="18" customWidth="1"/>
    <col min="494" max="494" width="11.85546875" style="18" customWidth="1"/>
    <col min="495" max="495" width="21.5703125" style="18" customWidth="1"/>
    <col min="496" max="496" width="13.42578125" style="18" customWidth="1"/>
    <col min="497" max="497" width="15" style="18" customWidth="1"/>
    <col min="498" max="746" width="9.140625" style="18"/>
    <col min="747" max="747" width="34" style="18" customWidth="1"/>
    <col min="748" max="748" width="10" style="18" customWidth="1"/>
    <col min="749" max="749" width="11.42578125" style="18" customWidth="1"/>
    <col min="750" max="750" width="11.85546875" style="18" customWidth="1"/>
    <col min="751" max="751" width="21.5703125" style="18" customWidth="1"/>
    <col min="752" max="752" width="13.42578125" style="18" customWidth="1"/>
    <col min="753" max="753" width="15" style="18" customWidth="1"/>
    <col min="754" max="1002" width="9.140625" style="18"/>
    <col min="1003" max="1003" width="34" style="18" customWidth="1"/>
    <col min="1004" max="1004" width="10" style="18" customWidth="1"/>
    <col min="1005" max="1005" width="11.42578125" style="18" customWidth="1"/>
    <col min="1006" max="1006" width="11.85546875" style="18" customWidth="1"/>
    <col min="1007" max="1007" width="21.5703125" style="18" customWidth="1"/>
    <col min="1008" max="1008" width="13.42578125" style="18" customWidth="1"/>
    <col min="1009" max="1009" width="15" style="18" customWidth="1"/>
    <col min="1010" max="1258" width="9.140625" style="18"/>
    <col min="1259" max="1259" width="34" style="18" customWidth="1"/>
    <col min="1260" max="1260" width="10" style="18" customWidth="1"/>
    <col min="1261" max="1261" width="11.42578125" style="18" customWidth="1"/>
    <col min="1262" max="1262" width="11.85546875" style="18" customWidth="1"/>
    <col min="1263" max="1263" width="21.5703125" style="18" customWidth="1"/>
    <col min="1264" max="1264" width="13.42578125" style="18" customWidth="1"/>
    <col min="1265" max="1265" width="15" style="18" customWidth="1"/>
    <col min="1266" max="1514" width="9.140625" style="18"/>
    <col min="1515" max="1515" width="34" style="18" customWidth="1"/>
    <col min="1516" max="1516" width="10" style="18" customWidth="1"/>
    <col min="1517" max="1517" width="11.42578125" style="18" customWidth="1"/>
    <col min="1518" max="1518" width="11.85546875" style="18" customWidth="1"/>
    <col min="1519" max="1519" width="21.5703125" style="18" customWidth="1"/>
    <col min="1520" max="1520" width="13.42578125" style="18" customWidth="1"/>
    <col min="1521" max="1521" width="15" style="18" customWidth="1"/>
    <col min="1522" max="1770" width="9.140625" style="18"/>
    <col min="1771" max="1771" width="34" style="18" customWidth="1"/>
    <col min="1772" max="1772" width="10" style="18" customWidth="1"/>
    <col min="1773" max="1773" width="11.42578125" style="18" customWidth="1"/>
    <col min="1774" max="1774" width="11.85546875" style="18" customWidth="1"/>
    <col min="1775" max="1775" width="21.5703125" style="18" customWidth="1"/>
    <col min="1776" max="1776" width="13.42578125" style="18" customWidth="1"/>
    <col min="1777" max="1777" width="15" style="18" customWidth="1"/>
    <col min="1778" max="2026" width="9.140625" style="18"/>
    <col min="2027" max="2027" width="34" style="18" customWidth="1"/>
    <col min="2028" max="2028" width="10" style="18" customWidth="1"/>
    <col min="2029" max="2029" width="11.42578125" style="18" customWidth="1"/>
    <col min="2030" max="2030" width="11.85546875" style="18" customWidth="1"/>
    <col min="2031" max="2031" width="21.5703125" style="18" customWidth="1"/>
    <col min="2032" max="2032" width="13.42578125" style="18" customWidth="1"/>
    <col min="2033" max="2033" width="15" style="18" customWidth="1"/>
    <col min="2034" max="2282" width="9.140625" style="18"/>
    <col min="2283" max="2283" width="34" style="18" customWidth="1"/>
    <col min="2284" max="2284" width="10" style="18" customWidth="1"/>
    <col min="2285" max="2285" width="11.42578125" style="18" customWidth="1"/>
    <col min="2286" max="2286" width="11.85546875" style="18" customWidth="1"/>
    <col min="2287" max="2287" width="21.5703125" style="18" customWidth="1"/>
    <col min="2288" max="2288" width="13.42578125" style="18" customWidth="1"/>
    <col min="2289" max="2289" width="15" style="18" customWidth="1"/>
    <col min="2290" max="2538" width="9.140625" style="18"/>
    <col min="2539" max="2539" width="34" style="18" customWidth="1"/>
    <col min="2540" max="2540" width="10" style="18" customWidth="1"/>
    <col min="2541" max="2541" width="11.42578125" style="18" customWidth="1"/>
    <col min="2542" max="2542" width="11.85546875" style="18" customWidth="1"/>
    <col min="2543" max="2543" width="21.5703125" style="18" customWidth="1"/>
    <col min="2544" max="2544" width="13.42578125" style="18" customWidth="1"/>
    <col min="2545" max="2545" width="15" style="18" customWidth="1"/>
    <col min="2546" max="2794" width="9.140625" style="18"/>
    <col min="2795" max="2795" width="34" style="18" customWidth="1"/>
    <col min="2796" max="2796" width="10" style="18" customWidth="1"/>
    <col min="2797" max="2797" width="11.42578125" style="18" customWidth="1"/>
    <col min="2798" max="2798" width="11.85546875" style="18" customWidth="1"/>
    <col min="2799" max="2799" width="21.5703125" style="18" customWidth="1"/>
    <col min="2800" max="2800" width="13.42578125" style="18" customWidth="1"/>
    <col min="2801" max="2801" width="15" style="18" customWidth="1"/>
    <col min="2802" max="3050" width="9.140625" style="18"/>
    <col min="3051" max="3051" width="34" style="18" customWidth="1"/>
    <col min="3052" max="3052" width="10" style="18" customWidth="1"/>
    <col min="3053" max="3053" width="11.42578125" style="18" customWidth="1"/>
    <col min="3054" max="3054" width="11.85546875" style="18" customWidth="1"/>
    <col min="3055" max="3055" width="21.5703125" style="18" customWidth="1"/>
    <col min="3056" max="3056" width="13.42578125" style="18" customWidth="1"/>
    <col min="3057" max="3057" width="15" style="18" customWidth="1"/>
    <col min="3058" max="3306" width="9.140625" style="18"/>
    <col min="3307" max="3307" width="34" style="18" customWidth="1"/>
    <col min="3308" max="3308" width="10" style="18" customWidth="1"/>
    <col min="3309" max="3309" width="11.42578125" style="18" customWidth="1"/>
    <col min="3310" max="3310" width="11.85546875" style="18" customWidth="1"/>
    <col min="3311" max="3311" width="21.5703125" style="18" customWidth="1"/>
    <col min="3312" max="3312" width="13.42578125" style="18" customWidth="1"/>
    <col min="3313" max="3313" width="15" style="18" customWidth="1"/>
    <col min="3314" max="3562" width="9.140625" style="18"/>
    <col min="3563" max="3563" width="34" style="18" customWidth="1"/>
    <col min="3564" max="3564" width="10" style="18" customWidth="1"/>
    <col min="3565" max="3565" width="11.42578125" style="18" customWidth="1"/>
    <col min="3566" max="3566" width="11.85546875" style="18" customWidth="1"/>
    <col min="3567" max="3567" width="21.5703125" style="18" customWidth="1"/>
    <col min="3568" max="3568" width="13.42578125" style="18" customWidth="1"/>
    <col min="3569" max="3569" width="15" style="18" customWidth="1"/>
    <col min="3570" max="3818" width="9.140625" style="18"/>
    <col min="3819" max="3819" width="34" style="18" customWidth="1"/>
    <col min="3820" max="3820" width="10" style="18" customWidth="1"/>
    <col min="3821" max="3821" width="11.42578125" style="18" customWidth="1"/>
    <col min="3822" max="3822" width="11.85546875" style="18" customWidth="1"/>
    <col min="3823" max="3823" width="21.5703125" style="18" customWidth="1"/>
    <col min="3824" max="3824" width="13.42578125" style="18" customWidth="1"/>
    <col min="3825" max="3825" width="15" style="18" customWidth="1"/>
    <col min="3826" max="4074" width="9.140625" style="18"/>
    <col min="4075" max="4075" width="34" style="18" customWidth="1"/>
    <col min="4076" max="4076" width="10" style="18" customWidth="1"/>
    <col min="4077" max="4077" width="11.42578125" style="18" customWidth="1"/>
    <col min="4078" max="4078" width="11.85546875" style="18" customWidth="1"/>
    <col min="4079" max="4079" width="21.5703125" style="18" customWidth="1"/>
    <col min="4080" max="4080" width="13.42578125" style="18" customWidth="1"/>
    <col min="4081" max="4081" width="15" style="18" customWidth="1"/>
    <col min="4082" max="4330" width="9.140625" style="18"/>
    <col min="4331" max="4331" width="34" style="18" customWidth="1"/>
    <col min="4332" max="4332" width="10" style="18" customWidth="1"/>
    <col min="4333" max="4333" width="11.42578125" style="18" customWidth="1"/>
    <col min="4334" max="4334" width="11.85546875" style="18" customWidth="1"/>
    <col min="4335" max="4335" width="21.5703125" style="18" customWidth="1"/>
    <col min="4336" max="4336" width="13.42578125" style="18" customWidth="1"/>
    <col min="4337" max="4337" width="15" style="18" customWidth="1"/>
    <col min="4338" max="4586" width="9.140625" style="18"/>
    <col min="4587" max="4587" width="34" style="18" customWidth="1"/>
    <col min="4588" max="4588" width="10" style="18" customWidth="1"/>
    <col min="4589" max="4589" width="11.42578125" style="18" customWidth="1"/>
    <col min="4590" max="4590" width="11.85546875" style="18" customWidth="1"/>
    <col min="4591" max="4591" width="21.5703125" style="18" customWidth="1"/>
    <col min="4592" max="4592" width="13.42578125" style="18" customWidth="1"/>
    <col min="4593" max="4593" width="15" style="18" customWidth="1"/>
    <col min="4594" max="4842" width="9.140625" style="18"/>
    <col min="4843" max="4843" width="34" style="18" customWidth="1"/>
    <col min="4844" max="4844" width="10" style="18" customWidth="1"/>
    <col min="4845" max="4845" width="11.42578125" style="18" customWidth="1"/>
    <col min="4846" max="4846" width="11.85546875" style="18" customWidth="1"/>
    <col min="4847" max="4847" width="21.5703125" style="18" customWidth="1"/>
    <col min="4848" max="4848" width="13.42578125" style="18" customWidth="1"/>
    <col min="4849" max="4849" width="15" style="18" customWidth="1"/>
    <col min="4850" max="5098" width="9.140625" style="18"/>
    <col min="5099" max="5099" width="34" style="18" customWidth="1"/>
    <col min="5100" max="5100" width="10" style="18" customWidth="1"/>
    <col min="5101" max="5101" width="11.42578125" style="18" customWidth="1"/>
    <col min="5102" max="5102" width="11.85546875" style="18" customWidth="1"/>
    <col min="5103" max="5103" width="21.5703125" style="18" customWidth="1"/>
    <col min="5104" max="5104" width="13.42578125" style="18" customWidth="1"/>
    <col min="5105" max="5105" width="15" style="18" customWidth="1"/>
    <col min="5106" max="5354" width="9.140625" style="18"/>
    <col min="5355" max="5355" width="34" style="18" customWidth="1"/>
    <col min="5356" max="5356" width="10" style="18" customWidth="1"/>
    <col min="5357" max="5357" width="11.42578125" style="18" customWidth="1"/>
    <col min="5358" max="5358" width="11.85546875" style="18" customWidth="1"/>
    <col min="5359" max="5359" width="21.5703125" style="18" customWidth="1"/>
    <col min="5360" max="5360" width="13.42578125" style="18" customWidth="1"/>
    <col min="5361" max="5361" width="15" style="18" customWidth="1"/>
    <col min="5362" max="5610" width="9.140625" style="18"/>
    <col min="5611" max="5611" width="34" style="18" customWidth="1"/>
    <col min="5612" max="5612" width="10" style="18" customWidth="1"/>
    <col min="5613" max="5613" width="11.42578125" style="18" customWidth="1"/>
    <col min="5614" max="5614" width="11.85546875" style="18" customWidth="1"/>
    <col min="5615" max="5615" width="21.5703125" style="18" customWidth="1"/>
    <col min="5616" max="5616" width="13.42578125" style="18" customWidth="1"/>
    <col min="5617" max="5617" width="15" style="18" customWidth="1"/>
    <col min="5618" max="5866" width="9.140625" style="18"/>
    <col min="5867" max="5867" width="34" style="18" customWidth="1"/>
    <col min="5868" max="5868" width="10" style="18" customWidth="1"/>
    <col min="5869" max="5869" width="11.42578125" style="18" customWidth="1"/>
    <col min="5870" max="5870" width="11.85546875" style="18" customWidth="1"/>
    <col min="5871" max="5871" width="21.5703125" style="18" customWidth="1"/>
    <col min="5872" max="5872" width="13.42578125" style="18" customWidth="1"/>
    <col min="5873" max="5873" width="15" style="18" customWidth="1"/>
    <col min="5874" max="6122" width="9.140625" style="18"/>
    <col min="6123" max="6123" width="34" style="18" customWidth="1"/>
    <col min="6124" max="6124" width="10" style="18" customWidth="1"/>
    <col min="6125" max="6125" width="11.42578125" style="18" customWidth="1"/>
    <col min="6126" max="6126" width="11.85546875" style="18" customWidth="1"/>
    <col min="6127" max="6127" width="21.5703125" style="18" customWidth="1"/>
    <col min="6128" max="6128" width="13.42578125" style="18" customWidth="1"/>
    <col min="6129" max="6129" width="15" style="18" customWidth="1"/>
    <col min="6130" max="6378" width="9.140625" style="18"/>
    <col min="6379" max="6379" width="34" style="18" customWidth="1"/>
    <col min="6380" max="6380" width="10" style="18" customWidth="1"/>
    <col min="6381" max="6381" width="11.42578125" style="18" customWidth="1"/>
    <col min="6382" max="6382" width="11.85546875" style="18" customWidth="1"/>
    <col min="6383" max="6383" width="21.5703125" style="18" customWidth="1"/>
    <col min="6384" max="6384" width="13.42578125" style="18" customWidth="1"/>
    <col min="6385" max="6385" width="15" style="18" customWidth="1"/>
    <col min="6386" max="6634" width="9.140625" style="18"/>
    <col min="6635" max="6635" width="34" style="18" customWidth="1"/>
    <col min="6636" max="6636" width="10" style="18" customWidth="1"/>
    <col min="6637" max="6637" width="11.42578125" style="18" customWidth="1"/>
    <col min="6638" max="6638" width="11.85546875" style="18" customWidth="1"/>
    <col min="6639" max="6639" width="21.5703125" style="18" customWidth="1"/>
    <col min="6640" max="6640" width="13.42578125" style="18" customWidth="1"/>
    <col min="6641" max="6641" width="15" style="18" customWidth="1"/>
    <col min="6642" max="6890" width="9.140625" style="18"/>
    <col min="6891" max="6891" width="34" style="18" customWidth="1"/>
    <col min="6892" max="6892" width="10" style="18" customWidth="1"/>
    <col min="6893" max="6893" width="11.42578125" style="18" customWidth="1"/>
    <col min="6894" max="6894" width="11.85546875" style="18" customWidth="1"/>
    <col min="6895" max="6895" width="21.5703125" style="18" customWidth="1"/>
    <col min="6896" max="6896" width="13.42578125" style="18" customWidth="1"/>
    <col min="6897" max="6897" width="15" style="18" customWidth="1"/>
    <col min="6898" max="7146" width="9.140625" style="18"/>
    <col min="7147" max="7147" width="34" style="18" customWidth="1"/>
    <col min="7148" max="7148" width="10" style="18" customWidth="1"/>
    <col min="7149" max="7149" width="11.42578125" style="18" customWidth="1"/>
    <col min="7150" max="7150" width="11.85546875" style="18" customWidth="1"/>
    <col min="7151" max="7151" width="21.5703125" style="18" customWidth="1"/>
    <col min="7152" max="7152" width="13.42578125" style="18" customWidth="1"/>
    <col min="7153" max="7153" width="15" style="18" customWidth="1"/>
    <col min="7154" max="7402" width="9.140625" style="18"/>
    <col min="7403" max="7403" width="34" style="18" customWidth="1"/>
    <col min="7404" max="7404" width="10" style="18" customWidth="1"/>
    <col min="7405" max="7405" width="11.42578125" style="18" customWidth="1"/>
    <col min="7406" max="7406" width="11.85546875" style="18" customWidth="1"/>
    <col min="7407" max="7407" width="21.5703125" style="18" customWidth="1"/>
    <col min="7408" max="7408" width="13.42578125" style="18" customWidth="1"/>
    <col min="7409" max="7409" width="15" style="18" customWidth="1"/>
    <col min="7410" max="7658" width="9.140625" style="18"/>
    <col min="7659" max="7659" width="34" style="18" customWidth="1"/>
    <col min="7660" max="7660" width="10" style="18" customWidth="1"/>
    <col min="7661" max="7661" width="11.42578125" style="18" customWidth="1"/>
    <col min="7662" max="7662" width="11.85546875" style="18" customWidth="1"/>
    <col min="7663" max="7663" width="21.5703125" style="18" customWidth="1"/>
    <col min="7664" max="7664" width="13.42578125" style="18" customWidth="1"/>
    <col min="7665" max="7665" width="15" style="18" customWidth="1"/>
    <col min="7666" max="7914" width="9.140625" style="18"/>
    <col min="7915" max="7915" width="34" style="18" customWidth="1"/>
    <col min="7916" max="7916" width="10" style="18" customWidth="1"/>
    <col min="7917" max="7917" width="11.42578125" style="18" customWidth="1"/>
    <col min="7918" max="7918" width="11.85546875" style="18" customWidth="1"/>
    <col min="7919" max="7919" width="21.5703125" style="18" customWidth="1"/>
    <col min="7920" max="7920" width="13.42578125" style="18" customWidth="1"/>
    <col min="7921" max="7921" width="15" style="18" customWidth="1"/>
    <col min="7922" max="8170" width="9.140625" style="18"/>
    <col min="8171" max="8171" width="34" style="18" customWidth="1"/>
    <col min="8172" max="8172" width="10" style="18" customWidth="1"/>
    <col min="8173" max="8173" width="11.42578125" style="18" customWidth="1"/>
    <col min="8174" max="8174" width="11.85546875" style="18" customWidth="1"/>
    <col min="8175" max="8175" width="21.5703125" style="18" customWidth="1"/>
    <col min="8176" max="8176" width="13.42578125" style="18" customWidth="1"/>
    <col min="8177" max="8177" width="15" style="18" customWidth="1"/>
    <col min="8178" max="8426" width="9.140625" style="18"/>
    <col min="8427" max="8427" width="34" style="18" customWidth="1"/>
    <col min="8428" max="8428" width="10" style="18" customWidth="1"/>
    <col min="8429" max="8429" width="11.42578125" style="18" customWidth="1"/>
    <col min="8430" max="8430" width="11.85546875" style="18" customWidth="1"/>
    <col min="8431" max="8431" width="21.5703125" style="18" customWidth="1"/>
    <col min="8432" max="8432" width="13.42578125" style="18" customWidth="1"/>
    <col min="8433" max="8433" width="15" style="18" customWidth="1"/>
    <col min="8434" max="8682" width="9.140625" style="18"/>
    <col min="8683" max="8683" width="34" style="18" customWidth="1"/>
    <col min="8684" max="8684" width="10" style="18" customWidth="1"/>
    <col min="8685" max="8685" width="11.42578125" style="18" customWidth="1"/>
    <col min="8686" max="8686" width="11.85546875" style="18" customWidth="1"/>
    <col min="8687" max="8687" width="21.5703125" style="18" customWidth="1"/>
    <col min="8688" max="8688" width="13.42578125" style="18" customWidth="1"/>
    <col min="8689" max="8689" width="15" style="18" customWidth="1"/>
    <col min="8690" max="8938" width="9.140625" style="18"/>
    <col min="8939" max="8939" width="34" style="18" customWidth="1"/>
    <col min="8940" max="8940" width="10" style="18" customWidth="1"/>
    <col min="8941" max="8941" width="11.42578125" style="18" customWidth="1"/>
    <col min="8942" max="8942" width="11.85546875" style="18" customWidth="1"/>
    <col min="8943" max="8943" width="21.5703125" style="18" customWidth="1"/>
    <col min="8944" max="8944" width="13.42578125" style="18" customWidth="1"/>
    <col min="8945" max="8945" width="15" style="18" customWidth="1"/>
    <col min="8946" max="9194" width="9.140625" style="18"/>
    <col min="9195" max="9195" width="34" style="18" customWidth="1"/>
    <col min="9196" max="9196" width="10" style="18" customWidth="1"/>
    <col min="9197" max="9197" width="11.42578125" style="18" customWidth="1"/>
    <col min="9198" max="9198" width="11.85546875" style="18" customWidth="1"/>
    <col min="9199" max="9199" width="21.5703125" style="18" customWidth="1"/>
    <col min="9200" max="9200" width="13.42578125" style="18" customWidth="1"/>
    <col min="9201" max="9201" width="15" style="18" customWidth="1"/>
    <col min="9202" max="9450" width="9.140625" style="18"/>
    <col min="9451" max="9451" width="34" style="18" customWidth="1"/>
    <col min="9452" max="9452" width="10" style="18" customWidth="1"/>
    <col min="9453" max="9453" width="11.42578125" style="18" customWidth="1"/>
    <col min="9454" max="9454" width="11.85546875" style="18" customWidth="1"/>
    <col min="9455" max="9455" width="21.5703125" style="18" customWidth="1"/>
    <col min="9456" max="9456" width="13.42578125" style="18" customWidth="1"/>
    <col min="9457" max="9457" width="15" style="18" customWidth="1"/>
    <col min="9458" max="9706" width="9.140625" style="18"/>
    <col min="9707" max="9707" width="34" style="18" customWidth="1"/>
    <col min="9708" max="9708" width="10" style="18" customWidth="1"/>
    <col min="9709" max="9709" width="11.42578125" style="18" customWidth="1"/>
    <col min="9710" max="9710" width="11.85546875" style="18" customWidth="1"/>
    <col min="9711" max="9711" width="21.5703125" style="18" customWidth="1"/>
    <col min="9712" max="9712" width="13.42578125" style="18" customWidth="1"/>
    <col min="9713" max="9713" width="15" style="18" customWidth="1"/>
    <col min="9714" max="9962" width="9.140625" style="18"/>
    <col min="9963" max="9963" width="34" style="18" customWidth="1"/>
    <col min="9964" max="9964" width="10" style="18" customWidth="1"/>
    <col min="9965" max="9965" width="11.42578125" style="18" customWidth="1"/>
    <col min="9966" max="9966" width="11.85546875" style="18" customWidth="1"/>
    <col min="9967" max="9967" width="21.5703125" style="18" customWidth="1"/>
    <col min="9968" max="9968" width="13.42578125" style="18" customWidth="1"/>
    <col min="9969" max="9969" width="15" style="18" customWidth="1"/>
    <col min="9970" max="10218" width="9.140625" style="18"/>
    <col min="10219" max="10219" width="34" style="18" customWidth="1"/>
    <col min="10220" max="10220" width="10" style="18" customWidth="1"/>
    <col min="10221" max="10221" width="11.42578125" style="18" customWidth="1"/>
    <col min="10222" max="10222" width="11.85546875" style="18" customWidth="1"/>
    <col min="10223" max="10223" width="21.5703125" style="18" customWidth="1"/>
    <col min="10224" max="10224" width="13.42578125" style="18" customWidth="1"/>
    <col min="10225" max="10225" width="15" style="18" customWidth="1"/>
    <col min="10226" max="10474" width="9.140625" style="18"/>
    <col min="10475" max="10475" width="34" style="18" customWidth="1"/>
    <col min="10476" max="10476" width="10" style="18" customWidth="1"/>
    <col min="10477" max="10477" width="11.42578125" style="18" customWidth="1"/>
    <col min="10478" max="10478" width="11.85546875" style="18" customWidth="1"/>
    <col min="10479" max="10479" width="21.5703125" style="18" customWidth="1"/>
    <col min="10480" max="10480" width="13.42578125" style="18" customWidth="1"/>
    <col min="10481" max="10481" width="15" style="18" customWidth="1"/>
    <col min="10482" max="10730" width="9.140625" style="18"/>
    <col min="10731" max="10731" width="34" style="18" customWidth="1"/>
    <col min="10732" max="10732" width="10" style="18" customWidth="1"/>
    <col min="10733" max="10733" width="11.42578125" style="18" customWidth="1"/>
    <col min="10734" max="10734" width="11.85546875" style="18" customWidth="1"/>
    <col min="10735" max="10735" width="21.5703125" style="18" customWidth="1"/>
    <col min="10736" max="10736" width="13.42578125" style="18" customWidth="1"/>
    <col min="10737" max="10737" width="15" style="18" customWidth="1"/>
    <col min="10738" max="10986" width="9.140625" style="18"/>
    <col min="10987" max="10987" width="34" style="18" customWidth="1"/>
    <col min="10988" max="10988" width="10" style="18" customWidth="1"/>
    <col min="10989" max="10989" width="11.42578125" style="18" customWidth="1"/>
    <col min="10990" max="10990" width="11.85546875" style="18" customWidth="1"/>
    <col min="10991" max="10991" width="21.5703125" style="18" customWidth="1"/>
    <col min="10992" max="10992" width="13.42578125" style="18" customWidth="1"/>
    <col min="10993" max="10993" width="15" style="18" customWidth="1"/>
    <col min="10994" max="11242" width="9.140625" style="18"/>
    <col min="11243" max="11243" width="34" style="18" customWidth="1"/>
    <col min="11244" max="11244" width="10" style="18" customWidth="1"/>
    <col min="11245" max="11245" width="11.42578125" style="18" customWidth="1"/>
    <col min="11246" max="11246" width="11.85546875" style="18" customWidth="1"/>
    <col min="11247" max="11247" width="21.5703125" style="18" customWidth="1"/>
    <col min="11248" max="11248" width="13.42578125" style="18" customWidth="1"/>
    <col min="11249" max="11249" width="15" style="18" customWidth="1"/>
    <col min="11250" max="11498" width="9.140625" style="18"/>
    <col min="11499" max="11499" width="34" style="18" customWidth="1"/>
    <col min="11500" max="11500" width="10" style="18" customWidth="1"/>
    <col min="11501" max="11501" width="11.42578125" style="18" customWidth="1"/>
    <col min="11502" max="11502" width="11.85546875" style="18" customWidth="1"/>
    <col min="11503" max="11503" width="21.5703125" style="18" customWidth="1"/>
    <col min="11504" max="11504" width="13.42578125" style="18" customWidth="1"/>
    <col min="11505" max="11505" width="15" style="18" customWidth="1"/>
    <col min="11506" max="11754" width="9.140625" style="18"/>
    <col min="11755" max="11755" width="34" style="18" customWidth="1"/>
    <col min="11756" max="11756" width="10" style="18" customWidth="1"/>
    <col min="11757" max="11757" width="11.42578125" style="18" customWidth="1"/>
    <col min="11758" max="11758" width="11.85546875" style="18" customWidth="1"/>
    <col min="11759" max="11759" width="21.5703125" style="18" customWidth="1"/>
    <col min="11760" max="11760" width="13.42578125" style="18" customWidth="1"/>
    <col min="11761" max="11761" width="15" style="18" customWidth="1"/>
    <col min="11762" max="12010" width="9.140625" style="18"/>
    <col min="12011" max="12011" width="34" style="18" customWidth="1"/>
    <col min="12012" max="12012" width="10" style="18" customWidth="1"/>
    <col min="12013" max="12013" width="11.42578125" style="18" customWidth="1"/>
    <col min="12014" max="12014" width="11.85546875" style="18" customWidth="1"/>
    <col min="12015" max="12015" width="21.5703125" style="18" customWidth="1"/>
    <col min="12016" max="12016" width="13.42578125" style="18" customWidth="1"/>
    <col min="12017" max="12017" width="15" style="18" customWidth="1"/>
    <col min="12018" max="12266" width="9.140625" style="18"/>
    <col min="12267" max="12267" width="34" style="18" customWidth="1"/>
    <col min="12268" max="12268" width="10" style="18" customWidth="1"/>
    <col min="12269" max="12269" width="11.42578125" style="18" customWidth="1"/>
    <col min="12270" max="12270" width="11.85546875" style="18" customWidth="1"/>
    <col min="12271" max="12271" width="21.5703125" style="18" customWidth="1"/>
    <col min="12272" max="12272" width="13.42578125" style="18" customWidth="1"/>
    <col min="12273" max="12273" width="15" style="18" customWidth="1"/>
    <col min="12274" max="12522" width="9.140625" style="18"/>
    <col min="12523" max="12523" width="34" style="18" customWidth="1"/>
    <col min="12524" max="12524" width="10" style="18" customWidth="1"/>
    <col min="12525" max="12525" width="11.42578125" style="18" customWidth="1"/>
    <col min="12526" max="12526" width="11.85546875" style="18" customWidth="1"/>
    <col min="12527" max="12527" width="21.5703125" style="18" customWidth="1"/>
    <col min="12528" max="12528" width="13.42578125" style="18" customWidth="1"/>
    <col min="12529" max="12529" width="15" style="18" customWidth="1"/>
    <col min="12530" max="12778" width="9.140625" style="18"/>
    <col min="12779" max="12779" width="34" style="18" customWidth="1"/>
    <col min="12780" max="12780" width="10" style="18" customWidth="1"/>
    <col min="12781" max="12781" width="11.42578125" style="18" customWidth="1"/>
    <col min="12782" max="12782" width="11.85546875" style="18" customWidth="1"/>
    <col min="12783" max="12783" width="21.5703125" style="18" customWidth="1"/>
    <col min="12784" max="12784" width="13.42578125" style="18" customWidth="1"/>
    <col min="12785" max="12785" width="15" style="18" customWidth="1"/>
    <col min="12786" max="13034" width="9.140625" style="18"/>
    <col min="13035" max="13035" width="34" style="18" customWidth="1"/>
    <col min="13036" max="13036" width="10" style="18" customWidth="1"/>
    <col min="13037" max="13037" width="11.42578125" style="18" customWidth="1"/>
    <col min="13038" max="13038" width="11.85546875" style="18" customWidth="1"/>
    <col min="13039" max="13039" width="21.5703125" style="18" customWidth="1"/>
    <col min="13040" max="13040" width="13.42578125" style="18" customWidth="1"/>
    <col min="13041" max="13041" width="15" style="18" customWidth="1"/>
    <col min="13042" max="13290" width="9.140625" style="18"/>
    <col min="13291" max="13291" width="34" style="18" customWidth="1"/>
    <col min="13292" max="13292" width="10" style="18" customWidth="1"/>
    <col min="13293" max="13293" width="11.42578125" style="18" customWidth="1"/>
    <col min="13294" max="13294" width="11.85546875" style="18" customWidth="1"/>
    <col min="13295" max="13295" width="21.5703125" style="18" customWidth="1"/>
    <col min="13296" max="13296" width="13.42578125" style="18" customWidth="1"/>
    <col min="13297" max="13297" width="15" style="18" customWidth="1"/>
    <col min="13298" max="13546" width="9.140625" style="18"/>
    <col min="13547" max="13547" width="34" style="18" customWidth="1"/>
    <col min="13548" max="13548" width="10" style="18" customWidth="1"/>
    <col min="13549" max="13549" width="11.42578125" style="18" customWidth="1"/>
    <col min="13550" max="13550" width="11.85546875" style="18" customWidth="1"/>
    <col min="13551" max="13551" width="21.5703125" style="18" customWidth="1"/>
    <col min="13552" max="13552" width="13.42578125" style="18" customWidth="1"/>
    <col min="13553" max="13553" width="15" style="18" customWidth="1"/>
    <col min="13554" max="13802" width="9.140625" style="18"/>
    <col min="13803" max="13803" width="34" style="18" customWidth="1"/>
    <col min="13804" max="13804" width="10" style="18" customWidth="1"/>
    <col min="13805" max="13805" width="11.42578125" style="18" customWidth="1"/>
    <col min="13806" max="13806" width="11.85546875" style="18" customWidth="1"/>
    <col min="13807" max="13807" width="21.5703125" style="18" customWidth="1"/>
    <col min="13808" max="13808" width="13.42578125" style="18" customWidth="1"/>
    <col min="13809" max="13809" width="15" style="18" customWidth="1"/>
    <col min="13810" max="14058" width="9.140625" style="18"/>
    <col min="14059" max="14059" width="34" style="18" customWidth="1"/>
    <col min="14060" max="14060" width="10" style="18" customWidth="1"/>
    <col min="14061" max="14061" width="11.42578125" style="18" customWidth="1"/>
    <col min="14062" max="14062" width="11.85546875" style="18" customWidth="1"/>
    <col min="14063" max="14063" width="21.5703125" style="18" customWidth="1"/>
    <col min="14064" max="14064" width="13.42578125" style="18" customWidth="1"/>
    <col min="14065" max="14065" width="15" style="18" customWidth="1"/>
    <col min="14066" max="14314" width="9.140625" style="18"/>
    <col min="14315" max="14315" width="34" style="18" customWidth="1"/>
    <col min="14316" max="14316" width="10" style="18" customWidth="1"/>
    <col min="14317" max="14317" width="11.42578125" style="18" customWidth="1"/>
    <col min="14318" max="14318" width="11.85546875" style="18" customWidth="1"/>
    <col min="14319" max="14319" width="21.5703125" style="18" customWidth="1"/>
    <col min="14320" max="14320" width="13.42578125" style="18" customWidth="1"/>
    <col min="14321" max="14321" width="15" style="18" customWidth="1"/>
    <col min="14322" max="14570" width="9.140625" style="18"/>
    <col min="14571" max="14571" width="34" style="18" customWidth="1"/>
    <col min="14572" max="14572" width="10" style="18" customWidth="1"/>
    <col min="14573" max="14573" width="11.42578125" style="18" customWidth="1"/>
    <col min="14574" max="14574" width="11.85546875" style="18" customWidth="1"/>
    <col min="14575" max="14575" width="21.5703125" style="18" customWidth="1"/>
    <col min="14576" max="14576" width="13.42578125" style="18" customWidth="1"/>
    <col min="14577" max="14577" width="15" style="18" customWidth="1"/>
    <col min="14578" max="14826" width="9.140625" style="18"/>
    <col min="14827" max="14827" width="34" style="18" customWidth="1"/>
    <col min="14828" max="14828" width="10" style="18" customWidth="1"/>
    <col min="14829" max="14829" width="11.42578125" style="18" customWidth="1"/>
    <col min="14830" max="14830" width="11.85546875" style="18" customWidth="1"/>
    <col min="14831" max="14831" width="21.5703125" style="18" customWidth="1"/>
    <col min="14832" max="14832" width="13.42578125" style="18" customWidth="1"/>
    <col min="14833" max="14833" width="15" style="18" customWidth="1"/>
    <col min="14834" max="15082" width="9.140625" style="18"/>
    <col min="15083" max="15083" width="34" style="18" customWidth="1"/>
    <col min="15084" max="15084" width="10" style="18" customWidth="1"/>
    <col min="15085" max="15085" width="11.42578125" style="18" customWidth="1"/>
    <col min="15086" max="15086" width="11.85546875" style="18" customWidth="1"/>
    <col min="15087" max="15087" width="21.5703125" style="18" customWidth="1"/>
    <col min="15088" max="15088" width="13.42578125" style="18" customWidth="1"/>
    <col min="15089" max="15089" width="15" style="18" customWidth="1"/>
    <col min="15090" max="15338" width="9.140625" style="18"/>
    <col min="15339" max="15339" width="34" style="18" customWidth="1"/>
    <col min="15340" max="15340" width="10" style="18" customWidth="1"/>
    <col min="15341" max="15341" width="11.42578125" style="18" customWidth="1"/>
    <col min="15342" max="15342" width="11.85546875" style="18" customWidth="1"/>
    <col min="15343" max="15343" width="21.5703125" style="18" customWidth="1"/>
    <col min="15344" max="15344" width="13.42578125" style="18" customWidth="1"/>
    <col min="15345" max="15345" width="15" style="18" customWidth="1"/>
    <col min="15346" max="15594" width="9.140625" style="18"/>
    <col min="15595" max="15595" width="34" style="18" customWidth="1"/>
    <col min="15596" max="15596" width="10" style="18" customWidth="1"/>
    <col min="15597" max="15597" width="11.42578125" style="18" customWidth="1"/>
    <col min="15598" max="15598" width="11.85546875" style="18" customWidth="1"/>
    <col min="15599" max="15599" width="21.5703125" style="18" customWidth="1"/>
    <col min="15600" max="15600" width="13.42578125" style="18" customWidth="1"/>
    <col min="15601" max="15601" width="15" style="18" customWidth="1"/>
    <col min="15602" max="15850" width="9.140625" style="18"/>
    <col min="15851" max="15851" width="34" style="18" customWidth="1"/>
    <col min="15852" max="15852" width="10" style="18" customWidth="1"/>
    <col min="15853" max="15853" width="11.42578125" style="18" customWidth="1"/>
    <col min="15854" max="15854" width="11.85546875" style="18" customWidth="1"/>
    <col min="15855" max="15855" width="21.5703125" style="18" customWidth="1"/>
    <col min="15856" max="15856" width="13.42578125" style="18" customWidth="1"/>
    <col min="15857" max="15857" width="15" style="18" customWidth="1"/>
    <col min="15858" max="16106" width="9.140625" style="18"/>
    <col min="16107" max="16107" width="34" style="18" customWidth="1"/>
    <col min="16108" max="16108" width="10" style="18" customWidth="1"/>
    <col min="16109" max="16109" width="11.42578125" style="18" customWidth="1"/>
    <col min="16110" max="16110" width="11.85546875" style="18" customWidth="1"/>
    <col min="16111" max="16111" width="21.5703125" style="18" customWidth="1"/>
    <col min="16112" max="16112" width="13.42578125" style="18" customWidth="1"/>
    <col min="16113" max="16113" width="15" style="18" customWidth="1"/>
    <col min="16114" max="16384" width="9.140625" style="18"/>
  </cols>
  <sheetData>
    <row r="1" spans="1:19" ht="52.5" customHeight="1" thickBot="1" x14ac:dyDescent="0.3">
      <c r="A1" s="74" t="str">
        <f>SOUHRN!A1</f>
        <v>Z25036 - Zajištění úklidových služeb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9" ht="1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9" s="25" customFormat="1" ht="20.100000000000001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9" ht="20.45" customHeight="1" thickBot="1" x14ac:dyDescent="0.3">
      <c r="A4" s="22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9" ht="15.75" thickBot="1" x14ac:dyDescent="0.3">
      <c r="A5" s="30"/>
      <c r="B5" s="77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  <c r="R5" s="80"/>
    </row>
    <row r="6" spans="1:19" ht="30" customHeight="1" thickBot="1" x14ac:dyDescent="0.3">
      <c r="A6" s="30"/>
      <c r="B6" s="81" t="s">
        <v>28</v>
      </c>
      <c r="C6" s="82" t="s">
        <v>29</v>
      </c>
      <c r="D6" s="83" t="s">
        <v>30</v>
      </c>
      <c r="E6" s="84"/>
      <c r="F6" s="84"/>
      <c r="G6" s="84"/>
      <c r="H6" s="84"/>
      <c r="I6" s="84"/>
      <c r="J6" s="84"/>
      <c r="K6" s="84"/>
      <c r="L6" s="84"/>
      <c r="M6" s="84"/>
      <c r="N6" s="85"/>
      <c r="O6" s="86" t="s">
        <v>31</v>
      </c>
      <c r="P6" s="87" t="s">
        <v>32</v>
      </c>
      <c r="Q6" s="88" t="s">
        <v>33</v>
      </c>
      <c r="R6" s="80"/>
    </row>
    <row r="7" spans="1:19" x14ac:dyDescent="0.25">
      <c r="A7" s="30"/>
      <c r="B7" s="89" t="s">
        <v>34</v>
      </c>
      <c r="C7" s="90"/>
      <c r="D7" s="91" t="s">
        <v>35</v>
      </c>
      <c r="E7" s="92" t="s">
        <v>36</v>
      </c>
      <c r="F7" s="92" t="s">
        <v>37</v>
      </c>
      <c r="G7" s="92" t="s">
        <v>38</v>
      </c>
      <c r="H7" s="92" t="s">
        <v>39</v>
      </c>
      <c r="I7" s="92" t="s">
        <v>40</v>
      </c>
      <c r="J7" s="92" t="s">
        <v>41</v>
      </c>
      <c r="K7" s="92" t="s">
        <v>42</v>
      </c>
      <c r="L7" s="92" t="s">
        <v>43</v>
      </c>
      <c r="M7" s="92" t="s">
        <v>44</v>
      </c>
      <c r="N7" s="93" t="s">
        <v>45</v>
      </c>
      <c r="O7" s="90"/>
      <c r="P7" s="90"/>
      <c r="Q7" s="94"/>
      <c r="R7" s="80"/>
    </row>
    <row r="8" spans="1:19" x14ac:dyDescent="0.25">
      <c r="A8" s="30"/>
      <c r="B8" s="95" t="s">
        <v>46</v>
      </c>
      <c r="C8" s="96">
        <v>7.5</v>
      </c>
      <c r="D8" s="97">
        <v>1</v>
      </c>
      <c r="E8" s="98"/>
      <c r="F8" s="98">
        <v>1</v>
      </c>
      <c r="G8" s="98"/>
      <c r="H8" s="98">
        <v>1</v>
      </c>
      <c r="I8" s="98"/>
      <c r="J8" s="98"/>
      <c r="K8" s="99">
        <v>1</v>
      </c>
      <c r="L8" s="99"/>
      <c r="M8" s="99"/>
      <c r="N8" s="100"/>
      <c r="O8" s="101">
        <f>(SUM(D8:J8)*K8*52)+(SUM(D8:J8)*L8*26)+(SUM(D8:J8)*M8*12)+(SUM(D8:J8)*N8*1)</f>
        <v>156</v>
      </c>
      <c r="P8" s="1"/>
      <c r="Q8" s="102">
        <f>P8*O8*C8</f>
        <v>0</v>
      </c>
      <c r="R8" s="80"/>
      <c r="S8" s="70"/>
    </row>
    <row r="9" spans="1:19" x14ac:dyDescent="0.25">
      <c r="A9" s="30"/>
      <c r="B9" s="95" t="s">
        <v>47</v>
      </c>
      <c r="C9" s="96">
        <v>80</v>
      </c>
      <c r="D9" s="103"/>
      <c r="E9" s="104"/>
      <c r="F9" s="104">
        <v>1</v>
      </c>
      <c r="G9" s="104"/>
      <c r="H9" s="104"/>
      <c r="I9" s="104"/>
      <c r="J9" s="104"/>
      <c r="K9" s="105"/>
      <c r="L9" s="105"/>
      <c r="M9" s="105">
        <v>1</v>
      </c>
      <c r="N9" s="106"/>
      <c r="O9" s="101">
        <f>(SUM(D9:J9)*K9*52)+(SUM(D9:J9)*L9*26)+(SUM(D9:J9)*M9*12)+(SUM(D9:J9)*N9*1)</f>
        <v>12</v>
      </c>
      <c r="P9" s="1"/>
      <c r="Q9" s="102">
        <f>P9*O9*C9</f>
        <v>0</v>
      </c>
      <c r="R9" s="80"/>
      <c r="S9" s="70"/>
    </row>
    <row r="10" spans="1:19" x14ac:dyDescent="0.25">
      <c r="A10" s="30"/>
      <c r="B10" s="95" t="s">
        <v>48</v>
      </c>
      <c r="C10" s="96">
        <v>12</v>
      </c>
      <c r="D10" s="103">
        <v>1</v>
      </c>
      <c r="E10" s="104"/>
      <c r="F10" s="104">
        <v>1</v>
      </c>
      <c r="G10" s="104"/>
      <c r="H10" s="104">
        <v>1</v>
      </c>
      <c r="I10" s="104"/>
      <c r="J10" s="104"/>
      <c r="K10" s="105">
        <v>1</v>
      </c>
      <c r="L10" s="105"/>
      <c r="M10" s="105"/>
      <c r="N10" s="106"/>
      <c r="O10" s="101">
        <f>(SUM(D10:J10)*K10*52)+(SUM(D10:J10)*L10*26)+(SUM(D10:J10)*M10*12)+(SUM(D10:J10)*N10*1)</f>
        <v>156</v>
      </c>
      <c r="P10" s="1"/>
      <c r="Q10" s="102">
        <f>P10*O10*C10</f>
        <v>0</v>
      </c>
      <c r="R10" s="80"/>
      <c r="S10" s="70"/>
    </row>
    <row r="11" spans="1:19" ht="15.75" thickBot="1" x14ac:dyDescent="0.3">
      <c r="A11" s="30"/>
      <c r="B11" s="107" t="s">
        <v>49</v>
      </c>
      <c r="C11" s="108">
        <v>3</v>
      </c>
      <c r="D11" s="109">
        <v>1</v>
      </c>
      <c r="E11" s="110">
        <v>1</v>
      </c>
      <c r="F11" s="110">
        <v>1</v>
      </c>
      <c r="G11" s="110">
        <v>1</v>
      </c>
      <c r="H11" s="110">
        <v>1</v>
      </c>
      <c r="I11" s="110"/>
      <c r="J11" s="110"/>
      <c r="K11" s="111">
        <v>1</v>
      </c>
      <c r="L11" s="111"/>
      <c r="M11" s="111"/>
      <c r="N11" s="112"/>
      <c r="O11" s="101">
        <f>(SUM(D11:J11)*K11*52)+(SUM(D11:J11)*L11*26)+(SUM(D11:J11)*M11*12)+(SUM(D11:J11)*N11*1)</f>
        <v>260</v>
      </c>
      <c r="P11" s="1"/>
      <c r="Q11" s="113">
        <f>P11*O11*C11</f>
        <v>0</v>
      </c>
      <c r="R11" s="80"/>
      <c r="S11" s="70"/>
    </row>
    <row r="12" spans="1:19" x14ac:dyDescent="0.25">
      <c r="A12" s="30"/>
      <c r="B12" s="89" t="s">
        <v>50</v>
      </c>
      <c r="C12" s="90"/>
      <c r="D12" s="91" t="s">
        <v>35</v>
      </c>
      <c r="E12" s="92" t="s">
        <v>36</v>
      </c>
      <c r="F12" s="92" t="s">
        <v>37</v>
      </c>
      <c r="G12" s="92" t="s">
        <v>38</v>
      </c>
      <c r="H12" s="92" t="s">
        <v>39</v>
      </c>
      <c r="I12" s="92" t="s">
        <v>40</v>
      </c>
      <c r="J12" s="92" t="s">
        <v>41</v>
      </c>
      <c r="K12" s="92" t="s">
        <v>42</v>
      </c>
      <c r="L12" s="92" t="s">
        <v>43</v>
      </c>
      <c r="M12" s="92" t="s">
        <v>44</v>
      </c>
      <c r="N12" s="93" t="s">
        <v>45</v>
      </c>
      <c r="O12" s="90"/>
      <c r="P12" s="90"/>
      <c r="Q12" s="94"/>
      <c r="R12" s="80"/>
      <c r="S12" s="70"/>
    </row>
    <row r="13" spans="1:19" ht="15.75" thickBot="1" x14ac:dyDescent="0.3">
      <c r="A13" s="30"/>
      <c r="B13" s="107" t="s">
        <v>51</v>
      </c>
      <c r="C13" s="114">
        <v>73.099999999999994</v>
      </c>
      <c r="D13" s="109"/>
      <c r="E13" s="110"/>
      <c r="F13" s="110">
        <v>1</v>
      </c>
      <c r="G13" s="110"/>
      <c r="H13" s="110"/>
      <c r="I13" s="110"/>
      <c r="J13" s="110"/>
      <c r="K13" s="111"/>
      <c r="L13" s="111"/>
      <c r="M13" s="111">
        <v>1</v>
      </c>
      <c r="N13" s="112"/>
      <c r="O13" s="101">
        <f>(SUM(D13:J13)*K13*52)+(SUM(D13:J13)*L13*26)+(SUM(D13:J13)*M13*12)+(SUM(D13:J13)*N13*1)</f>
        <v>12</v>
      </c>
      <c r="P13" s="1"/>
      <c r="Q13" s="113">
        <f>P13*O13*C13</f>
        <v>0</v>
      </c>
      <c r="R13" s="80"/>
      <c r="S13" s="70"/>
    </row>
    <row r="14" spans="1:19" x14ac:dyDescent="0.25">
      <c r="A14" s="30"/>
      <c r="B14" s="89" t="s">
        <v>52</v>
      </c>
      <c r="C14" s="90"/>
      <c r="D14" s="91" t="s">
        <v>35</v>
      </c>
      <c r="E14" s="92" t="s">
        <v>36</v>
      </c>
      <c r="F14" s="92" t="s">
        <v>37</v>
      </c>
      <c r="G14" s="92" t="s">
        <v>38</v>
      </c>
      <c r="H14" s="92" t="s">
        <v>39</v>
      </c>
      <c r="I14" s="92" t="s">
        <v>40</v>
      </c>
      <c r="J14" s="92" t="s">
        <v>41</v>
      </c>
      <c r="K14" s="92" t="s">
        <v>42</v>
      </c>
      <c r="L14" s="92" t="s">
        <v>43</v>
      </c>
      <c r="M14" s="92" t="s">
        <v>44</v>
      </c>
      <c r="N14" s="93" t="s">
        <v>45</v>
      </c>
      <c r="O14" s="90"/>
      <c r="P14" s="90"/>
      <c r="Q14" s="94"/>
      <c r="R14" s="80"/>
      <c r="S14" s="70"/>
    </row>
    <row r="15" spans="1:19" x14ac:dyDescent="0.25">
      <c r="A15" s="30"/>
      <c r="B15" s="95" t="s">
        <v>53</v>
      </c>
      <c r="C15" s="96">
        <v>121</v>
      </c>
      <c r="D15" s="103">
        <v>1</v>
      </c>
      <c r="E15" s="104"/>
      <c r="F15" s="104">
        <v>1</v>
      </c>
      <c r="G15" s="104"/>
      <c r="H15" s="104">
        <v>1</v>
      </c>
      <c r="I15" s="104"/>
      <c r="J15" s="104"/>
      <c r="K15" s="105">
        <v>1</v>
      </c>
      <c r="L15" s="105"/>
      <c r="M15" s="105"/>
      <c r="N15" s="106"/>
      <c r="O15" s="101">
        <f>(SUM(D15:J15)*K15*52)+(SUM(D15:J15)*L15*26)+(SUM(D15:J15)*M15*12)+(SUM(D15:J15)*N15*1)</f>
        <v>156</v>
      </c>
      <c r="P15" s="1"/>
      <c r="Q15" s="102">
        <f>P15*O15*C15</f>
        <v>0</v>
      </c>
      <c r="R15" s="80"/>
      <c r="S15" s="70"/>
    </row>
    <row r="16" spans="1:19" x14ac:dyDescent="0.25">
      <c r="A16" s="30"/>
      <c r="B16" s="95" t="s">
        <v>48</v>
      </c>
      <c r="C16" s="96">
        <v>30.9</v>
      </c>
      <c r="D16" s="103">
        <v>1</v>
      </c>
      <c r="E16" s="104">
        <v>1</v>
      </c>
      <c r="F16" s="104">
        <v>1</v>
      </c>
      <c r="G16" s="104">
        <v>1</v>
      </c>
      <c r="H16" s="104">
        <v>1</v>
      </c>
      <c r="I16" s="104"/>
      <c r="J16" s="104"/>
      <c r="K16" s="105">
        <v>1</v>
      </c>
      <c r="L16" s="105"/>
      <c r="M16" s="105"/>
      <c r="N16" s="106"/>
      <c r="O16" s="101">
        <f>(SUM(D16:J16)*K16*52)+(SUM(D16:J16)*L16*26)+(SUM(D16:J16)*M16*12)+(SUM(D16:J16)*N16*1)</f>
        <v>260</v>
      </c>
      <c r="P16" s="1"/>
      <c r="Q16" s="102">
        <f>P16*O16*C16</f>
        <v>0</v>
      </c>
      <c r="R16" s="80"/>
      <c r="S16" s="70"/>
    </row>
    <row r="17" spans="1:19" x14ac:dyDescent="0.25">
      <c r="A17" s="30"/>
      <c r="B17" s="95" t="s">
        <v>54</v>
      </c>
      <c r="C17" s="96">
        <v>25.5</v>
      </c>
      <c r="D17" s="103">
        <v>1</v>
      </c>
      <c r="E17" s="104">
        <v>1</v>
      </c>
      <c r="F17" s="104">
        <v>1</v>
      </c>
      <c r="G17" s="104">
        <v>1</v>
      </c>
      <c r="H17" s="104">
        <v>1</v>
      </c>
      <c r="I17" s="104"/>
      <c r="J17" s="104"/>
      <c r="K17" s="105">
        <v>1</v>
      </c>
      <c r="L17" s="105"/>
      <c r="M17" s="105"/>
      <c r="N17" s="106"/>
      <c r="O17" s="101">
        <f>(SUM(D17:J17)*K17*52)+(SUM(D17:J17)*L17*26)+(SUM(D17:J17)*M17*12)+(SUM(D17:J17)*N17*1)</f>
        <v>260</v>
      </c>
      <c r="P17" s="1"/>
      <c r="Q17" s="102">
        <f>P17*O17*C17</f>
        <v>0</v>
      </c>
      <c r="R17" s="80"/>
      <c r="S17" s="70"/>
    </row>
    <row r="18" spans="1:19" x14ac:dyDescent="0.25">
      <c r="A18" s="30"/>
      <c r="B18" s="95" t="s">
        <v>49</v>
      </c>
      <c r="C18" s="96">
        <v>7.4</v>
      </c>
      <c r="D18" s="103">
        <v>1</v>
      </c>
      <c r="E18" s="104">
        <v>1</v>
      </c>
      <c r="F18" s="104">
        <v>1</v>
      </c>
      <c r="G18" s="104">
        <v>1</v>
      </c>
      <c r="H18" s="104">
        <v>1</v>
      </c>
      <c r="I18" s="104"/>
      <c r="J18" s="104"/>
      <c r="K18" s="105">
        <v>1</v>
      </c>
      <c r="L18" s="105"/>
      <c r="M18" s="105"/>
      <c r="N18" s="106"/>
      <c r="O18" s="101">
        <f>(SUM(D18:J18)*K18*52)+(SUM(D18:J18)*L18*26)+(SUM(D18:J18)*M18*12)+(SUM(D18:J18)*N18*1)</f>
        <v>260</v>
      </c>
      <c r="P18" s="1"/>
      <c r="Q18" s="102">
        <f>P18*O18*C18</f>
        <v>0</v>
      </c>
      <c r="R18" s="80"/>
      <c r="S18" s="70"/>
    </row>
    <row r="19" spans="1:19" ht="15.75" thickBot="1" x14ac:dyDescent="0.3">
      <c r="A19" s="30"/>
      <c r="B19" s="107" t="s">
        <v>55</v>
      </c>
      <c r="C19" s="115">
        <v>2.6</v>
      </c>
      <c r="D19" s="109"/>
      <c r="E19" s="110"/>
      <c r="F19" s="110"/>
      <c r="G19" s="110"/>
      <c r="H19" s="110"/>
      <c r="I19" s="110"/>
      <c r="J19" s="110"/>
      <c r="K19" s="111"/>
      <c r="L19" s="111"/>
      <c r="M19" s="111"/>
      <c r="N19" s="112"/>
      <c r="O19" s="101">
        <f>(SUM(D19:J19)*K19*52)+(SUM(D19:J19)*L19*26)+(SUM(D19:J19)*M19*12)+(SUM(D19:J19)*N19*1)</f>
        <v>0</v>
      </c>
      <c r="P19" s="116" t="s">
        <v>56</v>
      </c>
      <c r="Q19" s="117" t="s">
        <v>57</v>
      </c>
      <c r="R19" s="80"/>
      <c r="S19" s="70"/>
    </row>
    <row r="20" spans="1:19" x14ac:dyDescent="0.25">
      <c r="A20" s="30"/>
      <c r="B20" s="89" t="s">
        <v>58</v>
      </c>
      <c r="C20" s="90"/>
      <c r="D20" s="91" t="s">
        <v>35</v>
      </c>
      <c r="E20" s="92" t="s">
        <v>36</v>
      </c>
      <c r="F20" s="92" t="s">
        <v>37</v>
      </c>
      <c r="G20" s="92" t="s">
        <v>38</v>
      </c>
      <c r="H20" s="92" t="s">
        <v>39</v>
      </c>
      <c r="I20" s="92" t="s">
        <v>40</v>
      </c>
      <c r="J20" s="92" t="s">
        <v>41</v>
      </c>
      <c r="K20" s="92" t="s">
        <v>42</v>
      </c>
      <c r="L20" s="92" t="s">
        <v>43</v>
      </c>
      <c r="M20" s="92" t="s">
        <v>44</v>
      </c>
      <c r="N20" s="93" t="s">
        <v>45</v>
      </c>
      <c r="O20" s="90"/>
      <c r="P20" s="90"/>
      <c r="Q20" s="94"/>
      <c r="R20" s="80"/>
      <c r="S20" s="70"/>
    </row>
    <row r="21" spans="1:19" x14ac:dyDescent="0.25">
      <c r="A21" s="30"/>
      <c r="B21" s="95" t="s">
        <v>59</v>
      </c>
      <c r="C21" s="96">
        <v>121</v>
      </c>
      <c r="D21" s="103">
        <v>1</v>
      </c>
      <c r="E21" s="104"/>
      <c r="F21" s="104">
        <v>1</v>
      </c>
      <c r="G21" s="104"/>
      <c r="H21" s="104">
        <v>1</v>
      </c>
      <c r="I21" s="104"/>
      <c r="J21" s="104"/>
      <c r="K21" s="105">
        <v>1</v>
      </c>
      <c r="L21" s="105"/>
      <c r="M21" s="105"/>
      <c r="N21" s="106"/>
      <c r="O21" s="101">
        <f>(SUM(D21:J21)*K21*52)+(SUM(D21:J21)*L21*26)+(SUM(D21:J21)*M21*12)+(SUM(D21:J21)*N21*1)</f>
        <v>156</v>
      </c>
      <c r="P21" s="1"/>
      <c r="Q21" s="102">
        <f>P21*O21*C21</f>
        <v>0</v>
      </c>
      <c r="R21" s="80"/>
      <c r="S21" s="70"/>
    </row>
    <row r="22" spans="1:19" x14ac:dyDescent="0.25">
      <c r="A22" s="30"/>
      <c r="B22" s="95" t="s">
        <v>48</v>
      </c>
      <c r="C22" s="96">
        <v>31.3</v>
      </c>
      <c r="D22" s="103">
        <v>1</v>
      </c>
      <c r="E22" s="104">
        <v>1</v>
      </c>
      <c r="F22" s="104">
        <v>1</v>
      </c>
      <c r="G22" s="104">
        <v>1</v>
      </c>
      <c r="H22" s="104">
        <v>1</v>
      </c>
      <c r="I22" s="104"/>
      <c r="J22" s="104"/>
      <c r="K22" s="105">
        <v>1</v>
      </c>
      <c r="L22" s="105"/>
      <c r="M22" s="105"/>
      <c r="N22" s="106"/>
      <c r="O22" s="101">
        <f>(SUM(D22:J22)*K22*52)+(SUM(D22:J22)*L22*26)+(SUM(D22:J22)*M22*12)+(SUM(D22:J22)*N22*1)</f>
        <v>260</v>
      </c>
      <c r="P22" s="1"/>
      <c r="Q22" s="102">
        <f>P22*O22*C22</f>
        <v>0</v>
      </c>
      <c r="R22" s="80"/>
      <c r="S22" s="70"/>
    </row>
    <row r="23" spans="1:19" x14ac:dyDescent="0.25">
      <c r="A23" s="30"/>
      <c r="B23" s="95" t="s">
        <v>54</v>
      </c>
      <c r="C23" s="96">
        <v>25.5</v>
      </c>
      <c r="D23" s="103">
        <v>1</v>
      </c>
      <c r="E23" s="104">
        <v>1</v>
      </c>
      <c r="F23" s="104">
        <v>1</v>
      </c>
      <c r="G23" s="104">
        <v>1</v>
      </c>
      <c r="H23" s="104">
        <v>1</v>
      </c>
      <c r="I23" s="104"/>
      <c r="J23" s="104"/>
      <c r="K23" s="105">
        <v>1</v>
      </c>
      <c r="L23" s="105"/>
      <c r="M23" s="105"/>
      <c r="N23" s="106"/>
      <c r="O23" s="101">
        <f>(SUM(D23:J23)*K23*52)+(SUM(D23:J23)*L23*26)+(SUM(D23:J23)*M23*12)+(SUM(D23:J23)*N23*1)</f>
        <v>260</v>
      </c>
      <c r="P23" s="1"/>
      <c r="Q23" s="102">
        <f>P23*O23*C23</f>
        <v>0</v>
      </c>
      <c r="R23" s="80"/>
      <c r="S23" s="70"/>
    </row>
    <row r="24" spans="1:19" x14ac:dyDescent="0.25">
      <c r="A24" s="30"/>
      <c r="B24" s="95" t="s">
        <v>49</v>
      </c>
      <c r="C24" s="96">
        <v>5.8</v>
      </c>
      <c r="D24" s="103">
        <v>1</v>
      </c>
      <c r="E24" s="104">
        <v>1</v>
      </c>
      <c r="F24" s="104">
        <v>1</v>
      </c>
      <c r="G24" s="104">
        <v>1</v>
      </c>
      <c r="H24" s="104">
        <v>1</v>
      </c>
      <c r="I24" s="104"/>
      <c r="J24" s="104"/>
      <c r="K24" s="105">
        <v>1</v>
      </c>
      <c r="L24" s="105"/>
      <c r="M24" s="105"/>
      <c r="N24" s="106"/>
      <c r="O24" s="101">
        <f>(SUM(D24:J24)*K24*52)+(SUM(D24:J24)*L24*26)+(SUM(D24:J24)*M24*12)+(SUM(D24:J24)*N24*1)</f>
        <v>260</v>
      </c>
      <c r="P24" s="1"/>
      <c r="Q24" s="102">
        <f>P24*O24*C24</f>
        <v>0</v>
      </c>
      <c r="R24" s="80"/>
      <c r="S24" s="70"/>
    </row>
    <row r="25" spans="1:19" ht="15.75" thickBot="1" x14ac:dyDescent="0.3">
      <c r="A25" s="30"/>
      <c r="B25" s="107" t="s">
        <v>55</v>
      </c>
      <c r="C25" s="115">
        <v>2.6</v>
      </c>
      <c r="D25" s="109"/>
      <c r="E25" s="110"/>
      <c r="F25" s="110"/>
      <c r="G25" s="110"/>
      <c r="H25" s="110"/>
      <c r="I25" s="110"/>
      <c r="J25" s="110"/>
      <c r="K25" s="111"/>
      <c r="L25" s="111"/>
      <c r="M25" s="111"/>
      <c r="N25" s="112"/>
      <c r="O25" s="101">
        <f>(SUM(D25:J25)*K25*52)+(SUM(D25:J25)*L25*26)+(SUM(D25:J25)*M25*12)+(SUM(D25:J25)*N25*1)</f>
        <v>0</v>
      </c>
      <c r="P25" s="116" t="s">
        <v>56</v>
      </c>
      <c r="Q25" s="117" t="s">
        <v>57</v>
      </c>
      <c r="R25" s="80"/>
      <c r="S25" s="70"/>
    </row>
    <row r="26" spans="1:19" x14ac:dyDescent="0.25">
      <c r="A26" s="30"/>
      <c r="B26" s="89" t="s">
        <v>60</v>
      </c>
      <c r="C26" s="90"/>
      <c r="D26" s="91" t="s">
        <v>35</v>
      </c>
      <c r="E26" s="92" t="s">
        <v>36</v>
      </c>
      <c r="F26" s="92" t="s">
        <v>37</v>
      </c>
      <c r="G26" s="92" t="s">
        <v>38</v>
      </c>
      <c r="H26" s="92" t="s">
        <v>39</v>
      </c>
      <c r="I26" s="92" t="s">
        <v>40</v>
      </c>
      <c r="J26" s="92" t="s">
        <v>41</v>
      </c>
      <c r="K26" s="92" t="s">
        <v>42</v>
      </c>
      <c r="L26" s="92" t="s">
        <v>43</v>
      </c>
      <c r="M26" s="92" t="s">
        <v>44</v>
      </c>
      <c r="N26" s="93" t="s">
        <v>45</v>
      </c>
      <c r="O26" s="90"/>
      <c r="P26" s="90"/>
      <c r="Q26" s="94"/>
      <c r="R26" s="80"/>
      <c r="S26" s="70"/>
    </row>
    <row r="27" spans="1:19" x14ac:dyDescent="0.25">
      <c r="A27" s="30"/>
      <c r="B27" s="95" t="s">
        <v>61</v>
      </c>
      <c r="C27" s="96">
        <v>81.23</v>
      </c>
      <c r="D27" s="103">
        <v>1</v>
      </c>
      <c r="E27" s="104"/>
      <c r="F27" s="104">
        <v>1</v>
      </c>
      <c r="G27" s="104"/>
      <c r="H27" s="104">
        <v>1</v>
      </c>
      <c r="I27" s="104"/>
      <c r="J27" s="104"/>
      <c r="K27" s="105">
        <v>1</v>
      </c>
      <c r="L27" s="105"/>
      <c r="M27" s="105"/>
      <c r="N27" s="106"/>
      <c r="O27" s="101">
        <f t="shared" ref="O27:O33" si="0">(SUM(D27:J27)*K27*52)+(SUM(D27:J27)*L27*26)+(SUM(D27:J27)*M27*12)+(SUM(D27:J27)*N27*1)</f>
        <v>156</v>
      </c>
      <c r="P27" s="1"/>
      <c r="Q27" s="102">
        <f t="shared" ref="Q27:Q32" si="1">P27*O27*C27</f>
        <v>0</v>
      </c>
      <c r="R27" s="80"/>
      <c r="S27" s="70"/>
    </row>
    <row r="28" spans="1:19" x14ac:dyDescent="0.25">
      <c r="A28" s="30"/>
      <c r="B28" s="95" t="s">
        <v>62</v>
      </c>
      <c r="C28" s="96">
        <v>8.4</v>
      </c>
      <c r="D28" s="103">
        <v>1</v>
      </c>
      <c r="E28" s="104">
        <v>1</v>
      </c>
      <c r="F28" s="104">
        <v>1</v>
      </c>
      <c r="G28" s="104">
        <v>1</v>
      </c>
      <c r="H28" s="104">
        <v>1</v>
      </c>
      <c r="I28" s="104"/>
      <c r="J28" s="104"/>
      <c r="K28" s="105">
        <v>1</v>
      </c>
      <c r="L28" s="105"/>
      <c r="M28" s="105"/>
      <c r="N28" s="106"/>
      <c r="O28" s="101">
        <f t="shared" si="0"/>
        <v>260</v>
      </c>
      <c r="P28" s="1"/>
      <c r="Q28" s="102">
        <f t="shared" si="1"/>
        <v>0</v>
      </c>
      <c r="R28" s="80"/>
      <c r="S28" s="70"/>
    </row>
    <row r="29" spans="1:19" x14ac:dyDescent="0.25">
      <c r="A29" s="30"/>
      <c r="B29" s="95" t="s">
        <v>63</v>
      </c>
      <c r="C29" s="96">
        <v>43.4</v>
      </c>
      <c r="D29" s="103">
        <v>1</v>
      </c>
      <c r="E29" s="104">
        <v>1</v>
      </c>
      <c r="F29" s="104">
        <v>1</v>
      </c>
      <c r="G29" s="104">
        <v>1</v>
      </c>
      <c r="H29" s="104">
        <v>1</v>
      </c>
      <c r="I29" s="104"/>
      <c r="J29" s="104"/>
      <c r="K29" s="105">
        <v>1</v>
      </c>
      <c r="L29" s="105"/>
      <c r="M29" s="105"/>
      <c r="N29" s="106"/>
      <c r="O29" s="101">
        <f t="shared" si="0"/>
        <v>260</v>
      </c>
      <c r="P29" s="1"/>
      <c r="Q29" s="102">
        <f>P29*O29*C29</f>
        <v>0</v>
      </c>
      <c r="R29" s="80"/>
      <c r="S29" s="70"/>
    </row>
    <row r="30" spans="1:19" x14ac:dyDescent="0.25">
      <c r="A30" s="30"/>
      <c r="B30" s="95" t="s">
        <v>48</v>
      </c>
      <c r="C30" s="96">
        <v>30.9</v>
      </c>
      <c r="D30" s="103">
        <v>1</v>
      </c>
      <c r="E30" s="104">
        <v>1</v>
      </c>
      <c r="F30" s="104">
        <v>1</v>
      </c>
      <c r="G30" s="104">
        <v>1</v>
      </c>
      <c r="H30" s="104">
        <v>1</v>
      </c>
      <c r="I30" s="104"/>
      <c r="J30" s="104"/>
      <c r="K30" s="105">
        <v>1</v>
      </c>
      <c r="L30" s="105"/>
      <c r="M30" s="105"/>
      <c r="N30" s="106"/>
      <c r="O30" s="101">
        <f t="shared" si="0"/>
        <v>260</v>
      </c>
      <c r="P30" s="1"/>
      <c r="Q30" s="102">
        <f>P30*O30*C30</f>
        <v>0</v>
      </c>
      <c r="R30" s="80"/>
      <c r="S30" s="70"/>
    </row>
    <row r="31" spans="1:19" x14ac:dyDescent="0.25">
      <c r="A31" s="30"/>
      <c r="B31" s="95" t="s">
        <v>54</v>
      </c>
      <c r="C31" s="96">
        <v>25.5</v>
      </c>
      <c r="D31" s="103">
        <v>1</v>
      </c>
      <c r="E31" s="104">
        <v>1</v>
      </c>
      <c r="F31" s="104">
        <v>1</v>
      </c>
      <c r="G31" s="104">
        <v>1</v>
      </c>
      <c r="H31" s="104">
        <v>1</v>
      </c>
      <c r="I31" s="104"/>
      <c r="J31" s="104"/>
      <c r="K31" s="105">
        <v>1</v>
      </c>
      <c r="L31" s="105"/>
      <c r="M31" s="105"/>
      <c r="N31" s="106"/>
      <c r="O31" s="101">
        <f t="shared" si="0"/>
        <v>260</v>
      </c>
      <c r="P31" s="1"/>
      <c r="Q31" s="102">
        <f t="shared" si="1"/>
        <v>0</v>
      </c>
      <c r="R31" s="80"/>
      <c r="S31" s="70"/>
    </row>
    <row r="32" spans="1:19" x14ac:dyDescent="0.25">
      <c r="A32" s="30"/>
      <c r="B32" s="95" t="s">
        <v>49</v>
      </c>
      <c r="C32" s="96">
        <v>8.8000000000000007</v>
      </c>
      <c r="D32" s="103">
        <v>1</v>
      </c>
      <c r="E32" s="104">
        <v>1</v>
      </c>
      <c r="F32" s="104">
        <v>1</v>
      </c>
      <c r="G32" s="104">
        <v>1</v>
      </c>
      <c r="H32" s="104">
        <v>1</v>
      </c>
      <c r="I32" s="104"/>
      <c r="J32" s="104"/>
      <c r="K32" s="105">
        <v>1</v>
      </c>
      <c r="L32" s="105"/>
      <c r="M32" s="105"/>
      <c r="N32" s="106"/>
      <c r="O32" s="101">
        <f t="shared" si="0"/>
        <v>260</v>
      </c>
      <c r="P32" s="1"/>
      <c r="Q32" s="102">
        <f t="shared" si="1"/>
        <v>0</v>
      </c>
      <c r="R32" s="80"/>
      <c r="S32" s="70"/>
    </row>
    <row r="33" spans="1:19" ht="15.75" thickBot="1" x14ac:dyDescent="0.3">
      <c r="A33" s="30"/>
      <c r="B33" s="107" t="s">
        <v>55</v>
      </c>
      <c r="C33" s="115">
        <v>2.6</v>
      </c>
      <c r="D33" s="109"/>
      <c r="E33" s="110"/>
      <c r="F33" s="110"/>
      <c r="G33" s="110"/>
      <c r="H33" s="110"/>
      <c r="I33" s="110"/>
      <c r="J33" s="110"/>
      <c r="K33" s="111"/>
      <c r="L33" s="111"/>
      <c r="M33" s="111"/>
      <c r="N33" s="112"/>
      <c r="O33" s="101">
        <f t="shared" si="0"/>
        <v>0</v>
      </c>
      <c r="P33" s="116" t="s">
        <v>56</v>
      </c>
      <c r="Q33" s="117" t="s">
        <v>57</v>
      </c>
      <c r="R33" s="80"/>
      <c r="S33" s="70"/>
    </row>
    <row r="34" spans="1:19" x14ac:dyDescent="0.25">
      <c r="A34" s="30"/>
      <c r="B34" s="89" t="s">
        <v>64</v>
      </c>
      <c r="C34" s="90"/>
      <c r="D34" s="91" t="s">
        <v>35</v>
      </c>
      <c r="E34" s="92" t="s">
        <v>36</v>
      </c>
      <c r="F34" s="92" t="s">
        <v>37</v>
      </c>
      <c r="G34" s="92" t="s">
        <v>38</v>
      </c>
      <c r="H34" s="92" t="s">
        <v>39</v>
      </c>
      <c r="I34" s="92" t="s">
        <v>40</v>
      </c>
      <c r="J34" s="92" t="s">
        <v>41</v>
      </c>
      <c r="K34" s="92" t="s">
        <v>42</v>
      </c>
      <c r="L34" s="92" t="s">
        <v>43</v>
      </c>
      <c r="M34" s="92" t="s">
        <v>44</v>
      </c>
      <c r="N34" s="93" t="s">
        <v>45</v>
      </c>
      <c r="O34" s="90"/>
      <c r="P34" s="90"/>
      <c r="Q34" s="94"/>
      <c r="R34" s="80"/>
      <c r="S34" s="70"/>
    </row>
    <row r="35" spans="1:19" x14ac:dyDescent="0.25">
      <c r="A35" s="30"/>
      <c r="B35" s="95" t="s">
        <v>65</v>
      </c>
      <c r="C35" s="96">
        <v>122</v>
      </c>
      <c r="D35" s="103">
        <v>1</v>
      </c>
      <c r="E35" s="104"/>
      <c r="F35" s="104">
        <v>1</v>
      </c>
      <c r="G35" s="104"/>
      <c r="H35" s="104">
        <v>1</v>
      </c>
      <c r="I35" s="104"/>
      <c r="J35" s="104"/>
      <c r="K35" s="105">
        <v>1</v>
      </c>
      <c r="L35" s="105"/>
      <c r="M35" s="105"/>
      <c r="N35" s="106"/>
      <c r="O35" s="101">
        <f>(SUM(D35:J35)*K35*52)+(SUM(D35:J35)*L35*26)+(SUM(D35:J35)*M35*12)+(SUM(D35:J35)*N35*1)</f>
        <v>156</v>
      </c>
      <c r="P35" s="1"/>
      <c r="Q35" s="102">
        <f>P35*O35*C35</f>
        <v>0</v>
      </c>
      <c r="R35" s="80"/>
      <c r="S35" s="70"/>
    </row>
    <row r="36" spans="1:19" x14ac:dyDescent="0.25">
      <c r="A36" s="30"/>
      <c r="B36" s="95" t="s">
        <v>48</v>
      </c>
      <c r="C36" s="96">
        <v>30.4</v>
      </c>
      <c r="D36" s="103">
        <v>1</v>
      </c>
      <c r="E36" s="104">
        <v>1</v>
      </c>
      <c r="F36" s="104">
        <v>1</v>
      </c>
      <c r="G36" s="104">
        <v>1</v>
      </c>
      <c r="H36" s="104">
        <v>1</v>
      </c>
      <c r="I36" s="104"/>
      <c r="J36" s="104"/>
      <c r="K36" s="105">
        <v>1</v>
      </c>
      <c r="L36" s="105"/>
      <c r="M36" s="105"/>
      <c r="N36" s="106"/>
      <c r="O36" s="101">
        <f>(SUM(D36:J36)*K36*52)+(SUM(D36:J36)*L36*26)+(SUM(D36:J36)*M36*12)+(SUM(D36:J36)*N36*1)</f>
        <v>260</v>
      </c>
      <c r="P36" s="1"/>
      <c r="Q36" s="102">
        <f>P36*O36*C36</f>
        <v>0</v>
      </c>
      <c r="R36" s="80"/>
      <c r="S36" s="70"/>
    </row>
    <row r="37" spans="1:19" x14ac:dyDescent="0.25">
      <c r="A37" s="30"/>
      <c r="B37" s="95" t="s">
        <v>54</v>
      </c>
      <c r="C37" s="96">
        <v>25.5</v>
      </c>
      <c r="D37" s="103">
        <v>1</v>
      </c>
      <c r="E37" s="104">
        <v>1</v>
      </c>
      <c r="F37" s="104">
        <v>1</v>
      </c>
      <c r="G37" s="104">
        <v>1</v>
      </c>
      <c r="H37" s="104">
        <v>1</v>
      </c>
      <c r="I37" s="104"/>
      <c r="J37" s="104"/>
      <c r="K37" s="105">
        <v>1</v>
      </c>
      <c r="L37" s="105"/>
      <c r="M37" s="105"/>
      <c r="N37" s="106"/>
      <c r="O37" s="101">
        <f>(SUM(D37:J37)*K37*52)+(SUM(D37:J37)*L37*26)+(SUM(D37:J37)*M37*12)+(SUM(D37:J37)*N37*1)</f>
        <v>260</v>
      </c>
      <c r="P37" s="1"/>
      <c r="Q37" s="102">
        <f>P37*O37*C37</f>
        <v>0</v>
      </c>
      <c r="R37" s="80"/>
      <c r="S37" s="70"/>
    </row>
    <row r="38" spans="1:19" x14ac:dyDescent="0.25">
      <c r="A38" s="30"/>
      <c r="B38" s="95" t="s">
        <v>49</v>
      </c>
      <c r="C38" s="96">
        <v>8.8000000000000007</v>
      </c>
      <c r="D38" s="103">
        <v>1</v>
      </c>
      <c r="E38" s="104">
        <v>1</v>
      </c>
      <c r="F38" s="104">
        <v>1</v>
      </c>
      <c r="G38" s="104">
        <v>1</v>
      </c>
      <c r="H38" s="104">
        <v>1</v>
      </c>
      <c r="I38" s="104"/>
      <c r="J38" s="104"/>
      <c r="K38" s="105">
        <v>1</v>
      </c>
      <c r="L38" s="105"/>
      <c r="M38" s="105"/>
      <c r="N38" s="106"/>
      <c r="O38" s="101">
        <f>(SUM(D38:J38)*K38*52)+(SUM(D38:J38)*L38*26)+(SUM(D38:J38)*M38*12)+(SUM(D38:J38)*N38*1)</f>
        <v>260</v>
      </c>
      <c r="P38" s="1"/>
      <c r="Q38" s="102">
        <f>P38*O38*C38</f>
        <v>0</v>
      </c>
      <c r="R38" s="80"/>
      <c r="S38" s="70"/>
    </row>
    <row r="39" spans="1:19" ht="15.75" thickBot="1" x14ac:dyDescent="0.3">
      <c r="A39" s="30"/>
      <c r="B39" s="107" t="s">
        <v>55</v>
      </c>
      <c r="C39" s="115">
        <v>2.6</v>
      </c>
      <c r="D39" s="109"/>
      <c r="E39" s="110"/>
      <c r="F39" s="110"/>
      <c r="G39" s="110"/>
      <c r="H39" s="110"/>
      <c r="I39" s="110"/>
      <c r="J39" s="110"/>
      <c r="K39" s="111"/>
      <c r="L39" s="111"/>
      <c r="M39" s="111"/>
      <c r="N39" s="112"/>
      <c r="O39" s="101">
        <f>(SUM(D39:J39)*K39*52)+(SUM(D39:J39)*L39*26)+(SUM(D39:J39)*M39*12)+(SUM(D39:J39)*N39*1)</f>
        <v>0</v>
      </c>
      <c r="P39" s="116" t="s">
        <v>56</v>
      </c>
      <c r="Q39" s="117" t="s">
        <v>57</v>
      </c>
      <c r="R39" s="80"/>
      <c r="S39" s="70"/>
    </row>
    <row r="40" spans="1:19" x14ac:dyDescent="0.25">
      <c r="A40" s="30"/>
      <c r="B40" s="89" t="s">
        <v>66</v>
      </c>
      <c r="C40" s="90"/>
      <c r="D40" s="91" t="s">
        <v>35</v>
      </c>
      <c r="E40" s="92" t="s">
        <v>36</v>
      </c>
      <c r="F40" s="92" t="s">
        <v>37</v>
      </c>
      <c r="G40" s="92" t="s">
        <v>38</v>
      </c>
      <c r="H40" s="92" t="s">
        <v>39</v>
      </c>
      <c r="I40" s="92" t="s">
        <v>40</v>
      </c>
      <c r="J40" s="92" t="s">
        <v>41</v>
      </c>
      <c r="K40" s="92" t="s">
        <v>42</v>
      </c>
      <c r="L40" s="92" t="s">
        <v>43</v>
      </c>
      <c r="M40" s="92" t="s">
        <v>44</v>
      </c>
      <c r="N40" s="93" t="s">
        <v>45</v>
      </c>
      <c r="O40" s="90"/>
      <c r="P40" s="90"/>
      <c r="Q40" s="94"/>
      <c r="R40" s="80"/>
      <c r="S40" s="70"/>
    </row>
    <row r="41" spans="1:19" x14ac:dyDescent="0.25">
      <c r="A41" s="30"/>
      <c r="B41" s="95" t="s">
        <v>65</v>
      </c>
      <c r="C41" s="96">
        <v>153.38</v>
      </c>
      <c r="D41" s="103">
        <v>1</v>
      </c>
      <c r="E41" s="104"/>
      <c r="F41" s="104">
        <v>1</v>
      </c>
      <c r="G41" s="104"/>
      <c r="H41" s="104">
        <v>1</v>
      </c>
      <c r="I41" s="104"/>
      <c r="J41" s="104"/>
      <c r="K41" s="105">
        <v>1</v>
      </c>
      <c r="L41" s="105"/>
      <c r="M41" s="105"/>
      <c r="N41" s="106"/>
      <c r="O41" s="101">
        <f>(SUM(D41:J41)*K41*52)+(SUM(D41:J41)*L41*26)+(SUM(D41:J41)*M41*12)+(SUM(D41:J41)*N41*1)</f>
        <v>156</v>
      </c>
      <c r="P41" s="1"/>
      <c r="Q41" s="102">
        <f>P41*O41*C41</f>
        <v>0</v>
      </c>
      <c r="R41" s="80"/>
      <c r="S41" s="70"/>
    </row>
    <row r="42" spans="1:19" x14ac:dyDescent="0.25">
      <c r="A42" s="30"/>
      <c r="B42" s="95" t="s">
        <v>48</v>
      </c>
      <c r="C42" s="96">
        <v>38.299999999999997</v>
      </c>
      <c r="D42" s="103">
        <v>1</v>
      </c>
      <c r="E42" s="104">
        <v>1</v>
      </c>
      <c r="F42" s="104">
        <v>1</v>
      </c>
      <c r="G42" s="104">
        <v>1</v>
      </c>
      <c r="H42" s="104">
        <v>1</v>
      </c>
      <c r="I42" s="104"/>
      <c r="J42" s="104"/>
      <c r="K42" s="105">
        <v>1</v>
      </c>
      <c r="L42" s="105"/>
      <c r="M42" s="105"/>
      <c r="N42" s="106"/>
      <c r="O42" s="101">
        <f>(SUM(D42:J42)*K42*52)+(SUM(D42:J42)*L42*26)+(SUM(D42:J42)*M42*12)+(SUM(D42:J42)*N42*1)</f>
        <v>260</v>
      </c>
      <c r="P42" s="1"/>
      <c r="Q42" s="102">
        <f>P42*O42*C42</f>
        <v>0</v>
      </c>
      <c r="R42" s="80"/>
      <c r="S42" s="70"/>
    </row>
    <row r="43" spans="1:19" x14ac:dyDescent="0.25">
      <c r="A43" s="30"/>
      <c r="B43" s="95" t="s">
        <v>54</v>
      </c>
      <c r="C43" s="96">
        <v>11</v>
      </c>
      <c r="D43" s="103">
        <v>1</v>
      </c>
      <c r="E43" s="104">
        <v>1</v>
      </c>
      <c r="F43" s="104">
        <v>1</v>
      </c>
      <c r="G43" s="104">
        <v>1</v>
      </c>
      <c r="H43" s="104">
        <v>1</v>
      </c>
      <c r="I43" s="104"/>
      <c r="J43" s="104"/>
      <c r="K43" s="105">
        <v>1</v>
      </c>
      <c r="L43" s="105"/>
      <c r="M43" s="105"/>
      <c r="N43" s="106"/>
      <c r="O43" s="101">
        <f>(SUM(D43:J43)*K43*52)+(SUM(D43:J43)*L43*26)+(SUM(D43:J43)*M43*12)+(SUM(D43:J43)*N43*1)</f>
        <v>260</v>
      </c>
      <c r="P43" s="1"/>
      <c r="Q43" s="102">
        <f>P43*O43*C43</f>
        <v>0</v>
      </c>
      <c r="R43" s="80"/>
      <c r="S43" s="70"/>
    </row>
    <row r="44" spans="1:19" x14ac:dyDescent="0.25">
      <c r="A44" s="30"/>
      <c r="B44" s="95" t="s">
        <v>67</v>
      </c>
      <c r="C44" s="96">
        <v>52.57</v>
      </c>
      <c r="D44" s="103">
        <v>1</v>
      </c>
      <c r="E44" s="104">
        <v>1</v>
      </c>
      <c r="F44" s="104">
        <v>1</v>
      </c>
      <c r="G44" s="104">
        <v>1</v>
      </c>
      <c r="H44" s="104">
        <v>1</v>
      </c>
      <c r="I44" s="104"/>
      <c r="J44" s="104"/>
      <c r="K44" s="105">
        <v>1</v>
      </c>
      <c r="L44" s="105"/>
      <c r="M44" s="105"/>
      <c r="N44" s="106"/>
      <c r="O44" s="101">
        <f>(SUM(D44:J44)*K44*52)+(SUM(D44:J44)*L44*26)+(SUM(D44:J44)*M44*12)+(SUM(D44:J44)*N44*1)</f>
        <v>260</v>
      </c>
      <c r="P44" s="1"/>
      <c r="Q44" s="102">
        <f>P44*O44*C44</f>
        <v>0</v>
      </c>
      <c r="R44" s="80"/>
      <c r="S44" s="70"/>
    </row>
    <row r="45" spans="1:19" ht="15.75" thickBot="1" x14ac:dyDescent="0.3">
      <c r="A45" s="30"/>
      <c r="B45" s="107" t="s">
        <v>55</v>
      </c>
      <c r="C45" s="115">
        <v>3.1</v>
      </c>
      <c r="D45" s="109"/>
      <c r="E45" s="110"/>
      <c r="F45" s="110"/>
      <c r="G45" s="110"/>
      <c r="H45" s="110"/>
      <c r="I45" s="110"/>
      <c r="J45" s="110"/>
      <c r="K45" s="111"/>
      <c r="L45" s="111"/>
      <c r="M45" s="111"/>
      <c r="N45" s="112"/>
      <c r="O45" s="101">
        <f>(SUM(D45:J45)*K45*52)+(SUM(D45:J45)*L45*26)+(SUM(D45:J45)*M45*12)+(SUM(D45:J45)*N45*1)</f>
        <v>0</v>
      </c>
      <c r="P45" s="116" t="s">
        <v>57</v>
      </c>
      <c r="Q45" s="117" t="s">
        <v>57</v>
      </c>
      <c r="R45" s="80"/>
      <c r="S45" s="70"/>
    </row>
    <row r="46" spans="1:19" x14ac:dyDescent="0.25">
      <c r="A46" s="30"/>
      <c r="B46" s="89" t="s">
        <v>68</v>
      </c>
      <c r="C46" s="90"/>
      <c r="D46" s="91" t="s">
        <v>35</v>
      </c>
      <c r="E46" s="92" t="s">
        <v>36</v>
      </c>
      <c r="F46" s="92" t="s">
        <v>37</v>
      </c>
      <c r="G46" s="92" t="s">
        <v>38</v>
      </c>
      <c r="H46" s="92" t="s">
        <v>39</v>
      </c>
      <c r="I46" s="92" t="s">
        <v>40</v>
      </c>
      <c r="J46" s="92" t="s">
        <v>41</v>
      </c>
      <c r="K46" s="92" t="s">
        <v>42</v>
      </c>
      <c r="L46" s="92" t="s">
        <v>43</v>
      </c>
      <c r="M46" s="92" t="s">
        <v>44</v>
      </c>
      <c r="N46" s="93" t="s">
        <v>45</v>
      </c>
      <c r="O46" s="90"/>
      <c r="P46" s="90"/>
      <c r="Q46" s="94"/>
      <c r="R46" s="80"/>
      <c r="S46" s="70"/>
    </row>
    <row r="47" spans="1:19" x14ac:dyDescent="0.25">
      <c r="A47" s="30"/>
      <c r="B47" s="107" t="s">
        <v>69</v>
      </c>
      <c r="C47" s="115">
        <v>23.1</v>
      </c>
      <c r="D47" s="109">
        <v>1</v>
      </c>
      <c r="E47" s="110"/>
      <c r="F47" s="110">
        <v>1</v>
      </c>
      <c r="G47" s="110"/>
      <c r="H47" s="110">
        <v>1</v>
      </c>
      <c r="I47" s="110"/>
      <c r="J47" s="110"/>
      <c r="K47" s="111">
        <v>1</v>
      </c>
      <c r="L47" s="111"/>
      <c r="M47" s="111"/>
      <c r="N47" s="112"/>
      <c r="O47" s="118">
        <f>(SUM(D47:J47)*K47*52)+(SUM(D47:J47)*L47*26)+(SUM(D47:J47)*M47*12)+(SUM(D47:J47)*N47*1)</f>
        <v>156</v>
      </c>
      <c r="P47" s="13"/>
      <c r="Q47" s="119">
        <f>P47*O47*C47</f>
        <v>0</v>
      </c>
      <c r="R47" s="80"/>
      <c r="S47" s="70"/>
    </row>
    <row r="48" spans="1:19" x14ac:dyDescent="0.25">
      <c r="A48" s="30"/>
      <c r="B48" s="120" t="s">
        <v>70</v>
      </c>
      <c r="C48" s="121"/>
      <c r="D48" s="91" t="s">
        <v>35</v>
      </c>
      <c r="E48" s="92" t="s">
        <v>36</v>
      </c>
      <c r="F48" s="92" t="s">
        <v>37</v>
      </c>
      <c r="G48" s="92" t="s">
        <v>38</v>
      </c>
      <c r="H48" s="92" t="s">
        <v>39</v>
      </c>
      <c r="I48" s="92" t="s">
        <v>40</v>
      </c>
      <c r="J48" s="92" t="s">
        <v>41</v>
      </c>
      <c r="K48" s="92" t="s">
        <v>42</v>
      </c>
      <c r="L48" s="92" t="s">
        <v>43</v>
      </c>
      <c r="M48" s="92" t="s">
        <v>44</v>
      </c>
      <c r="N48" s="92" t="s">
        <v>45</v>
      </c>
      <c r="O48" s="122"/>
      <c r="P48" s="123"/>
      <c r="Q48" s="124"/>
      <c r="R48" s="21"/>
      <c r="S48" s="70"/>
    </row>
    <row r="49" spans="1:19" x14ac:dyDescent="0.25">
      <c r="A49" s="30"/>
      <c r="B49" s="125" t="s">
        <v>71</v>
      </c>
      <c r="C49" s="126">
        <v>33.4</v>
      </c>
      <c r="D49" s="109">
        <v>1</v>
      </c>
      <c r="E49" s="110"/>
      <c r="F49" s="110">
        <v>1</v>
      </c>
      <c r="G49" s="110"/>
      <c r="H49" s="110">
        <v>1</v>
      </c>
      <c r="I49" s="110"/>
      <c r="J49" s="110"/>
      <c r="K49" s="111">
        <v>1</v>
      </c>
      <c r="L49" s="111"/>
      <c r="M49" s="111"/>
      <c r="N49" s="127"/>
      <c r="O49" s="128">
        <f>(SUM(D49:J49)*K49*52)+(SUM(D49:J49)*L49*26)+(SUM(D49:J49)*M49*12)+(SUM(D49:J49)*N49*1)</f>
        <v>156</v>
      </c>
      <c r="P49" s="12"/>
      <c r="Q49" s="129">
        <f>P49*O49*C49</f>
        <v>0</v>
      </c>
      <c r="R49" s="21"/>
      <c r="S49" s="70"/>
    </row>
    <row r="50" spans="1:19" x14ac:dyDescent="0.2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</row>
    <row r="51" spans="1:19" ht="15.75" thickBot="1" x14ac:dyDescent="0.3">
      <c r="A51" s="30"/>
      <c r="B51" s="130" t="s">
        <v>72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2"/>
      <c r="R51" s="80"/>
    </row>
    <row r="52" spans="1:19" ht="15.75" x14ac:dyDescent="0.25">
      <c r="A52" s="30"/>
      <c r="B52" s="46" t="s">
        <v>20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133">
        <f>SUM(Q7:Q49)</f>
        <v>0</v>
      </c>
      <c r="Q52" s="134"/>
      <c r="R52" s="80"/>
    </row>
    <row r="53" spans="1:19" ht="15.75" x14ac:dyDescent="0.25">
      <c r="A53" s="30"/>
      <c r="B53" s="49" t="s">
        <v>21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135">
        <f>P54-P52</f>
        <v>0</v>
      </c>
      <c r="Q53" s="136"/>
      <c r="R53" s="80"/>
    </row>
    <row r="54" spans="1:19" ht="16.5" thickBot="1" x14ac:dyDescent="0.3">
      <c r="A54" s="30"/>
      <c r="B54" s="52" t="s">
        <v>22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37">
        <f>P52*1.21</f>
        <v>0</v>
      </c>
      <c r="Q54" s="138"/>
      <c r="R54" s="80"/>
    </row>
    <row r="55" spans="1:19" ht="15.75" thickBot="1" x14ac:dyDescent="0.3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1:19" ht="15.75" thickBot="1" x14ac:dyDescent="0.3">
      <c r="A56" s="30"/>
      <c r="B56" s="139" t="s">
        <v>73</v>
      </c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1"/>
      <c r="R56" s="80"/>
    </row>
    <row r="57" spans="1:19" ht="25.5" x14ac:dyDescent="0.25">
      <c r="A57" s="30"/>
      <c r="B57" s="142" t="s">
        <v>28</v>
      </c>
      <c r="C57" s="143" t="s">
        <v>29</v>
      </c>
      <c r="D57" s="83" t="s">
        <v>30</v>
      </c>
      <c r="E57" s="84"/>
      <c r="F57" s="84"/>
      <c r="G57" s="84"/>
      <c r="H57" s="84"/>
      <c r="I57" s="84"/>
      <c r="J57" s="84"/>
      <c r="K57" s="84"/>
      <c r="L57" s="84"/>
      <c r="M57" s="84"/>
      <c r="N57" s="85"/>
      <c r="O57" s="87" t="s">
        <v>31</v>
      </c>
      <c r="P57" s="87" t="s">
        <v>32</v>
      </c>
      <c r="Q57" s="88" t="s">
        <v>33</v>
      </c>
      <c r="R57" s="80"/>
    </row>
    <row r="58" spans="1:19" x14ac:dyDescent="0.25">
      <c r="A58" s="30"/>
      <c r="B58" s="89" t="s">
        <v>74</v>
      </c>
      <c r="C58" s="90"/>
      <c r="D58" s="91" t="s">
        <v>35</v>
      </c>
      <c r="E58" s="92" t="s">
        <v>36</v>
      </c>
      <c r="F58" s="92" t="s">
        <v>37</v>
      </c>
      <c r="G58" s="92" t="s">
        <v>38</v>
      </c>
      <c r="H58" s="92" t="s">
        <v>39</v>
      </c>
      <c r="I58" s="92" t="s">
        <v>40</v>
      </c>
      <c r="J58" s="92" t="s">
        <v>41</v>
      </c>
      <c r="K58" s="92" t="s">
        <v>42</v>
      </c>
      <c r="L58" s="92" t="s">
        <v>43</v>
      </c>
      <c r="M58" s="92" t="s">
        <v>44</v>
      </c>
      <c r="N58" s="93" t="s">
        <v>45</v>
      </c>
      <c r="O58" s="90"/>
      <c r="P58" s="90"/>
      <c r="Q58" s="94"/>
      <c r="R58" s="80"/>
    </row>
    <row r="59" spans="1:19" x14ac:dyDescent="0.25">
      <c r="A59" s="30"/>
      <c r="B59" s="95" t="s">
        <v>75</v>
      </c>
      <c r="C59" s="96">
        <v>95.7</v>
      </c>
      <c r="D59" s="103"/>
      <c r="E59" s="104"/>
      <c r="F59" s="104">
        <v>2</v>
      </c>
      <c r="G59" s="104"/>
      <c r="H59" s="104"/>
      <c r="I59" s="104"/>
      <c r="J59" s="104"/>
      <c r="K59" s="105"/>
      <c r="L59" s="105"/>
      <c r="M59" s="105"/>
      <c r="N59" s="106">
        <v>1</v>
      </c>
      <c r="O59" s="96">
        <v>2</v>
      </c>
      <c r="P59" s="1"/>
      <c r="Q59" s="102">
        <f t="shared" ref="Q59:Q64" si="2">P59*O59*C59</f>
        <v>0</v>
      </c>
      <c r="R59" s="80"/>
    </row>
    <row r="60" spans="1:19" x14ac:dyDescent="0.25">
      <c r="A60" s="30"/>
      <c r="B60" s="95" t="s">
        <v>76</v>
      </c>
      <c r="C60" s="96">
        <v>252.1</v>
      </c>
      <c r="D60" s="103"/>
      <c r="E60" s="104"/>
      <c r="F60" s="104">
        <v>2</v>
      </c>
      <c r="G60" s="104"/>
      <c r="H60" s="104"/>
      <c r="I60" s="104"/>
      <c r="J60" s="104"/>
      <c r="K60" s="105"/>
      <c r="L60" s="105"/>
      <c r="M60" s="105"/>
      <c r="N60" s="106">
        <v>1</v>
      </c>
      <c r="O60" s="96">
        <v>2</v>
      </c>
      <c r="P60" s="1"/>
      <c r="Q60" s="102">
        <f t="shared" si="2"/>
        <v>0</v>
      </c>
      <c r="R60" s="80"/>
    </row>
    <row r="61" spans="1:19" x14ac:dyDescent="0.25">
      <c r="A61" s="30"/>
      <c r="B61" s="95" t="s">
        <v>77</v>
      </c>
      <c r="C61" s="96">
        <v>57.2</v>
      </c>
      <c r="D61" s="103"/>
      <c r="E61" s="104"/>
      <c r="F61" s="104">
        <v>2</v>
      </c>
      <c r="G61" s="104"/>
      <c r="H61" s="104"/>
      <c r="I61" s="104"/>
      <c r="J61" s="104"/>
      <c r="K61" s="105"/>
      <c r="L61" s="105"/>
      <c r="M61" s="105"/>
      <c r="N61" s="106">
        <v>1</v>
      </c>
      <c r="O61" s="96">
        <v>2</v>
      </c>
      <c r="P61" s="1"/>
      <c r="Q61" s="102">
        <f t="shared" si="2"/>
        <v>0</v>
      </c>
      <c r="R61" s="80"/>
    </row>
    <row r="62" spans="1:19" x14ac:dyDescent="0.25">
      <c r="A62" s="30"/>
      <c r="B62" s="95" t="s">
        <v>78</v>
      </c>
      <c r="C62" s="96">
        <v>452</v>
      </c>
      <c r="D62" s="103"/>
      <c r="E62" s="104"/>
      <c r="F62" s="104">
        <v>2</v>
      </c>
      <c r="G62" s="104"/>
      <c r="H62" s="104"/>
      <c r="I62" s="104"/>
      <c r="J62" s="104"/>
      <c r="K62" s="105"/>
      <c r="L62" s="105"/>
      <c r="M62" s="105"/>
      <c r="N62" s="106">
        <v>1</v>
      </c>
      <c r="O62" s="96">
        <v>1</v>
      </c>
      <c r="P62" s="1"/>
      <c r="Q62" s="102">
        <f t="shared" si="2"/>
        <v>0</v>
      </c>
      <c r="R62" s="80"/>
    </row>
    <row r="63" spans="1:19" x14ac:dyDescent="0.25">
      <c r="A63" s="30"/>
      <c r="B63" s="95" t="s">
        <v>79</v>
      </c>
      <c r="C63" s="96">
        <v>287.60000000000002</v>
      </c>
      <c r="D63" s="103"/>
      <c r="E63" s="104"/>
      <c r="F63" s="104">
        <v>2</v>
      </c>
      <c r="G63" s="104"/>
      <c r="H63" s="104"/>
      <c r="I63" s="104"/>
      <c r="J63" s="104"/>
      <c r="K63" s="105"/>
      <c r="L63" s="105"/>
      <c r="M63" s="105"/>
      <c r="N63" s="106">
        <v>1</v>
      </c>
      <c r="O63" s="96">
        <v>2</v>
      </c>
      <c r="P63" s="1"/>
      <c r="Q63" s="102">
        <f t="shared" si="2"/>
        <v>0</v>
      </c>
      <c r="R63" s="80"/>
    </row>
    <row r="64" spans="1:19" ht="15.75" thickBot="1" x14ac:dyDescent="0.3">
      <c r="A64" s="30"/>
      <c r="B64" s="107" t="s">
        <v>80</v>
      </c>
      <c r="C64" s="115">
        <v>17</v>
      </c>
      <c r="D64" s="103"/>
      <c r="E64" s="104"/>
      <c r="F64" s="104">
        <v>2</v>
      </c>
      <c r="G64" s="104"/>
      <c r="H64" s="104"/>
      <c r="I64" s="104"/>
      <c r="J64" s="104"/>
      <c r="K64" s="105"/>
      <c r="L64" s="105"/>
      <c r="M64" s="105"/>
      <c r="N64" s="106">
        <v>1</v>
      </c>
      <c r="O64" s="115">
        <v>2</v>
      </c>
      <c r="P64" s="1"/>
      <c r="Q64" s="113">
        <f t="shared" si="2"/>
        <v>0</v>
      </c>
      <c r="R64" s="80"/>
    </row>
    <row r="65" spans="1:18" x14ac:dyDescent="0.25">
      <c r="A65" s="30"/>
      <c r="B65" s="89" t="s">
        <v>81</v>
      </c>
      <c r="C65" s="90"/>
      <c r="D65" s="91" t="s">
        <v>35</v>
      </c>
      <c r="E65" s="92" t="s">
        <v>36</v>
      </c>
      <c r="F65" s="92" t="s">
        <v>37</v>
      </c>
      <c r="G65" s="92" t="s">
        <v>38</v>
      </c>
      <c r="H65" s="92" t="s">
        <v>39</v>
      </c>
      <c r="I65" s="92" t="s">
        <v>40</v>
      </c>
      <c r="J65" s="92" t="s">
        <v>41</v>
      </c>
      <c r="K65" s="92" t="s">
        <v>42</v>
      </c>
      <c r="L65" s="92" t="s">
        <v>43</v>
      </c>
      <c r="M65" s="92" t="s">
        <v>44</v>
      </c>
      <c r="N65" s="93" t="s">
        <v>45</v>
      </c>
      <c r="O65" s="90"/>
      <c r="P65" s="90"/>
      <c r="Q65" s="94"/>
      <c r="R65" s="80"/>
    </row>
    <row r="66" spans="1:18" x14ac:dyDescent="0.25">
      <c r="A66" s="30"/>
      <c r="B66" s="95" t="s">
        <v>76</v>
      </c>
      <c r="C66" s="96">
        <v>96.1</v>
      </c>
      <c r="D66" s="103"/>
      <c r="E66" s="104"/>
      <c r="F66" s="104">
        <v>2</v>
      </c>
      <c r="G66" s="104"/>
      <c r="H66" s="104"/>
      <c r="I66" s="104"/>
      <c r="J66" s="104"/>
      <c r="K66" s="105"/>
      <c r="L66" s="105"/>
      <c r="M66" s="105"/>
      <c r="N66" s="106">
        <v>1</v>
      </c>
      <c r="O66" s="96">
        <v>2</v>
      </c>
      <c r="P66" s="1"/>
      <c r="Q66" s="102">
        <f>P66*O66*C66</f>
        <v>0</v>
      </c>
      <c r="R66" s="80"/>
    </row>
    <row r="67" spans="1:18" x14ac:dyDescent="0.25">
      <c r="A67" s="30"/>
      <c r="B67" s="95" t="s">
        <v>75</v>
      </c>
      <c r="C67" s="96">
        <v>16.399999999999999</v>
      </c>
      <c r="D67" s="103"/>
      <c r="E67" s="104"/>
      <c r="F67" s="104">
        <v>2</v>
      </c>
      <c r="G67" s="104"/>
      <c r="H67" s="104"/>
      <c r="I67" s="104"/>
      <c r="J67" s="104"/>
      <c r="K67" s="105"/>
      <c r="L67" s="105"/>
      <c r="M67" s="105"/>
      <c r="N67" s="106">
        <v>1</v>
      </c>
      <c r="O67" s="96">
        <v>2</v>
      </c>
      <c r="P67" s="1"/>
      <c r="Q67" s="102">
        <f>P67*O67*C67</f>
        <v>0</v>
      </c>
      <c r="R67" s="80"/>
    </row>
    <row r="68" spans="1:18" x14ac:dyDescent="0.25">
      <c r="A68" s="30"/>
      <c r="B68" s="95" t="s">
        <v>80</v>
      </c>
      <c r="C68" s="96">
        <v>5</v>
      </c>
      <c r="D68" s="103"/>
      <c r="E68" s="104"/>
      <c r="F68" s="104">
        <v>2</v>
      </c>
      <c r="G68" s="104"/>
      <c r="H68" s="104"/>
      <c r="I68" s="104"/>
      <c r="J68" s="104"/>
      <c r="K68" s="105"/>
      <c r="L68" s="105"/>
      <c r="M68" s="105"/>
      <c r="N68" s="106">
        <v>1</v>
      </c>
      <c r="O68" s="96">
        <v>2</v>
      </c>
      <c r="P68" s="1"/>
      <c r="Q68" s="102">
        <f>P68*O68*C68</f>
        <v>0</v>
      </c>
      <c r="R68" s="80"/>
    </row>
    <row r="69" spans="1:18" ht="15.75" thickBot="1" x14ac:dyDescent="0.3">
      <c r="A69" s="30"/>
      <c r="B69" s="95" t="s">
        <v>77</v>
      </c>
      <c r="C69" s="96">
        <v>55.6</v>
      </c>
      <c r="D69" s="103"/>
      <c r="E69" s="104"/>
      <c r="F69" s="104">
        <v>2</v>
      </c>
      <c r="G69" s="104"/>
      <c r="H69" s="104"/>
      <c r="I69" s="104"/>
      <c r="J69" s="104"/>
      <c r="K69" s="105"/>
      <c r="L69" s="105"/>
      <c r="M69" s="105"/>
      <c r="N69" s="106">
        <v>1</v>
      </c>
      <c r="O69" s="96">
        <v>2</v>
      </c>
      <c r="P69" s="1"/>
      <c r="Q69" s="102">
        <f>P69*O69*C69</f>
        <v>0</v>
      </c>
      <c r="R69" s="80"/>
    </row>
    <row r="70" spans="1:18" x14ac:dyDescent="0.25">
      <c r="A70" s="30"/>
      <c r="B70" s="89" t="s">
        <v>82</v>
      </c>
      <c r="C70" s="90"/>
      <c r="D70" s="91" t="s">
        <v>35</v>
      </c>
      <c r="E70" s="92" t="s">
        <v>36</v>
      </c>
      <c r="F70" s="92" t="s">
        <v>37</v>
      </c>
      <c r="G70" s="92" t="s">
        <v>38</v>
      </c>
      <c r="H70" s="92" t="s">
        <v>39</v>
      </c>
      <c r="I70" s="92" t="s">
        <v>40</v>
      </c>
      <c r="J70" s="92" t="s">
        <v>41</v>
      </c>
      <c r="K70" s="92" t="s">
        <v>42</v>
      </c>
      <c r="L70" s="92" t="s">
        <v>43</v>
      </c>
      <c r="M70" s="92" t="s">
        <v>44</v>
      </c>
      <c r="N70" s="93" t="s">
        <v>45</v>
      </c>
      <c r="O70" s="90"/>
      <c r="P70" s="90"/>
      <c r="Q70" s="94"/>
      <c r="R70" s="80"/>
    </row>
    <row r="71" spans="1:18" x14ac:dyDescent="0.25">
      <c r="A71" s="30"/>
      <c r="B71" s="95" t="s">
        <v>76</v>
      </c>
      <c r="C71" s="96">
        <v>6.9</v>
      </c>
      <c r="D71" s="103"/>
      <c r="E71" s="104"/>
      <c r="F71" s="104">
        <v>2</v>
      </c>
      <c r="G71" s="104"/>
      <c r="H71" s="104"/>
      <c r="I71" s="104"/>
      <c r="J71" s="104"/>
      <c r="K71" s="105"/>
      <c r="L71" s="105"/>
      <c r="M71" s="105"/>
      <c r="N71" s="106">
        <v>1</v>
      </c>
      <c r="O71" s="96">
        <v>2</v>
      </c>
      <c r="P71" s="1"/>
      <c r="Q71" s="102">
        <f>P71*O71*C71</f>
        <v>0</v>
      </c>
      <c r="R71" s="80"/>
    </row>
    <row r="72" spans="1:18" ht="15.75" thickBot="1" x14ac:dyDescent="0.3">
      <c r="A72" s="55"/>
      <c r="B72" s="107" t="s">
        <v>75</v>
      </c>
      <c r="C72" s="115">
        <v>1.8</v>
      </c>
      <c r="D72" s="103"/>
      <c r="E72" s="104"/>
      <c r="F72" s="104">
        <v>2</v>
      </c>
      <c r="G72" s="104"/>
      <c r="H72" s="104"/>
      <c r="I72" s="104"/>
      <c r="J72" s="104"/>
      <c r="K72" s="105"/>
      <c r="L72" s="105"/>
      <c r="M72" s="105"/>
      <c r="N72" s="106">
        <v>1</v>
      </c>
      <c r="O72" s="115">
        <v>2</v>
      </c>
      <c r="P72" s="2"/>
      <c r="Q72" s="113">
        <f>P72*O72*C72</f>
        <v>0</v>
      </c>
      <c r="R72" s="58"/>
    </row>
    <row r="73" spans="1:18" ht="15.75" thickBot="1" x14ac:dyDescent="0.3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/>
    </row>
    <row r="74" spans="1:18" ht="15.75" thickBot="1" x14ac:dyDescent="0.3">
      <c r="A74" s="30"/>
      <c r="B74" s="130" t="s">
        <v>83</v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2"/>
      <c r="R74" s="80"/>
    </row>
    <row r="75" spans="1:18" ht="15.75" x14ac:dyDescent="0.25">
      <c r="A75" s="30"/>
      <c r="B75" s="46" t="s">
        <v>20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144">
        <f>SUM(Q58:Q72)</f>
        <v>0</v>
      </c>
      <c r="Q75" s="134"/>
      <c r="R75" s="80"/>
    </row>
    <row r="76" spans="1:18" ht="15.75" x14ac:dyDescent="0.25">
      <c r="A76" s="30"/>
      <c r="B76" s="49" t="s">
        <v>21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145">
        <f>P77-P75</f>
        <v>0</v>
      </c>
      <c r="Q76" s="136"/>
      <c r="R76" s="80"/>
    </row>
    <row r="77" spans="1:18" ht="16.5" thickBot="1" x14ac:dyDescent="0.3">
      <c r="A77" s="30"/>
      <c r="B77" s="52" t="s">
        <v>22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146">
        <f>P75*1.21</f>
        <v>0</v>
      </c>
      <c r="Q77" s="138"/>
      <c r="R77" s="80"/>
    </row>
    <row r="78" spans="1:18" ht="17.100000000000001" customHeight="1" thickBot="1" x14ac:dyDescent="0.3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1"/>
    </row>
    <row r="79" spans="1:18" ht="19.5" thickBot="1" x14ac:dyDescent="0.3">
      <c r="A79" s="19"/>
      <c r="B79" s="43" t="s">
        <v>84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5"/>
      <c r="R79" s="21"/>
    </row>
    <row r="80" spans="1:18" ht="15.75" x14ac:dyDescent="0.25">
      <c r="A80" s="19"/>
      <c r="B80" s="46" t="s">
        <v>20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144">
        <f>SUM(P52+P75)</f>
        <v>0</v>
      </c>
      <c r="Q80" s="134"/>
      <c r="R80" s="21"/>
    </row>
    <row r="81" spans="1:18" ht="15.75" x14ac:dyDescent="0.25">
      <c r="A81" s="19"/>
      <c r="B81" s="49" t="s">
        <v>21</v>
      </c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145">
        <f>P82-P80</f>
        <v>0</v>
      </c>
      <c r="Q81" s="136"/>
      <c r="R81" s="21"/>
    </row>
    <row r="82" spans="1:18" ht="16.5" thickBot="1" x14ac:dyDescent="0.3">
      <c r="A82" s="19"/>
      <c r="B82" s="52" t="s">
        <v>22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146">
        <f>P80*1.21</f>
        <v>0</v>
      </c>
      <c r="Q82" s="138"/>
      <c r="R82" s="21"/>
    </row>
    <row r="83" spans="1:18" ht="17.25" x14ac:dyDescent="0.25">
      <c r="A83" s="19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21"/>
    </row>
    <row r="84" spans="1:18" x14ac:dyDescent="0.25">
      <c r="A84" s="55"/>
      <c r="B84" s="148" t="s">
        <v>25</v>
      </c>
      <c r="C84" s="149"/>
      <c r="D84" s="149"/>
      <c r="E84" s="149"/>
      <c r="F84" s="149"/>
      <c r="G84" s="149"/>
      <c r="H84" s="149"/>
      <c r="I84" s="149"/>
      <c r="J84" s="149"/>
      <c r="K84" s="149"/>
      <c r="L84" s="150"/>
      <c r="M84" s="150"/>
      <c r="N84" s="150"/>
      <c r="O84" s="151"/>
      <c r="P84" s="151"/>
      <c r="Q84" s="151"/>
      <c r="R84" s="58"/>
    </row>
    <row r="85" spans="1:18" x14ac:dyDescent="0.25">
      <c r="A85" s="55"/>
      <c r="B85" s="152" t="s">
        <v>85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  <c r="Q85" s="151"/>
      <c r="R85" s="58"/>
    </row>
    <row r="86" spans="1:18" x14ac:dyDescent="0.25">
      <c r="A86" s="55"/>
      <c r="B86" s="152" t="s">
        <v>86</v>
      </c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1"/>
      <c r="P86" s="151"/>
      <c r="Q86" s="151"/>
      <c r="R86" s="58"/>
    </row>
    <row r="87" spans="1:18" ht="30" customHeight="1" x14ac:dyDescent="0.25">
      <c r="A87" s="55"/>
      <c r="B87" s="155" t="s">
        <v>87</v>
      </c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58"/>
    </row>
    <row r="88" spans="1:18" x14ac:dyDescent="0.25">
      <c r="A88" s="64"/>
      <c r="B88" s="65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65"/>
      <c r="P88" s="65"/>
      <c r="Q88" s="65"/>
      <c r="R88" s="67"/>
    </row>
    <row r="89" spans="1:18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1:18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1:18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1:18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1:18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1:18" x14ac:dyDescent="0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1:18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  <row r="96" spans="1:18" x14ac:dyDescent="0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</row>
    <row r="97" spans="3:14" x14ac:dyDescent="0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</row>
    <row r="98" spans="3:14" x14ac:dyDescent="0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</row>
    <row r="99" spans="3:14" x14ac:dyDescent="0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</row>
    <row r="100" spans="3:14" x14ac:dyDescent="0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</row>
    <row r="101" spans="3:14" x14ac:dyDescent="0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</row>
    <row r="102" spans="3:14" x14ac:dyDescent="0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</row>
    <row r="103" spans="3:14" x14ac:dyDescent="0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</row>
    <row r="104" spans="3:14" x14ac:dyDescent="0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</row>
    <row r="105" spans="3:14" x14ac:dyDescent="0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</row>
    <row r="106" spans="3:14" x14ac:dyDescent="0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</row>
    <row r="107" spans="3:14" x14ac:dyDescent="0.25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</row>
    <row r="108" spans="3:14" x14ac:dyDescent="0.25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</row>
    <row r="109" spans="3:14" x14ac:dyDescent="0.25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</row>
    <row r="110" spans="3:14" x14ac:dyDescent="0.25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</row>
    <row r="111" spans="3:14" x14ac:dyDescent="0.25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</row>
    <row r="112" spans="3:14" x14ac:dyDescent="0.25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</row>
    <row r="113" spans="3:14" x14ac:dyDescent="0.25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</row>
    <row r="114" spans="3:14" x14ac:dyDescent="0.25"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</row>
    <row r="115" spans="3:14" x14ac:dyDescent="0.25"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</row>
    <row r="116" spans="3:14" x14ac:dyDescent="0.25"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</row>
    <row r="117" spans="3:14" x14ac:dyDescent="0.25"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</row>
    <row r="118" spans="3:14" x14ac:dyDescent="0.25"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</row>
  </sheetData>
  <sheetProtection algorithmName="SHA-512" hashValue="nJtPKKcO3RuKP8DJwTkF1YLMM92KhpLF8Ko9mfJvEg+cLPe5qWFVWQ2s59FMwDNENrvYLd8N4TH9TKzaiZNLPA==" saltValue="u1fxi86hN66RsXWGMu2LRA==" spinCount="100000" sheet="1" objects="1" scenarios="1"/>
  <mergeCells count="48">
    <mergeCell ref="B87:Q87"/>
    <mergeCell ref="R79:R83"/>
    <mergeCell ref="A79:A83"/>
    <mergeCell ref="B83:Q83"/>
    <mergeCell ref="R51:R54"/>
    <mergeCell ref="A51:A54"/>
    <mergeCell ref="A73:R73"/>
    <mergeCell ref="A78:R78"/>
    <mergeCell ref="A55:R55"/>
    <mergeCell ref="R56:R71"/>
    <mergeCell ref="A56:A71"/>
    <mergeCell ref="R74:R77"/>
    <mergeCell ref="A74:A77"/>
    <mergeCell ref="B54:O54"/>
    <mergeCell ref="P54:Q54"/>
    <mergeCell ref="P52:Q52"/>
    <mergeCell ref="B53:O53"/>
    <mergeCell ref="A1:R1"/>
    <mergeCell ref="A2:R2"/>
    <mergeCell ref="A3:R3"/>
    <mergeCell ref="A4:R4"/>
    <mergeCell ref="B5:Q5"/>
    <mergeCell ref="R5:R49"/>
    <mergeCell ref="A5:A49"/>
    <mergeCell ref="D6:N6"/>
    <mergeCell ref="B86:N86"/>
    <mergeCell ref="B79:Q79"/>
    <mergeCell ref="B80:O80"/>
    <mergeCell ref="P80:Q80"/>
    <mergeCell ref="B81:O81"/>
    <mergeCell ref="P81:Q81"/>
    <mergeCell ref="B84:K84"/>
    <mergeCell ref="D57:N57"/>
    <mergeCell ref="B82:O82"/>
    <mergeCell ref="P82:Q82"/>
    <mergeCell ref="B85:P85"/>
    <mergeCell ref="A50:R50"/>
    <mergeCell ref="B56:Q56"/>
    <mergeCell ref="B77:O77"/>
    <mergeCell ref="P77:Q77"/>
    <mergeCell ref="B74:Q74"/>
    <mergeCell ref="B75:O75"/>
    <mergeCell ref="P75:Q75"/>
    <mergeCell ref="B76:O76"/>
    <mergeCell ref="P76:Q76"/>
    <mergeCell ref="B51:Q51"/>
    <mergeCell ref="B52:O52"/>
    <mergeCell ref="P53:Q53"/>
  </mergeCells>
  <pageMargins left="0.7" right="0.7" top="0.78740157499999996" bottom="0.78740157499999996" header="0.3" footer="0.3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9"/>
  <sheetViews>
    <sheetView zoomScale="90" zoomScaleNormal="90" workbookViewId="0">
      <selection activeCell="P40" sqref="P40:P41"/>
    </sheetView>
  </sheetViews>
  <sheetFormatPr defaultColWidth="9.140625" defaultRowHeight="15" x14ac:dyDescent="0.25"/>
  <cols>
    <col min="1" max="1" width="2.5703125" style="18" customWidth="1"/>
    <col min="2" max="2" width="34.28515625" style="18" customWidth="1"/>
    <col min="3" max="3" width="10" style="18" customWidth="1"/>
    <col min="4" max="14" width="3.5703125" style="18" customWidth="1"/>
    <col min="15" max="15" width="11.5703125" style="18" customWidth="1"/>
    <col min="16" max="16" width="17.42578125" style="18" customWidth="1"/>
    <col min="17" max="17" width="15.42578125" style="18" customWidth="1"/>
    <col min="18" max="18" width="2.5703125" style="18" customWidth="1"/>
    <col min="19" max="245" width="9.140625" style="18"/>
    <col min="246" max="246" width="34" style="18" customWidth="1"/>
    <col min="247" max="247" width="10" style="18" customWidth="1"/>
    <col min="248" max="248" width="11.42578125" style="18" customWidth="1"/>
    <col min="249" max="249" width="11.85546875" style="18" customWidth="1"/>
    <col min="250" max="250" width="21.5703125" style="18" customWidth="1"/>
    <col min="251" max="251" width="13.42578125" style="18" customWidth="1"/>
    <col min="252" max="252" width="15" style="18" customWidth="1"/>
    <col min="253" max="501" width="9.140625" style="18"/>
    <col min="502" max="502" width="34" style="18" customWidth="1"/>
    <col min="503" max="503" width="10" style="18" customWidth="1"/>
    <col min="504" max="504" width="11.42578125" style="18" customWidth="1"/>
    <col min="505" max="505" width="11.85546875" style="18" customWidth="1"/>
    <col min="506" max="506" width="21.5703125" style="18" customWidth="1"/>
    <col min="507" max="507" width="13.42578125" style="18" customWidth="1"/>
    <col min="508" max="508" width="15" style="18" customWidth="1"/>
    <col min="509" max="757" width="9.140625" style="18"/>
    <col min="758" max="758" width="34" style="18" customWidth="1"/>
    <col min="759" max="759" width="10" style="18" customWidth="1"/>
    <col min="760" max="760" width="11.42578125" style="18" customWidth="1"/>
    <col min="761" max="761" width="11.85546875" style="18" customWidth="1"/>
    <col min="762" max="762" width="21.5703125" style="18" customWidth="1"/>
    <col min="763" max="763" width="13.42578125" style="18" customWidth="1"/>
    <col min="764" max="764" width="15" style="18" customWidth="1"/>
    <col min="765" max="1013" width="9.140625" style="18"/>
    <col min="1014" max="1014" width="34" style="18" customWidth="1"/>
    <col min="1015" max="1015" width="10" style="18" customWidth="1"/>
    <col min="1016" max="1016" width="11.42578125" style="18" customWidth="1"/>
    <col min="1017" max="1017" width="11.85546875" style="18" customWidth="1"/>
    <col min="1018" max="1018" width="21.5703125" style="18" customWidth="1"/>
    <col min="1019" max="1019" width="13.42578125" style="18" customWidth="1"/>
    <col min="1020" max="1020" width="15" style="18" customWidth="1"/>
    <col min="1021" max="1269" width="9.140625" style="18"/>
    <col min="1270" max="1270" width="34" style="18" customWidth="1"/>
    <col min="1271" max="1271" width="10" style="18" customWidth="1"/>
    <col min="1272" max="1272" width="11.42578125" style="18" customWidth="1"/>
    <col min="1273" max="1273" width="11.85546875" style="18" customWidth="1"/>
    <col min="1274" max="1274" width="21.5703125" style="18" customWidth="1"/>
    <col min="1275" max="1275" width="13.42578125" style="18" customWidth="1"/>
    <col min="1276" max="1276" width="15" style="18" customWidth="1"/>
    <col min="1277" max="1525" width="9.140625" style="18"/>
    <col min="1526" max="1526" width="34" style="18" customWidth="1"/>
    <col min="1527" max="1527" width="10" style="18" customWidth="1"/>
    <col min="1528" max="1528" width="11.42578125" style="18" customWidth="1"/>
    <col min="1529" max="1529" width="11.85546875" style="18" customWidth="1"/>
    <col min="1530" max="1530" width="21.5703125" style="18" customWidth="1"/>
    <col min="1531" max="1531" width="13.42578125" style="18" customWidth="1"/>
    <col min="1532" max="1532" width="15" style="18" customWidth="1"/>
    <col min="1533" max="1781" width="9.140625" style="18"/>
    <col min="1782" max="1782" width="34" style="18" customWidth="1"/>
    <col min="1783" max="1783" width="10" style="18" customWidth="1"/>
    <col min="1784" max="1784" width="11.42578125" style="18" customWidth="1"/>
    <col min="1785" max="1785" width="11.85546875" style="18" customWidth="1"/>
    <col min="1786" max="1786" width="21.5703125" style="18" customWidth="1"/>
    <col min="1787" max="1787" width="13.42578125" style="18" customWidth="1"/>
    <col min="1788" max="1788" width="15" style="18" customWidth="1"/>
    <col min="1789" max="2037" width="9.140625" style="18"/>
    <col min="2038" max="2038" width="34" style="18" customWidth="1"/>
    <col min="2039" max="2039" width="10" style="18" customWidth="1"/>
    <col min="2040" max="2040" width="11.42578125" style="18" customWidth="1"/>
    <col min="2041" max="2041" width="11.85546875" style="18" customWidth="1"/>
    <col min="2042" max="2042" width="21.5703125" style="18" customWidth="1"/>
    <col min="2043" max="2043" width="13.42578125" style="18" customWidth="1"/>
    <col min="2044" max="2044" width="15" style="18" customWidth="1"/>
    <col min="2045" max="2293" width="9.140625" style="18"/>
    <col min="2294" max="2294" width="34" style="18" customWidth="1"/>
    <col min="2295" max="2295" width="10" style="18" customWidth="1"/>
    <col min="2296" max="2296" width="11.42578125" style="18" customWidth="1"/>
    <col min="2297" max="2297" width="11.85546875" style="18" customWidth="1"/>
    <col min="2298" max="2298" width="21.5703125" style="18" customWidth="1"/>
    <col min="2299" max="2299" width="13.42578125" style="18" customWidth="1"/>
    <col min="2300" max="2300" width="15" style="18" customWidth="1"/>
    <col min="2301" max="2549" width="9.140625" style="18"/>
    <col min="2550" max="2550" width="34" style="18" customWidth="1"/>
    <col min="2551" max="2551" width="10" style="18" customWidth="1"/>
    <col min="2552" max="2552" width="11.42578125" style="18" customWidth="1"/>
    <col min="2553" max="2553" width="11.85546875" style="18" customWidth="1"/>
    <col min="2554" max="2554" width="21.5703125" style="18" customWidth="1"/>
    <col min="2555" max="2555" width="13.42578125" style="18" customWidth="1"/>
    <col min="2556" max="2556" width="15" style="18" customWidth="1"/>
    <col min="2557" max="2805" width="9.140625" style="18"/>
    <col min="2806" max="2806" width="34" style="18" customWidth="1"/>
    <col min="2807" max="2807" width="10" style="18" customWidth="1"/>
    <col min="2808" max="2808" width="11.42578125" style="18" customWidth="1"/>
    <col min="2809" max="2809" width="11.85546875" style="18" customWidth="1"/>
    <col min="2810" max="2810" width="21.5703125" style="18" customWidth="1"/>
    <col min="2811" max="2811" width="13.42578125" style="18" customWidth="1"/>
    <col min="2812" max="2812" width="15" style="18" customWidth="1"/>
    <col min="2813" max="3061" width="9.140625" style="18"/>
    <col min="3062" max="3062" width="34" style="18" customWidth="1"/>
    <col min="3063" max="3063" width="10" style="18" customWidth="1"/>
    <col min="3064" max="3064" width="11.42578125" style="18" customWidth="1"/>
    <col min="3065" max="3065" width="11.85546875" style="18" customWidth="1"/>
    <col min="3066" max="3066" width="21.5703125" style="18" customWidth="1"/>
    <col min="3067" max="3067" width="13.42578125" style="18" customWidth="1"/>
    <col min="3068" max="3068" width="15" style="18" customWidth="1"/>
    <col min="3069" max="3317" width="9.140625" style="18"/>
    <col min="3318" max="3318" width="34" style="18" customWidth="1"/>
    <col min="3319" max="3319" width="10" style="18" customWidth="1"/>
    <col min="3320" max="3320" width="11.42578125" style="18" customWidth="1"/>
    <col min="3321" max="3321" width="11.85546875" style="18" customWidth="1"/>
    <col min="3322" max="3322" width="21.5703125" style="18" customWidth="1"/>
    <col min="3323" max="3323" width="13.42578125" style="18" customWidth="1"/>
    <col min="3324" max="3324" width="15" style="18" customWidth="1"/>
    <col min="3325" max="3573" width="9.140625" style="18"/>
    <col min="3574" max="3574" width="34" style="18" customWidth="1"/>
    <col min="3575" max="3575" width="10" style="18" customWidth="1"/>
    <col min="3576" max="3576" width="11.42578125" style="18" customWidth="1"/>
    <col min="3577" max="3577" width="11.85546875" style="18" customWidth="1"/>
    <col min="3578" max="3578" width="21.5703125" style="18" customWidth="1"/>
    <col min="3579" max="3579" width="13.42578125" style="18" customWidth="1"/>
    <col min="3580" max="3580" width="15" style="18" customWidth="1"/>
    <col min="3581" max="3829" width="9.140625" style="18"/>
    <col min="3830" max="3830" width="34" style="18" customWidth="1"/>
    <col min="3831" max="3831" width="10" style="18" customWidth="1"/>
    <col min="3832" max="3832" width="11.42578125" style="18" customWidth="1"/>
    <col min="3833" max="3833" width="11.85546875" style="18" customWidth="1"/>
    <col min="3834" max="3834" width="21.5703125" style="18" customWidth="1"/>
    <col min="3835" max="3835" width="13.42578125" style="18" customWidth="1"/>
    <col min="3836" max="3836" width="15" style="18" customWidth="1"/>
    <col min="3837" max="4085" width="9.140625" style="18"/>
    <col min="4086" max="4086" width="34" style="18" customWidth="1"/>
    <col min="4087" max="4087" width="10" style="18" customWidth="1"/>
    <col min="4088" max="4088" width="11.42578125" style="18" customWidth="1"/>
    <col min="4089" max="4089" width="11.85546875" style="18" customWidth="1"/>
    <col min="4090" max="4090" width="21.5703125" style="18" customWidth="1"/>
    <col min="4091" max="4091" width="13.42578125" style="18" customWidth="1"/>
    <col min="4092" max="4092" width="15" style="18" customWidth="1"/>
    <col min="4093" max="4341" width="9.140625" style="18"/>
    <col min="4342" max="4342" width="34" style="18" customWidth="1"/>
    <col min="4343" max="4343" width="10" style="18" customWidth="1"/>
    <col min="4344" max="4344" width="11.42578125" style="18" customWidth="1"/>
    <col min="4345" max="4345" width="11.85546875" style="18" customWidth="1"/>
    <col min="4346" max="4346" width="21.5703125" style="18" customWidth="1"/>
    <col min="4347" max="4347" width="13.42578125" style="18" customWidth="1"/>
    <col min="4348" max="4348" width="15" style="18" customWidth="1"/>
    <col min="4349" max="4597" width="9.140625" style="18"/>
    <col min="4598" max="4598" width="34" style="18" customWidth="1"/>
    <col min="4599" max="4599" width="10" style="18" customWidth="1"/>
    <col min="4600" max="4600" width="11.42578125" style="18" customWidth="1"/>
    <col min="4601" max="4601" width="11.85546875" style="18" customWidth="1"/>
    <col min="4602" max="4602" width="21.5703125" style="18" customWidth="1"/>
    <col min="4603" max="4603" width="13.42578125" style="18" customWidth="1"/>
    <col min="4604" max="4604" width="15" style="18" customWidth="1"/>
    <col min="4605" max="4853" width="9.140625" style="18"/>
    <col min="4854" max="4854" width="34" style="18" customWidth="1"/>
    <col min="4855" max="4855" width="10" style="18" customWidth="1"/>
    <col min="4856" max="4856" width="11.42578125" style="18" customWidth="1"/>
    <col min="4857" max="4857" width="11.85546875" style="18" customWidth="1"/>
    <col min="4858" max="4858" width="21.5703125" style="18" customWidth="1"/>
    <col min="4859" max="4859" width="13.42578125" style="18" customWidth="1"/>
    <col min="4860" max="4860" width="15" style="18" customWidth="1"/>
    <col min="4861" max="5109" width="9.140625" style="18"/>
    <col min="5110" max="5110" width="34" style="18" customWidth="1"/>
    <col min="5111" max="5111" width="10" style="18" customWidth="1"/>
    <col min="5112" max="5112" width="11.42578125" style="18" customWidth="1"/>
    <col min="5113" max="5113" width="11.85546875" style="18" customWidth="1"/>
    <col min="5114" max="5114" width="21.5703125" style="18" customWidth="1"/>
    <col min="5115" max="5115" width="13.42578125" style="18" customWidth="1"/>
    <col min="5116" max="5116" width="15" style="18" customWidth="1"/>
    <col min="5117" max="5365" width="9.140625" style="18"/>
    <col min="5366" max="5366" width="34" style="18" customWidth="1"/>
    <col min="5367" max="5367" width="10" style="18" customWidth="1"/>
    <col min="5368" max="5368" width="11.42578125" style="18" customWidth="1"/>
    <col min="5369" max="5369" width="11.85546875" style="18" customWidth="1"/>
    <col min="5370" max="5370" width="21.5703125" style="18" customWidth="1"/>
    <col min="5371" max="5371" width="13.42578125" style="18" customWidth="1"/>
    <col min="5372" max="5372" width="15" style="18" customWidth="1"/>
    <col min="5373" max="5621" width="9.140625" style="18"/>
    <col min="5622" max="5622" width="34" style="18" customWidth="1"/>
    <col min="5623" max="5623" width="10" style="18" customWidth="1"/>
    <col min="5624" max="5624" width="11.42578125" style="18" customWidth="1"/>
    <col min="5625" max="5625" width="11.85546875" style="18" customWidth="1"/>
    <col min="5626" max="5626" width="21.5703125" style="18" customWidth="1"/>
    <col min="5627" max="5627" width="13.42578125" style="18" customWidth="1"/>
    <col min="5628" max="5628" width="15" style="18" customWidth="1"/>
    <col min="5629" max="5877" width="9.140625" style="18"/>
    <col min="5878" max="5878" width="34" style="18" customWidth="1"/>
    <col min="5879" max="5879" width="10" style="18" customWidth="1"/>
    <col min="5880" max="5880" width="11.42578125" style="18" customWidth="1"/>
    <col min="5881" max="5881" width="11.85546875" style="18" customWidth="1"/>
    <col min="5882" max="5882" width="21.5703125" style="18" customWidth="1"/>
    <col min="5883" max="5883" width="13.42578125" style="18" customWidth="1"/>
    <col min="5884" max="5884" width="15" style="18" customWidth="1"/>
    <col min="5885" max="6133" width="9.140625" style="18"/>
    <col min="6134" max="6134" width="34" style="18" customWidth="1"/>
    <col min="6135" max="6135" width="10" style="18" customWidth="1"/>
    <col min="6136" max="6136" width="11.42578125" style="18" customWidth="1"/>
    <col min="6137" max="6137" width="11.85546875" style="18" customWidth="1"/>
    <col min="6138" max="6138" width="21.5703125" style="18" customWidth="1"/>
    <col min="6139" max="6139" width="13.42578125" style="18" customWidth="1"/>
    <col min="6140" max="6140" width="15" style="18" customWidth="1"/>
    <col min="6141" max="6389" width="9.140625" style="18"/>
    <col min="6390" max="6390" width="34" style="18" customWidth="1"/>
    <col min="6391" max="6391" width="10" style="18" customWidth="1"/>
    <col min="6392" max="6392" width="11.42578125" style="18" customWidth="1"/>
    <col min="6393" max="6393" width="11.85546875" style="18" customWidth="1"/>
    <col min="6394" max="6394" width="21.5703125" style="18" customWidth="1"/>
    <col min="6395" max="6395" width="13.42578125" style="18" customWidth="1"/>
    <col min="6396" max="6396" width="15" style="18" customWidth="1"/>
    <col min="6397" max="6645" width="9.140625" style="18"/>
    <col min="6646" max="6646" width="34" style="18" customWidth="1"/>
    <col min="6647" max="6647" width="10" style="18" customWidth="1"/>
    <col min="6648" max="6648" width="11.42578125" style="18" customWidth="1"/>
    <col min="6649" max="6649" width="11.85546875" style="18" customWidth="1"/>
    <col min="6650" max="6650" width="21.5703125" style="18" customWidth="1"/>
    <col min="6651" max="6651" width="13.42578125" style="18" customWidth="1"/>
    <col min="6652" max="6652" width="15" style="18" customWidth="1"/>
    <col min="6653" max="6901" width="9.140625" style="18"/>
    <col min="6902" max="6902" width="34" style="18" customWidth="1"/>
    <col min="6903" max="6903" width="10" style="18" customWidth="1"/>
    <col min="6904" max="6904" width="11.42578125" style="18" customWidth="1"/>
    <col min="6905" max="6905" width="11.85546875" style="18" customWidth="1"/>
    <col min="6906" max="6906" width="21.5703125" style="18" customWidth="1"/>
    <col min="6907" max="6907" width="13.42578125" style="18" customWidth="1"/>
    <col min="6908" max="6908" width="15" style="18" customWidth="1"/>
    <col min="6909" max="7157" width="9.140625" style="18"/>
    <col min="7158" max="7158" width="34" style="18" customWidth="1"/>
    <col min="7159" max="7159" width="10" style="18" customWidth="1"/>
    <col min="7160" max="7160" width="11.42578125" style="18" customWidth="1"/>
    <col min="7161" max="7161" width="11.85546875" style="18" customWidth="1"/>
    <col min="7162" max="7162" width="21.5703125" style="18" customWidth="1"/>
    <col min="7163" max="7163" width="13.42578125" style="18" customWidth="1"/>
    <col min="7164" max="7164" width="15" style="18" customWidth="1"/>
    <col min="7165" max="7413" width="9.140625" style="18"/>
    <col min="7414" max="7414" width="34" style="18" customWidth="1"/>
    <col min="7415" max="7415" width="10" style="18" customWidth="1"/>
    <col min="7416" max="7416" width="11.42578125" style="18" customWidth="1"/>
    <col min="7417" max="7417" width="11.85546875" style="18" customWidth="1"/>
    <col min="7418" max="7418" width="21.5703125" style="18" customWidth="1"/>
    <col min="7419" max="7419" width="13.42578125" style="18" customWidth="1"/>
    <col min="7420" max="7420" width="15" style="18" customWidth="1"/>
    <col min="7421" max="7669" width="9.140625" style="18"/>
    <col min="7670" max="7670" width="34" style="18" customWidth="1"/>
    <col min="7671" max="7671" width="10" style="18" customWidth="1"/>
    <col min="7672" max="7672" width="11.42578125" style="18" customWidth="1"/>
    <col min="7673" max="7673" width="11.85546875" style="18" customWidth="1"/>
    <col min="7674" max="7674" width="21.5703125" style="18" customWidth="1"/>
    <col min="7675" max="7675" width="13.42578125" style="18" customWidth="1"/>
    <col min="7676" max="7676" width="15" style="18" customWidth="1"/>
    <col min="7677" max="7925" width="9.140625" style="18"/>
    <col min="7926" max="7926" width="34" style="18" customWidth="1"/>
    <col min="7927" max="7927" width="10" style="18" customWidth="1"/>
    <col min="7928" max="7928" width="11.42578125" style="18" customWidth="1"/>
    <col min="7929" max="7929" width="11.85546875" style="18" customWidth="1"/>
    <col min="7930" max="7930" width="21.5703125" style="18" customWidth="1"/>
    <col min="7931" max="7931" width="13.42578125" style="18" customWidth="1"/>
    <col min="7932" max="7932" width="15" style="18" customWidth="1"/>
    <col min="7933" max="8181" width="9.140625" style="18"/>
    <col min="8182" max="8182" width="34" style="18" customWidth="1"/>
    <col min="8183" max="8183" width="10" style="18" customWidth="1"/>
    <col min="8184" max="8184" width="11.42578125" style="18" customWidth="1"/>
    <col min="8185" max="8185" width="11.85546875" style="18" customWidth="1"/>
    <col min="8186" max="8186" width="21.5703125" style="18" customWidth="1"/>
    <col min="8187" max="8187" width="13.42578125" style="18" customWidth="1"/>
    <col min="8188" max="8188" width="15" style="18" customWidth="1"/>
    <col min="8189" max="8437" width="9.140625" style="18"/>
    <col min="8438" max="8438" width="34" style="18" customWidth="1"/>
    <col min="8439" max="8439" width="10" style="18" customWidth="1"/>
    <col min="8440" max="8440" width="11.42578125" style="18" customWidth="1"/>
    <col min="8441" max="8441" width="11.85546875" style="18" customWidth="1"/>
    <col min="8442" max="8442" width="21.5703125" style="18" customWidth="1"/>
    <col min="8443" max="8443" width="13.42578125" style="18" customWidth="1"/>
    <col min="8444" max="8444" width="15" style="18" customWidth="1"/>
    <col min="8445" max="8693" width="9.140625" style="18"/>
    <col min="8694" max="8694" width="34" style="18" customWidth="1"/>
    <col min="8695" max="8695" width="10" style="18" customWidth="1"/>
    <col min="8696" max="8696" width="11.42578125" style="18" customWidth="1"/>
    <col min="8697" max="8697" width="11.85546875" style="18" customWidth="1"/>
    <col min="8698" max="8698" width="21.5703125" style="18" customWidth="1"/>
    <col min="8699" max="8699" width="13.42578125" style="18" customWidth="1"/>
    <col min="8700" max="8700" width="15" style="18" customWidth="1"/>
    <col min="8701" max="8949" width="9.140625" style="18"/>
    <col min="8950" max="8950" width="34" style="18" customWidth="1"/>
    <col min="8951" max="8951" width="10" style="18" customWidth="1"/>
    <col min="8952" max="8952" width="11.42578125" style="18" customWidth="1"/>
    <col min="8953" max="8953" width="11.85546875" style="18" customWidth="1"/>
    <col min="8954" max="8954" width="21.5703125" style="18" customWidth="1"/>
    <col min="8955" max="8955" width="13.42578125" style="18" customWidth="1"/>
    <col min="8956" max="8956" width="15" style="18" customWidth="1"/>
    <col min="8957" max="9205" width="9.140625" style="18"/>
    <col min="9206" max="9206" width="34" style="18" customWidth="1"/>
    <col min="9207" max="9207" width="10" style="18" customWidth="1"/>
    <col min="9208" max="9208" width="11.42578125" style="18" customWidth="1"/>
    <col min="9209" max="9209" width="11.85546875" style="18" customWidth="1"/>
    <col min="9210" max="9210" width="21.5703125" style="18" customWidth="1"/>
    <col min="9211" max="9211" width="13.42578125" style="18" customWidth="1"/>
    <col min="9212" max="9212" width="15" style="18" customWidth="1"/>
    <col min="9213" max="9461" width="9.140625" style="18"/>
    <col min="9462" max="9462" width="34" style="18" customWidth="1"/>
    <col min="9463" max="9463" width="10" style="18" customWidth="1"/>
    <col min="9464" max="9464" width="11.42578125" style="18" customWidth="1"/>
    <col min="9465" max="9465" width="11.85546875" style="18" customWidth="1"/>
    <col min="9466" max="9466" width="21.5703125" style="18" customWidth="1"/>
    <col min="9467" max="9467" width="13.42578125" style="18" customWidth="1"/>
    <col min="9468" max="9468" width="15" style="18" customWidth="1"/>
    <col min="9469" max="9717" width="9.140625" style="18"/>
    <col min="9718" max="9718" width="34" style="18" customWidth="1"/>
    <col min="9719" max="9719" width="10" style="18" customWidth="1"/>
    <col min="9720" max="9720" width="11.42578125" style="18" customWidth="1"/>
    <col min="9721" max="9721" width="11.85546875" style="18" customWidth="1"/>
    <col min="9722" max="9722" width="21.5703125" style="18" customWidth="1"/>
    <col min="9723" max="9723" width="13.42578125" style="18" customWidth="1"/>
    <col min="9724" max="9724" width="15" style="18" customWidth="1"/>
    <col min="9725" max="9973" width="9.140625" style="18"/>
    <col min="9974" max="9974" width="34" style="18" customWidth="1"/>
    <col min="9975" max="9975" width="10" style="18" customWidth="1"/>
    <col min="9976" max="9976" width="11.42578125" style="18" customWidth="1"/>
    <col min="9977" max="9977" width="11.85546875" style="18" customWidth="1"/>
    <col min="9978" max="9978" width="21.5703125" style="18" customWidth="1"/>
    <col min="9979" max="9979" width="13.42578125" style="18" customWidth="1"/>
    <col min="9980" max="9980" width="15" style="18" customWidth="1"/>
    <col min="9981" max="10229" width="9.140625" style="18"/>
    <col min="10230" max="10230" width="34" style="18" customWidth="1"/>
    <col min="10231" max="10231" width="10" style="18" customWidth="1"/>
    <col min="10232" max="10232" width="11.42578125" style="18" customWidth="1"/>
    <col min="10233" max="10233" width="11.85546875" style="18" customWidth="1"/>
    <col min="10234" max="10234" width="21.5703125" style="18" customWidth="1"/>
    <col min="10235" max="10235" width="13.42578125" style="18" customWidth="1"/>
    <col min="10236" max="10236" width="15" style="18" customWidth="1"/>
    <col min="10237" max="10485" width="9.140625" style="18"/>
    <col min="10486" max="10486" width="34" style="18" customWidth="1"/>
    <col min="10487" max="10487" width="10" style="18" customWidth="1"/>
    <col min="10488" max="10488" width="11.42578125" style="18" customWidth="1"/>
    <col min="10489" max="10489" width="11.85546875" style="18" customWidth="1"/>
    <col min="10490" max="10490" width="21.5703125" style="18" customWidth="1"/>
    <col min="10491" max="10491" width="13.42578125" style="18" customWidth="1"/>
    <col min="10492" max="10492" width="15" style="18" customWidth="1"/>
    <col min="10493" max="10741" width="9.140625" style="18"/>
    <col min="10742" max="10742" width="34" style="18" customWidth="1"/>
    <col min="10743" max="10743" width="10" style="18" customWidth="1"/>
    <col min="10744" max="10744" width="11.42578125" style="18" customWidth="1"/>
    <col min="10745" max="10745" width="11.85546875" style="18" customWidth="1"/>
    <col min="10746" max="10746" width="21.5703125" style="18" customWidth="1"/>
    <col min="10747" max="10747" width="13.42578125" style="18" customWidth="1"/>
    <col min="10748" max="10748" width="15" style="18" customWidth="1"/>
    <col min="10749" max="10997" width="9.140625" style="18"/>
    <col min="10998" max="10998" width="34" style="18" customWidth="1"/>
    <col min="10999" max="10999" width="10" style="18" customWidth="1"/>
    <col min="11000" max="11000" width="11.42578125" style="18" customWidth="1"/>
    <col min="11001" max="11001" width="11.85546875" style="18" customWidth="1"/>
    <col min="11002" max="11002" width="21.5703125" style="18" customWidth="1"/>
    <col min="11003" max="11003" width="13.42578125" style="18" customWidth="1"/>
    <col min="11004" max="11004" width="15" style="18" customWidth="1"/>
    <col min="11005" max="11253" width="9.140625" style="18"/>
    <col min="11254" max="11254" width="34" style="18" customWidth="1"/>
    <col min="11255" max="11255" width="10" style="18" customWidth="1"/>
    <col min="11256" max="11256" width="11.42578125" style="18" customWidth="1"/>
    <col min="11257" max="11257" width="11.85546875" style="18" customWidth="1"/>
    <col min="11258" max="11258" width="21.5703125" style="18" customWidth="1"/>
    <col min="11259" max="11259" width="13.42578125" style="18" customWidth="1"/>
    <col min="11260" max="11260" width="15" style="18" customWidth="1"/>
    <col min="11261" max="11509" width="9.140625" style="18"/>
    <col min="11510" max="11510" width="34" style="18" customWidth="1"/>
    <col min="11511" max="11511" width="10" style="18" customWidth="1"/>
    <col min="11512" max="11512" width="11.42578125" style="18" customWidth="1"/>
    <col min="11513" max="11513" width="11.85546875" style="18" customWidth="1"/>
    <col min="11514" max="11514" width="21.5703125" style="18" customWidth="1"/>
    <col min="11515" max="11515" width="13.42578125" style="18" customWidth="1"/>
    <col min="11516" max="11516" width="15" style="18" customWidth="1"/>
    <col min="11517" max="11765" width="9.140625" style="18"/>
    <col min="11766" max="11766" width="34" style="18" customWidth="1"/>
    <col min="11767" max="11767" width="10" style="18" customWidth="1"/>
    <col min="11768" max="11768" width="11.42578125" style="18" customWidth="1"/>
    <col min="11769" max="11769" width="11.85546875" style="18" customWidth="1"/>
    <col min="11770" max="11770" width="21.5703125" style="18" customWidth="1"/>
    <col min="11771" max="11771" width="13.42578125" style="18" customWidth="1"/>
    <col min="11772" max="11772" width="15" style="18" customWidth="1"/>
    <col min="11773" max="12021" width="9.140625" style="18"/>
    <col min="12022" max="12022" width="34" style="18" customWidth="1"/>
    <col min="12023" max="12023" width="10" style="18" customWidth="1"/>
    <col min="12024" max="12024" width="11.42578125" style="18" customWidth="1"/>
    <col min="12025" max="12025" width="11.85546875" style="18" customWidth="1"/>
    <col min="12026" max="12026" width="21.5703125" style="18" customWidth="1"/>
    <col min="12027" max="12027" width="13.42578125" style="18" customWidth="1"/>
    <col min="12028" max="12028" width="15" style="18" customWidth="1"/>
    <col min="12029" max="12277" width="9.140625" style="18"/>
    <col min="12278" max="12278" width="34" style="18" customWidth="1"/>
    <col min="12279" max="12279" width="10" style="18" customWidth="1"/>
    <col min="12280" max="12280" width="11.42578125" style="18" customWidth="1"/>
    <col min="12281" max="12281" width="11.85546875" style="18" customWidth="1"/>
    <col min="12282" max="12282" width="21.5703125" style="18" customWidth="1"/>
    <col min="12283" max="12283" width="13.42578125" style="18" customWidth="1"/>
    <col min="12284" max="12284" width="15" style="18" customWidth="1"/>
    <col min="12285" max="12533" width="9.140625" style="18"/>
    <col min="12534" max="12534" width="34" style="18" customWidth="1"/>
    <col min="12535" max="12535" width="10" style="18" customWidth="1"/>
    <col min="12536" max="12536" width="11.42578125" style="18" customWidth="1"/>
    <col min="12537" max="12537" width="11.85546875" style="18" customWidth="1"/>
    <col min="12538" max="12538" width="21.5703125" style="18" customWidth="1"/>
    <col min="12539" max="12539" width="13.42578125" style="18" customWidth="1"/>
    <col min="12540" max="12540" width="15" style="18" customWidth="1"/>
    <col min="12541" max="12789" width="9.140625" style="18"/>
    <col min="12790" max="12790" width="34" style="18" customWidth="1"/>
    <col min="12791" max="12791" width="10" style="18" customWidth="1"/>
    <col min="12792" max="12792" width="11.42578125" style="18" customWidth="1"/>
    <col min="12793" max="12793" width="11.85546875" style="18" customWidth="1"/>
    <col min="12794" max="12794" width="21.5703125" style="18" customWidth="1"/>
    <col min="12795" max="12795" width="13.42578125" style="18" customWidth="1"/>
    <col min="12796" max="12796" width="15" style="18" customWidth="1"/>
    <col min="12797" max="13045" width="9.140625" style="18"/>
    <col min="13046" max="13046" width="34" style="18" customWidth="1"/>
    <col min="13047" max="13047" width="10" style="18" customWidth="1"/>
    <col min="13048" max="13048" width="11.42578125" style="18" customWidth="1"/>
    <col min="13049" max="13049" width="11.85546875" style="18" customWidth="1"/>
    <col min="13050" max="13050" width="21.5703125" style="18" customWidth="1"/>
    <col min="13051" max="13051" width="13.42578125" style="18" customWidth="1"/>
    <col min="13052" max="13052" width="15" style="18" customWidth="1"/>
    <col min="13053" max="13301" width="9.140625" style="18"/>
    <col min="13302" max="13302" width="34" style="18" customWidth="1"/>
    <col min="13303" max="13303" width="10" style="18" customWidth="1"/>
    <col min="13304" max="13304" width="11.42578125" style="18" customWidth="1"/>
    <col min="13305" max="13305" width="11.85546875" style="18" customWidth="1"/>
    <col min="13306" max="13306" width="21.5703125" style="18" customWidth="1"/>
    <col min="13307" max="13307" width="13.42578125" style="18" customWidth="1"/>
    <col min="13308" max="13308" width="15" style="18" customWidth="1"/>
    <col min="13309" max="13557" width="9.140625" style="18"/>
    <col min="13558" max="13558" width="34" style="18" customWidth="1"/>
    <col min="13559" max="13559" width="10" style="18" customWidth="1"/>
    <col min="13560" max="13560" width="11.42578125" style="18" customWidth="1"/>
    <col min="13561" max="13561" width="11.85546875" style="18" customWidth="1"/>
    <col min="13562" max="13562" width="21.5703125" style="18" customWidth="1"/>
    <col min="13563" max="13563" width="13.42578125" style="18" customWidth="1"/>
    <col min="13564" max="13564" width="15" style="18" customWidth="1"/>
    <col min="13565" max="13813" width="9.140625" style="18"/>
    <col min="13814" max="13814" width="34" style="18" customWidth="1"/>
    <col min="13815" max="13815" width="10" style="18" customWidth="1"/>
    <col min="13816" max="13816" width="11.42578125" style="18" customWidth="1"/>
    <col min="13817" max="13817" width="11.85546875" style="18" customWidth="1"/>
    <col min="13818" max="13818" width="21.5703125" style="18" customWidth="1"/>
    <col min="13819" max="13819" width="13.42578125" style="18" customWidth="1"/>
    <col min="13820" max="13820" width="15" style="18" customWidth="1"/>
    <col min="13821" max="14069" width="9.140625" style="18"/>
    <col min="14070" max="14070" width="34" style="18" customWidth="1"/>
    <col min="14071" max="14071" width="10" style="18" customWidth="1"/>
    <col min="14072" max="14072" width="11.42578125" style="18" customWidth="1"/>
    <col min="14073" max="14073" width="11.85546875" style="18" customWidth="1"/>
    <col min="14074" max="14074" width="21.5703125" style="18" customWidth="1"/>
    <col min="14075" max="14075" width="13.42578125" style="18" customWidth="1"/>
    <col min="14076" max="14076" width="15" style="18" customWidth="1"/>
    <col min="14077" max="14325" width="9.140625" style="18"/>
    <col min="14326" max="14326" width="34" style="18" customWidth="1"/>
    <col min="14327" max="14327" width="10" style="18" customWidth="1"/>
    <col min="14328" max="14328" width="11.42578125" style="18" customWidth="1"/>
    <col min="14329" max="14329" width="11.85546875" style="18" customWidth="1"/>
    <col min="14330" max="14330" width="21.5703125" style="18" customWidth="1"/>
    <col min="14331" max="14331" width="13.42578125" style="18" customWidth="1"/>
    <col min="14332" max="14332" width="15" style="18" customWidth="1"/>
    <col min="14333" max="14581" width="9.140625" style="18"/>
    <col min="14582" max="14582" width="34" style="18" customWidth="1"/>
    <col min="14583" max="14583" width="10" style="18" customWidth="1"/>
    <col min="14584" max="14584" width="11.42578125" style="18" customWidth="1"/>
    <col min="14585" max="14585" width="11.85546875" style="18" customWidth="1"/>
    <col min="14586" max="14586" width="21.5703125" style="18" customWidth="1"/>
    <col min="14587" max="14587" width="13.42578125" style="18" customWidth="1"/>
    <col min="14588" max="14588" width="15" style="18" customWidth="1"/>
    <col min="14589" max="14837" width="9.140625" style="18"/>
    <col min="14838" max="14838" width="34" style="18" customWidth="1"/>
    <col min="14839" max="14839" width="10" style="18" customWidth="1"/>
    <col min="14840" max="14840" width="11.42578125" style="18" customWidth="1"/>
    <col min="14841" max="14841" width="11.85546875" style="18" customWidth="1"/>
    <col min="14842" max="14842" width="21.5703125" style="18" customWidth="1"/>
    <col min="14843" max="14843" width="13.42578125" style="18" customWidth="1"/>
    <col min="14844" max="14844" width="15" style="18" customWidth="1"/>
    <col min="14845" max="15093" width="9.140625" style="18"/>
    <col min="15094" max="15094" width="34" style="18" customWidth="1"/>
    <col min="15095" max="15095" width="10" style="18" customWidth="1"/>
    <col min="15096" max="15096" width="11.42578125" style="18" customWidth="1"/>
    <col min="15097" max="15097" width="11.85546875" style="18" customWidth="1"/>
    <col min="15098" max="15098" width="21.5703125" style="18" customWidth="1"/>
    <col min="15099" max="15099" width="13.42578125" style="18" customWidth="1"/>
    <col min="15100" max="15100" width="15" style="18" customWidth="1"/>
    <col min="15101" max="15349" width="9.140625" style="18"/>
    <col min="15350" max="15350" width="34" style="18" customWidth="1"/>
    <col min="15351" max="15351" width="10" style="18" customWidth="1"/>
    <col min="15352" max="15352" width="11.42578125" style="18" customWidth="1"/>
    <col min="15353" max="15353" width="11.85546875" style="18" customWidth="1"/>
    <col min="15354" max="15354" width="21.5703125" style="18" customWidth="1"/>
    <col min="15355" max="15355" width="13.42578125" style="18" customWidth="1"/>
    <col min="15356" max="15356" width="15" style="18" customWidth="1"/>
    <col min="15357" max="15605" width="9.140625" style="18"/>
    <col min="15606" max="15606" width="34" style="18" customWidth="1"/>
    <col min="15607" max="15607" width="10" style="18" customWidth="1"/>
    <col min="15608" max="15608" width="11.42578125" style="18" customWidth="1"/>
    <col min="15609" max="15609" width="11.85546875" style="18" customWidth="1"/>
    <col min="15610" max="15610" width="21.5703125" style="18" customWidth="1"/>
    <col min="15611" max="15611" width="13.42578125" style="18" customWidth="1"/>
    <col min="15612" max="15612" width="15" style="18" customWidth="1"/>
    <col min="15613" max="15861" width="9.140625" style="18"/>
    <col min="15862" max="15862" width="34" style="18" customWidth="1"/>
    <col min="15863" max="15863" width="10" style="18" customWidth="1"/>
    <col min="15864" max="15864" width="11.42578125" style="18" customWidth="1"/>
    <col min="15865" max="15865" width="11.85546875" style="18" customWidth="1"/>
    <col min="15866" max="15866" width="21.5703125" style="18" customWidth="1"/>
    <col min="15867" max="15867" width="13.42578125" style="18" customWidth="1"/>
    <col min="15868" max="15868" width="15" style="18" customWidth="1"/>
    <col min="15869" max="16117" width="9.140625" style="18"/>
    <col min="16118" max="16118" width="34" style="18" customWidth="1"/>
    <col min="16119" max="16119" width="10" style="18" customWidth="1"/>
    <col min="16120" max="16120" width="11.42578125" style="18" customWidth="1"/>
    <col min="16121" max="16121" width="11.85546875" style="18" customWidth="1"/>
    <col min="16122" max="16122" width="21.5703125" style="18" customWidth="1"/>
    <col min="16123" max="16123" width="13.42578125" style="18" customWidth="1"/>
    <col min="16124" max="16124" width="15" style="18" customWidth="1"/>
    <col min="16125" max="16384" width="9.140625" style="18"/>
  </cols>
  <sheetData>
    <row r="1" spans="1:18" ht="52.5" customHeight="1" thickBot="1" x14ac:dyDescent="0.3">
      <c r="A1" s="158"/>
      <c r="B1" s="159" t="str">
        <f>SOUHRN!A1</f>
        <v>Z25036 - Zajištění úklidových služeb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ht="15" customHeight="1" x14ac:dyDescent="0.25">
      <c r="A2" s="5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8"/>
    </row>
    <row r="3" spans="1:18" ht="20.100000000000001" customHeight="1" x14ac:dyDescent="0.25">
      <c r="A3" s="5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8"/>
    </row>
    <row r="4" spans="1:18" ht="20.100000000000001" customHeight="1" thickBot="1" x14ac:dyDescent="0.3">
      <c r="A4" s="55"/>
      <c r="B4" s="23" t="s">
        <v>88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</row>
    <row r="5" spans="1:18" ht="15.75" thickBot="1" x14ac:dyDescent="0.3">
      <c r="A5" s="55"/>
      <c r="B5" s="77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  <c r="R5" s="58"/>
    </row>
    <row r="6" spans="1:18" ht="47.25" customHeight="1" thickBot="1" x14ac:dyDescent="0.3">
      <c r="A6" s="55"/>
      <c r="B6" s="81" t="s">
        <v>28</v>
      </c>
      <c r="C6" s="82" t="s">
        <v>29</v>
      </c>
      <c r="D6" s="83" t="s">
        <v>89</v>
      </c>
      <c r="E6" s="84"/>
      <c r="F6" s="84"/>
      <c r="G6" s="84"/>
      <c r="H6" s="84"/>
      <c r="I6" s="84"/>
      <c r="J6" s="84"/>
      <c r="K6" s="84"/>
      <c r="L6" s="84"/>
      <c r="M6" s="84"/>
      <c r="N6" s="85"/>
      <c r="O6" s="86" t="s">
        <v>31</v>
      </c>
      <c r="P6" s="87" t="s">
        <v>32</v>
      </c>
      <c r="Q6" s="88" t="s">
        <v>33</v>
      </c>
      <c r="R6" s="58"/>
    </row>
    <row r="7" spans="1:18" ht="20.100000000000001" customHeight="1" thickBot="1" x14ac:dyDescent="0.3">
      <c r="A7" s="55"/>
      <c r="B7" s="161" t="s">
        <v>90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162"/>
      <c r="R7" s="58"/>
    </row>
    <row r="8" spans="1:18" x14ac:dyDescent="0.25">
      <c r="A8" s="55"/>
      <c r="B8" s="163" t="s">
        <v>34</v>
      </c>
      <c r="C8" s="164"/>
      <c r="D8" s="91" t="s">
        <v>35</v>
      </c>
      <c r="E8" s="92" t="s">
        <v>36</v>
      </c>
      <c r="F8" s="92" t="s">
        <v>37</v>
      </c>
      <c r="G8" s="92" t="s">
        <v>38</v>
      </c>
      <c r="H8" s="92" t="s">
        <v>39</v>
      </c>
      <c r="I8" s="92" t="s">
        <v>40</v>
      </c>
      <c r="J8" s="92" t="s">
        <v>41</v>
      </c>
      <c r="K8" s="92" t="s">
        <v>42</v>
      </c>
      <c r="L8" s="92" t="s">
        <v>43</v>
      </c>
      <c r="M8" s="92" t="s">
        <v>44</v>
      </c>
      <c r="N8" s="93" t="s">
        <v>45</v>
      </c>
      <c r="O8" s="90"/>
      <c r="P8" s="165"/>
      <c r="Q8" s="166"/>
      <c r="R8" s="58"/>
    </row>
    <row r="9" spans="1:18" x14ac:dyDescent="0.25">
      <c r="A9" s="55"/>
      <c r="B9" s="167" t="s">
        <v>91</v>
      </c>
      <c r="C9" s="168">
        <v>20.399999999999999</v>
      </c>
      <c r="D9" s="97">
        <v>1</v>
      </c>
      <c r="E9" s="98"/>
      <c r="F9" s="98"/>
      <c r="G9" s="98">
        <v>1</v>
      </c>
      <c r="H9" s="98"/>
      <c r="I9" s="98"/>
      <c r="J9" s="98"/>
      <c r="K9" s="99">
        <v>1</v>
      </c>
      <c r="L9" s="99"/>
      <c r="M9" s="99"/>
      <c r="N9" s="100"/>
      <c r="O9" s="169">
        <f>(SUM(D9:J9)*K9*21)+(SUM(D9:J9)*L9*10)+(SUM(D9:J9)*M9*5)+(SUM(D9:J9)*N9*1)</f>
        <v>42</v>
      </c>
      <c r="P9" s="11"/>
      <c r="Q9" s="170">
        <f>P9*O9*C9</f>
        <v>0</v>
      </c>
      <c r="R9" s="58"/>
    </row>
    <row r="10" spans="1:18" x14ac:dyDescent="0.25">
      <c r="A10" s="55"/>
      <c r="B10" s="171" t="s">
        <v>92</v>
      </c>
      <c r="C10" s="172">
        <v>37.17</v>
      </c>
      <c r="D10" s="103">
        <v>1</v>
      </c>
      <c r="E10" s="104"/>
      <c r="F10" s="104"/>
      <c r="G10" s="104">
        <v>1</v>
      </c>
      <c r="H10" s="104"/>
      <c r="I10" s="104"/>
      <c r="J10" s="104"/>
      <c r="K10" s="105">
        <v>1</v>
      </c>
      <c r="L10" s="105"/>
      <c r="M10" s="105"/>
      <c r="N10" s="106"/>
      <c r="O10" s="173">
        <f t="shared" ref="O10:O17" si="0">(SUM(D10:J10)*K10*21)+(SUM(D10:J10)*L10*10)+(SUM(D10:J10)*M10*5)+(SUM(D10:J10)*N10*1)</f>
        <v>42</v>
      </c>
      <c r="P10" s="9"/>
      <c r="Q10" s="174">
        <f t="shared" ref="Q10:Q16" si="1">P10*O10*C10</f>
        <v>0</v>
      </c>
      <c r="R10" s="58"/>
    </row>
    <row r="11" spans="1:18" x14ac:dyDescent="0.25">
      <c r="A11" s="55"/>
      <c r="B11" s="171" t="s">
        <v>93</v>
      </c>
      <c r="C11" s="172">
        <v>4.7699999999999996</v>
      </c>
      <c r="D11" s="103">
        <v>1</v>
      </c>
      <c r="E11" s="104"/>
      <c r="F11" s="104"/>
      <c r="G11" s="104">
        <v>1</v>
      </c>
      <c r="H11" s="104"/>
      <c r="I11" s="104"/>
      <c r="J11" s="104"/>
      <c r="K11" s="105">
        <v>1</v>
      </c>
      <c r="L11" s="105"/>
      <c r="M11" s="105"/>
      <c r="N11" s="106"/>
      <c r="O11" s="173">
        <f t="shared" si="0"/>
        <v>42</v>
      </c>
      <c r="P11" s="9"/>
      <c r="Q11" s="174">
        <f t="shared" si="1"/>
        <v>0</v>
      </c>
      <c r="R11" s="58"/>
    </row>
    <row r="12" spans="1:18" x14ac:dyDescent="0.25">
      <c r="A12" s="55"/>
      <c r="B12" s="171" t="s">
        <v>94</v>
      </c>
      <c r="C12" s="175">
        <v>5.92</v>
      </c>
      <c r="D12" s="103">
        <v>1</v>
      </c>
      <c r="E12" s="104"/>
      <c r="F12" s="104"/>
      <c r="G12" s="104">
        <v>1</v>
      </c>
      <c r="H12" s="104"/>
      <c r="I12" s="104"/>
      <c r="J12" s="104"/>
      <c r="K12" s="105">
        <v>1</v>
      </c>
      <c r="L12" s="105"/>
      <c r="M12" s="105"/>
      <c r="N12" s="106"/>
      <c r="O12" s="173">
        <f t="shared" si="0"/>
        <v>42</v>
      </c>
      <c r="P12" s="9"/>
      <c r="Q12" s="174">
        <f t="shared" si="1"/>
        <v>0</v>
      </c>
      <c r="R12" s="58"/>
    </row>
    <row r="13" spans="1:18" x14ac:dyDescent="0.25">
      <c r="A13" s="55"/>
      <c r="B13" s="171" t="s">
        <v>95</v>
      </c>
      <c r="C13" s="172">
        <v>21.44</v>
      </c>
      <c r="D13" s="103">
        <v>1</v>
      </c>
      <c r="E13" s="104"/>
      <c r="F13" s="104"/>
      <c r="G13" s="104">
        <v>1</v>
      </c>
      <c r="H13" s="104"/>
      <c r="I13" s="104"/>
      <c r="J13" s="104"/>
      <c r="K13" s="105">
        <v>1</v>
      </c>
      <c r="L13" s="105"/>
      <c r="M13" s="105"/>
      <c r="N13" s="106"/>
      <c r="O13" s="173">
        <f t="shared" si="0"/>
        <v>42</v>
      </c>
      <c r="P13" s="9"/>
      <c r="Q13" s="174">
        <f t="shared" si="1"/>
        <v>0</v>
      </c>
      <c r="R13" s="58"/>
    </row>
    <row r="14" spans="1:18" x14ac:dyDescent="0.25">
      <c r="A14" s="55"/>
      <c r="B14" s="171" t="s">
        <v>96</v>
      </c>
      <c r="C14" s="172">
        <v>35.19</v>
      </c>
      <c r="D14" s="103">
        <v>1</v>
      </c>
      <c r="E14" s="104"/>
      <c r="F14" s="104"/>
      <c r="G14" s="104">
        <v>1</v>
      </c>
      <c r="H14" s="104"/>
      <c r="I14" s="104"/>
      <c r="J14" s="104"/>
      <c r="K14" s="105">
        <v>1</v>
      </c>
      <c r="L14" s="105"/>
      <c r="M14" s="105"/>
      <c r="N14" s="106"/>
      <c r="O14" s="173">
        <f t="shared" si="0"/>
        <v>42</v>
      </c>
      <c r="P14" s="9"/>
      <c r="Q14" s="174">
        <f t="shared" si="1"/>
        <v>0</v>
      </c>
      <c r="R14" s="58"/>
    </row>
    <row r="15" spans="1:18" x14ac:dyDescent="0.25">
      <c r="A15" s="55"/>
      <c r="B15" s="171" t="s">
        <v>97</v>
      </c>
      <c r="C15" s="172">
        <v>27.25</v>
      </c>
      <c r="D15" s="103">
        <v>1</v>
      </c>
      <c r="E15" s="104"/>
      <c r="F15" s="104"/>
      <c r="G15" s="104">
        <v>1</v>
      </c>
      <c r="H15" s="104"/>
      <c r="I15" s="104"/>
      <c r="J15" s="104"/>
      <c r="K15" s="105">
        <v>1</v>
      </c>
      <c r="L15" s="105"/>
      <c r="M15" s="105"/>
      <c r="N15" s="106"/>
      <c r="O15" s="173">
        <f t="shared" si="0"/>
        <v>42</v>
      </c>
      <c r="P15" s="9"/>
      <c r="Q15" s="174">
        <f t="shared" si="1"/>
        <v>0</v>
      </c>
      <c r="R15" s="58"/>
    </row>
    <row r="16" spans="1:18" x14ac:dyDescent="0.25">
      <c r="A16" s="55"/>
      <c r="B16" s="171" t="s">
        <v>98</v>
      </c>
      <c r="C16" s="172">
        <v>6.6</v>
      </c>
      <c r="D16" s="103">
        <v>1</v>
      </c>
      <c r="E16" s="104"/>
      <c r="F16" s="104"/>
      <c r="G16" s="104">
        <v>1</v>
      </c>
      <c r="H16" s="104"/>
      <c r="I16" s="104"/>
      <c r="J16" s="104"/>
      <c r="K16" s="105">
        <v>1</v>
      </c>
      <c r="L16" s="105"/>
      <c r="M16" s="105"/>
      <c r="N16" s="106"/>
      <c r="O16" s="173">
        <f t="shared" si="0"/>
        <v>42</v>
      </c>
      <c r="P16" s="9"/>
      <c r="Q16" s="174">
        <f t="shared" si="1"/>
        <v>0</v>
      </c>
      <c r="R16" s="58"/>
    </row>
    <row r="17" spans="1:18" x14ac:dyDescent="0.25">
      <c r="A17" s="55"/>
      <c r="B17" s="176" t="s">
        <v>55</v>
      </c>
      <c r="C17" s="177">
        <v>3.06</v>
      </c>
      <c r="D17" s="178"/>
      <c r="E17" s="179"/>
      <c r="F17" s="179"/>
      <c r="G17" s="179"/>
      <c r="H17" s="179"/>
      <c r="I17" s="179"/>
      <c r="J17" s="179"/>
      <c r="K17" s="180"/>
      <c r="L17" s="180"/>
      <c r="M17" s="180"/>
      <c r="N17" s="181"/>
      <c r="O17" s="173">
        <f t="shared" si="0"/>
        <v>0</v>
      </c>
      <c r="P17" s="182" t="s">
        <v>57</v>
      </c>
      <c r="Q17" s="183" t="s">
        <v>57</v>
      </c>
      <c r="R17" s="58"/>
    </row>
    <row r="18" spans="1:18" ht="20.100000000000001" customHeight="1" x14ac:dyDescent="0.25">
      <c r="A18" s="55"/>
      <c r="B18" s="161" t="s">
        <v>99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184"/>
      <c r="Q18" s="162"/>
      <c r="R18" s="58"/>
    </row>
    <row r="19" spans="1:18" x14ac:dyDescent="0.25">
      <c r="A19" s="55"/>
      <c r="B19" s="163" t="s">
        <v>34</v>
      </c>
      <c r="C19" s="164"/>
      <c r="D19" s="91" t="s">
        <v>35</v>
      </c>
      <c r="E19" s="92" t="s">
        <v>36</v>
      </c>
      <c r="F19" s="92" t="s">
        <v>37</v>
      </c>
      <c r="G19" s="92" t="s">
        <v>38</v>
      </c>
      <c r="H19" s="92" t="s">
        <v>39</v>
      </c>
      <c r="I19" s="92" t="s">
        <v>40</v>
      </c>
      <c r="J19" s="92" t="s">
        <v>41</v>
      </c>
      <c r="K19" s="92" t="s">
        <v>42</v>
      </c>
      <c r="L19" s="92" t="s">
        <v>43</v>
      </c>
      <c r="M19" s="92" t="s">
        <v>44</v>
      </c>
      <c r="N19" s="93" t="s">
        <v>45</v>
      </c>
      <c r="O19" s="90"/>
      <c r="P19" s="165"/>
      <c r="Q19" s="166"/>
      <c r="R19" s="58"/>
    </row>
    <row r="20" spans="1:18" x14ac:dyDescent="0.25">
      <c r="A20" s="55"/>
      <c r="B20" s="167" t="s">
        <v>91</v>
      </c>
      <c r="C20" s="168">
        <v>20.399999999999999</v>
      </c>
      <c r="D20" s="97"/>
      <c r="E20" s="98"/>
      <c r="F20" s="98">
        <v>1</v>
      </c>
      <c r="G20" s="98"/>
      <c r="H20" s="98"/>
      <c r="I20" s="98"/>
      <c r="J20" s="98"/>
      <c r="K20" s="99"/>
      <c r="L20" s="99"/>
      <c r="M20" s="99">
        <v>1</v>
      </c>
      <c r="N20" s="100"/>
      <c r="O20" s="169">
        <f t="shared" ref="O20:O28" si="2">(SUM(D20:J20)*K20*31)+(SUM(D20:J20)*L20*16)+(SUM(D20:J20)*M20*7)+(SUM(D20:J20)*N20*1)</f>
        <v>7</v>
      </c>
      <c r="P20" s="11"/>
      <c r="Q20" s="170">
        <f t="shared" ref="Q20:Q27" si="3">P20*O20*C20</f>
        <v>0</v>
      </c>
      <c r="R20" s="58"/>
    </row>
    <row r="21" spans="1:18" x14ac:dyDescent="0.25">
      <c r="A21" s="55"/>
      <c r="B21" s="171" t="s">
        <v>92</v>
      </c>
      <c r="C21" s="172">
        <v>37.17</v>
      </c>
      <c r="D21" s="103"/>
      <c r="E21" s="104"/>
      <c r="F21" s="104">
        <v>1</v>
      </c>
      <c r="G21" s="104"/>
      <c r="H21" s="104"/>
      <c r="I21" s="104"/>
      <c r="J21" s="104"/>
      <c r="K21" s="105"/>
      <c r="L21" s="105"/>
      <c r="M21" s="105">
        <v>1</v>
      </c>
      <c r="N21" s="106"/>
      <c r="O21" s="173">
        <f t="shared" si="2"/>
        <v>7</v>
      </c>
      <c r="P21" s="9"/>
      <c r="Q21" s="174">
        <f t="shared" si="3"/>
        <v>0</v>
      </c>
      <c r="R21" s="58"/>
    </row>
    <row r="22" spans="1:18" x14ac:dyDescent="0.25">
      <c r="A22" s="55"/>
      <c r="B22" s="171" t="s">
        <v>93</v>
      </c>
      <c r="C22" s="172">
        <v>4.7699999999999996</v>
      </c>
      <c r="D22" s="103"/>
      <c r="E22" s="104"/>
      <c r="F22" s="104">
        <v>1</v>
      </c>
      <c r="G22" s="104"/>
      <c r="H22" s="104"/>
      <c r="I22" s="104"/>
      <c r="J22" s="104"/>
      <c r="K22" s="105"/>
      <c r="L22" s="105"/>
      <c r="M22" s="105">
        <v>1</v>
      </c>
      <c r="N22" s="106"/>
      <c r="O22" s="173">
        <f t="shared" si="2"/>
        <v>7</v>
      </c>
      <c r="P22" s="9"/>
      <c r="Q22" s="174">
        <f t="shared" si="3"/>
        <v>0</v>
      </c>
      <c r="R22" s="58"/>
    </row>
    <row r="23" spans="1:18" x14ac:dyDescent="0.25">
      <c r="A23" s="55"/>
      <c r="B23" s="171" t="s">
        <v>94</v>
      </c>
      <c r="C23" s="175">
        <v>5.92</v>
      </c>
      <c r="D23" s="103"/>
      <c r="E23" s="104"/>
      <c r="F23" s="104">
        <v>1</v>
      </c>
      <c r="G23" s="104"/>
      <c r="H23" s="104"/>
      <c r="I23" s="104"/>
      <c r="J23" s="104"/>
      <c r="K23" s="105"/>
      <c r="L23" s="105"/>
      <c r="M23" s="105">
        <v>1</v>
      </c>
      <c r="N23" s="106"/>
      <c r="O23" s="173">
        <f t="shared" si="2"/>
        <v>7</v>
      </c>
      <c r="P23" s="9"/>
      <c r="Q23" s="174">
        <f t="shared" si="3"/>
        <v>0</v>
      </c>
      <c r="R23" s="58"/>
    </row>
    <row r="24" spans="1:18" x14ac:dyDescent="0.25">
      <c r="A24" s="55"/>
      <c r="B24" s="171" t="s">
        <v>95</v>
      </c>
      <c r="C24" s="172">
        <v>21.44</v>
      </c>
      <c r="D24" s="103"/>
      <c r="E24" s="104"/>
      <c r="F24" s="104">
        <v>1</v>
      </c>
      <c r="G24" s="104"/>
      <c r="H24" s="104"/>
      <c r="I24" s="104"/>
      <c r="J24" s="104"/>
      <c r="K24" s="105"/>
      <c r="L24" s="105"/>
      <c r="M24" s="105">
        <v>1</v>
      </c>
      <c r="N24" s="106"/>
      <c r="O24" s="173">
        <f t="shared" si="2"/>
        <v>7</v>
      </c>
      <c r="P24" s="9"/>
      <c r="Q24" s="174">
        <f>P24*O24*C24</f>
        <v>0</v>
      </c>
      <c r="R24" s="58"/>
    </row>
    <row r="25" spans="1:18" x14ac:dyDescent="0.25">
      <c r="A25" s="55"/>
      <c r="B25" s="171" t="s">
        <v>96</v>
      </c>
      <c r="C25" s="172">
        <v>35.19</v>
      </c>
      <c r="D25" s="103"/>
      <c r="E25" s="104"/>
      <c r="F25" s="104">
        <v>1</v>
      </c>
      <c r="G25" s="104"/>
      <c r="H25" s="104"/>
      <c r="I25" s="104"/>
      <c r="J25" s="104"/>
      <c r="K25" s="105"/>
      <c r="L25" s="105"/>
      <c r="M25" s="105">
        <v>1</v>
      </c>
      <c r="N25" s="106"/>
      <c r="O25" s="173">
        <f t="shared" si="2"/>
        <v>7</v>
      </c>
      <c r="P25" s="9"/>
      <c r="Q25" s="174">
        <f t="shared" si="3"/>
        <v>0</v>
      </c>
      <c r="R25" s="58"/>
    </row>
    <row r="26" spans="1:18" x14ac:dyDescent="0.25">
      <c r="A26" s="55"/>
      <c r="B26" s="171" t="s">
        <v>97</v>
      </c>
      <c r="C26" s="172">
        <v>27.25</v>
      </c>
      <c r="D26" s="103"/>
      <c r="E26" s="104"/>
      <c r="F26" s="104">
        <v>1</v>
      </c>
      <c r="G26" s="104"/>
      <c r="H26" s="104"/>
      <c r="I26" s="104"/>
      <c r="J26" s="104"/>
      <c r="K26" s="105"/>
      <c r="L26" s="105"/>
      <c r="M26" s="105">
        <v>1</v>
      </c>
      <c r="N26" s="106"/>
      <c r="O26" s="173">
        <f t="shared" si="2"/>
        <v>7</v>
      </c>
      <c r="P26" s="9"/>
      <c r="Q26" s="174">
        <f t="shared" si="3"/>
        <v>0</v>
      </c>
      <c r="R26" s="58"/>
    </row>
    <row r="27" spans="1:18" x14ac:dyDescent="0.25">
      <c r="A27" s="55"/>
      <c r="B27" s="171" t="s">
        <v>98</v>
      </c>
      <c r="C27" s="172">
        <v>6.6</v>
      </c>
      <c r="D27" s="103"/>
      <c r="E27" s="104"/>
      <c r="F27" s="104">
        <v>1</v>
      </c>
      <c r="G27" s="104"/>
      <c r="H27" s="104"/>
      <c r="I27" s="104"/>
      <c r="J27" s="104"/>
      <c r="K27" s="105"/>
      <c r="L27" s="105"/>
      <c r="M27" s="105">
        <v>1</v>
      </c>
      <c r="N27" s="106"/>
      <c r="O27" s="173">
        <f t="shared" si="2"/>
        <v>7</v>
      </c>
      <c r="P27" s="9"/>
      <c r="Q27" s="174">
        <f t="shared" si="3"/>
        <v>0</v>
      </c>
      <c r="R27" s="58"/>
    </row>
    <row r="28" spans="1:18" ht="15.75" thickBot="1" x14ac:dyDescent="0.3">
      <c r="A28" s="55"/>
      <c r="B28" s="185" t="s">
        <v>55</v>
      </c>
      <c r="C28" s="186">
        <v>3.06</v>
      </c>
      <c r="D28" s="187"/>
      <c r="E28" s="188"/>
      <c r="F28" s="188"/>
      <c r="G28" s="188"/>
      <c r="H28" s="188"/>
      <c r="I28" s="188"/>
      <c r="J28" s="188"/>
      <c r="K28" s="189"/>
      <c r="L28" s="189"/>
      <c r="M28" s="189"/>
      <c r="N28" s="190"/>
      <c r="O28" s="173">
        <f t="shared" si="2"/>
        <v>0</v>
      </c>
      <c r="P28" s="182" t="s">
        <v>57</v>
      </c>
      <c r="Q28" s="191" t="s">
        <v>57</v>
      </c>
      <c r="R28" s="58"/>
    </row>
    <row r="29" spans="1:18" ht="15.75" thickBot="1" x14ac:dyDescent="0.3">
      <c r="A29" s="55"/>
      <c r="B29" s="192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4"/>
      <c r="P29" s="194"/>
      <c r="Q29" s="195"/>
      <c r="R29" s="58"/>
    </row>
    <row r="30" spans="1:18" ht="15.75" thickBot="1" x14ac:dyDescent="0.3">
      <c r="A30" s="55"/>
      <c r="B30" s="130" t="s">
        <v>100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2"/>
      <c r="R30" s="58"/>
    </row>
    <row r="31" spans="1:18" ht="15.75" x14ac:dyDescent="0.25">
      <c r="A31" s="55"/>
      <c r="B31" s="196" t="s">
        <v>20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8"/>
      <c r="P31" s="199">
        <f>IFERROR(SUM(Q9:Q16)+SUM(Q20:Q27),0)</f>
        <v>0</v>
      </c>
      <c r="Q31" s="200"/>
      <c r="R31" s="58"/>
    </row>
    <row r="32" spans="1:18" ht="15.75" x14ac:dyDescent="0.25">
      <c r="A32" s="55"/>
      <c r="B32" s="201" t="s">
        <v>21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3"/>
      <c r="P32" s="204">
        <f>P33-P31</f>
        <v>0</v>
      </c>
      <c r="Q32" s="205"/>
      <c r="R32" s="58"/>
    </row>
    <row r="33" spans="1:18" ht="16.5" thickBot="1" x14ac:dyDescent="0.3">
      <c r="A33" s="55"/>
      <c r="B33" s="206" t="s">
        <v>22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209">
        <f>P31*1.21</f>
        <v>0</v>
      </c>
      <c r="Q33" s="210"/>
      <c r="R33" s="58"/>
    </row>
    <row r="34" spans="1:18" ht="18" thickBot="1" x14ac:dyDescent="0.3">
      <c r="A34" s="55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2"/>
      <c r="Q34" s="66"/>
      <c r="R34" s="58"/>
    </row>
    <row r="35" spans="1:18" x14ac:dyDescent="0.25">
      <c r="A35" s="55"/>
      <c r="B35" s="77" t="s">
        <v>73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9"/>
      <c r="R35" s="58"/>
    </row>
    <row r="36" spans="1:18" ht="26.45" customHeight="1" x14ac:dyDescent="0.25">
      <c r="A36" s="55"/>
      <c r="B36" s="213" t="s">
        <v>28</v>
      </c>
      <c r="C36" s="214" t="s">
        <v>29</v>
      </c>
      <c r="D36" s="215" t="s">
        <v>30</v>
      </c>
      <c r="E36" s="216"/>
      <c r="F36" s="216"/>
      <c r="G36" s="216"/>
      <c r="H36" s="216"/>
      <c r="I36" s="216"/>
      <c r="J36" s="216"/>
      <c r="K36" s="216"/>
      <c r="L36" s="216"/>
      <c r="M36" s="216"/>
      <c r="N36" s="217"/>
      <c r="O36" s="218" t="s">
        <v>31</v>
      </c>
      <c r="P36" s="219" t="s">
        <v>32</v>
      </c>
      <c r="Q36" s="88" t="s">
        <v>33</v>
      </c>
      <c r="R36" s="58"/>
    </row>
    <row r="37" spans="1:18" ht="15" customHeight="1" x14ac:dyDescent="0.25">
      <c r="A37" s="55"/>
      <c r="B37" s="220"/>
      <c r="C37" s="221"/>
      <c r="D37" s="91" t="s">
        <v>35</v>
      </c>
      <c r="E37" s="92" t="s">
        <v>36</v>
      </c>
      <c r="F37" s="92" t="s">
        <v>37</v>
      </c>
      <c r="G37" s="92" t="s">
        <v>38</v>
      </c>
      <c r="H37" s="92" t="s">
        <v>39</v>
      </c>
      <c r="I37" s="92" t="s">
        <v>40</v>
      </c>
      <c r="J37" s="92" t="s">
        <v>41</v>
      </c>
      <c r="K37" s="92" t="s">
        <v>42</v>
      </c>
      <c r="L37" s="92" t="s">
        <v>43</v>
      </c>
      <c r="M37" s="92" t="s">
        <v>44</v>
      </c>
      <c r="N37" s="93" t="s">
        <v>45</v>
      </c>
      <c r="O37" s="222"/>
      <c r="P37" s="223"/>
      <c r="Q37" s="224"/>
      <c r="R37" s="58"/>
    </row>
    <row r="38" spans="1:18" x14ac:dyDescent="0.25">
      <c r="A38" s="55"/>
      <c r="B38" s="167" t="s">
        <v>76</v>
      </c>
      <c r="C38" s="168">
        <v>25.4</v>
      </c>
      <c r="D38" s="97"/>
      <c r="E38" s="98"/>
      <c r="F38" s="98">
        <v>2</v>
      </c>
      <c r="G38" s="98"/>
      <c r="H38" s="98"/>
      <c r="I38" s="98"/>
      <c r="J38" s="98"/>
      <c r="K38" s="99"/>
      <c r="L38" s="99"/>
      <c r="M38" s="99"/>
      <c r="N38" s="100">
        <v>1</v>
      </c>
      <c r="O38" s="169">
        <f>(SUM(D38:J38)*K38*52)+(SUM(D38:J38)*L38*26)+(SUM(D38:J38)*M38*12)+(SUM(D38:J38)*N38*1)</f>
        <v>2</v>
      </c>
      <c r="P38" s="9"/>
      <c r="Q38" s="225">
        <f>P38*O38*C38</f>
        <v>0</v>
      </c>
      <c r="R38" s="58"/>
    </row>
    <row r="39" spans="1:18" x14ac:dyDescent="0.25">
      <c r="A39" s="55"/>
      <c r="B39" s="171" t="s">
        <v>75</v>
      </c>
      <c r="C39" s="172">
        <v>5</v>
      </c>
      <c r="D39" s="103"/>
      <c r="E39" s="104"/>
      <c r="F39" s="104">
        <v>2</v>
      </c>
      <c r="G39" s="104"/>
      <c r="H39" s="104"/>
      <c r="I39" s="104"/>
      <c r="J39" s="104"/>
      <c r="K39" s="105"/>
      <c r="L39" s="105"/>
      <c r="M39" s="105"/>
      <c r="N39" s="106">
        <v>1</v>
      </c>
      <c r="O39" s="173">
        <f>(SUM(D39:J39)*K39*52)+(SUM(D39:J39)*L39*26)+(SUM(D39:J39)*M39*12)+(SUM(D39:J39)*N39*1)</f>
        <v>2</v>
      </c>
      <c r="P39" s="9"/>
      <c r="Q39" s="225">
        <f>P39*O39*C39</f>
        <v>0</v>
      </c>
      <c r="R39" s="58"/>
    </row>
    <row r="40" spans="1:18" x14ac:dyDescent="0.25">
      <c r="A40" s="55"/>
      <c r="B40" s="171" t="s">
        <v>101</v>
      </c>
      <c r="C40" s="172">
        <v>28.37</v>
      </c>
      <c r="D40" s="103"/>
      <c r="E40" s="104"/>
      <c r="F40" s="104">
        <v>2</v>
      </c>
      <c r="G40" s="104"/>
      <c r="H40" s="104"/>
      <c r="I40" s="104"/>
      <c r="J40" s="104"/>
      <c r="K40" s="105"/>
      <c r="L40" s="105"/>
      <c r="M40" s="105"/>
      <c r="N40" s="106">
        <v>1</v>
      </c>
      <c r="O40" s="173">
        <f>(SUM(D40:J40)*K40*52)+(SUM(D40:J40)*L40*26)+(SUM(D40:J40)*M40*12)+(SUM(D40:J40)*N40*1)</f>
        <v>2</v>
      </c>
      <c r="P40" s="9"/>
      <c r="Q40" s="225">
        <f>P40*O40*C40</f>
        <v>0</v>
      </c>
      <c r="R40" s="58"/>
    </row>
    <row r="41" spans="1:18" x14ac:dyDescent="0.25">
      <c r="A41" s="55"/>
      <c r="B41" s="176" t="s">
        <v>102</v>
      </c>
      <c r="C41" s="177">
        <v>1.77</v>
      </c>
      <c r="D41" s="226"/>
      <c r="E41" s="227"/>
      <c r="F41" s="227">
        <v>2</v>
      </c>
      <c r="G41" s="227"/>
      <c r="H41" s="227"/>
      <c r="I41" s="227"/>
      <c r="J41" s="227"/>
      <c r="K41" s="228"/>
      <c r="L41" s="228"/>
      <c r="M41" s="228"/>
      <c r="N41" s="229">
        <v>1</v>
      </c>
      <c r="O41" s="173">
        <f>(SUM(D41:J41)*K41*52)+(SUM(D41:J41)*L41*26)+(SUM(D41:J41)*M41*12)+(SUM(D41:J41)*N41*1)</f>
        <v>2</v>
      </c>
      <c r="P41" s="9"/>
      <c r="Q41" s="225">
        <f>P41*O41*C41</f>
        <v>0</v>
      </c>
      <c r="R41" s="58"/>
    </row>
    <row r="42" spans="1:18" x14ac:dyDescent="0.25">
      <c r="A42" s="55"/>
      <c r="B42" s="185" t="s">
        <v>103</v>
      </c>
      <c r="C42" s="186">
        <v>2.96</v>
      </c>
      <c r="D42" s="109"/>
      <c r="E42" s="110"/>
      <c r="F42" s="110">
        <v>2</v>
      </c>
      <c r="G42" s="110"/>
      <c r="H42" s="110"/>
      <c r="I42" s="110"/>
      <c r="J42" s="110"/>
      <c r="K42" s="111"/>
      <c r="L42" s="111"/>
      <c r="M42" s="111"/>
      <c r="N42" s="112">
        <v>1</v>
      </c>
      <c r="O42" s="230">
        <f>(SUM(D42:J42)*K42*52)+(SUM(D42:J42)*L42*26)+(SUM(D42:J42)*M42*12)+(SUM(D42:J42)*N42*1)</f>
        <v>2</v>
      </c>
      <c r="P42" s="10"/>
      <c r="Q42" s="231">
        <f>P42*O42*C42</f>
        <v>0</v>
      </c>
      <c r="R42" s="58"/>
    </row>
    <row r="43" spans="1:18" x14ac:dyDescent="0.25">
      <c r="A43" s="55"/>
      <c r="B43" s="192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4"/>
      <c r="P43" s="194"/>
      <c r="Q43" s="66"/>
      <c r="R43" s="58"/>
    </row>
    <row r="44" spans="1:18" ht="15" customHeight="1" x14ac:dyDescent="0.25">
      <c r="A44" s="55"/>
      <c r="B44" s="130" t="s">
        <v>104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2"/>
      <c r="R44" s="58"/>
    </row>
    <row r="45" spans="1:18" ht="15.75" x14ac:dyDescent="0.25">
      <c r="A45" s="55"/>
      <c r="B45" s="196" t="s">
        <v>20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  <c r="P45" s="144">
        <f>IFERROR(SUM(Q38:Q42),0)</f>
        <v>0</v>
      </c>
      <c r="Q45" s="134"/>
      <c r="R45" s="58"/>
    </row>
    <row r="46" spans="1:18" ht="15.75" x14ac:dyDescent="0.25">
      <c r="A46" s="55"/>
      <c r="B46" s="201" t="s">
        <v>21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3"/>
      <c r="P46" s="145">
        <f>P47-P45</f>
        <v>0</v>
      </c>
      <c r="Q46" s="136"/>
      <c r="R46" s="58"/>
    </row>
    <row r="47" spans="1:18" ht="15.75" x14ac:dyDescent="0.25">
      <c r="A47" s="55"/>
      <c r="B47" s="206" t="s">
        <v>22</v>
      </c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8"/>
      <c r="P47" s="232">
        <f>P45*1.21</f>
        <v>0</v>
      </c>
      <c r="Q47" s="233"/>
      <c r="R47" s="58"/>
    </row>
    <row r="48" spans="1:18" ht="18" thickBot="1" x14ac:dyDescent="0.3">
      <c r="A48" s="55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2"/>
      <c r="Q48" s="66"/>
      <c r="R48" s="58"/>
    </row>
    <row r="49" spans="1:18" ht="19.5" customHeight="1" x14ac:dyDescent="0.25">
      <c r="A49" s="55"/>
      <c r="B49" s="43" t="s">
        <v>84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58"/>
    </row>
    <row r="50" spans="1:18" ht="15.75" x14ac:dyDescent="0.25">
      <c r="A50" s="55"/>
      <c r="B50" s="196" t="s">
        <v>20</v>
      </c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8"/>
      <c r="P50" s="144">
        <f>SUM(P31+P45)</f>
        <v>0</v>
      </c>
      <c r="Q50" s="134"/>
      <c r="R50" s="58"/>
    </row>
    <row r="51" spans="1:18" ht="17.100000000000001" customHeight="1" x14ac:dyDescent="0.25">
      <c r="A51" s="55"/>
      <c r="B51" s="201" t="s">
        <v>21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3"/>
      <c r="P51" s="145">
        <f>P52-P50</f>
        <v>0</v>
      </c>
      <c r="Q51" s="136"/>
      <c r="R51" s="58"/>
    </row>
    <row r="52" spans="1:18" ht="15.75" x14ac:dyDescent="0.25">
      <c r="A52" s="55"/>
      <c r="B52" s="206" t="s">
        <v>22</v>
      </c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8"/>
      <c r="P52" s="232">
        <f>P50*1.21</f>
        <v>0</v>
      </c>
      <c r="Q52" s="233"/>
      <c r="R52" s="58"/>
    </row>
    <row r="53" spans="1:18" ht="17.25" x14ac:dyDescent="0.25">
      <c r="A53" s="55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2"/>
      <c r="Q53" s="66"/>
      <c r="R53" s="58"/>
    </row>
    <row r="54" spans="1:18" x14ac:dyDescent="0.25">
      <c r="A54" s="55"/>
      <c r="B54" s="234" t="s">
        <v>105</v>
      </c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66"/>
      <c r="P54" s="66"/>
      <c r="Q54" s="66"/>
      <c r="R54" s="58"/>
    </row>
    <row r="55" spans="1:18" x14ac:dyDescent="0.25">
      <c r="A55" s="55"/>
      <c r="B55" s="236" t="s">
        <v>25</v>
      </c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66"/>
      <c r="P55" s="66"/>
      <c r="Q55" s="66"/>
      <c r="R55" s="58"/>
    </row>
    <row r="56" spans="1:18" x14ac:dyDescent="0.25">
      <c r="A56" s="55"/>
      <c r="B56" s="152" t="s">
        <v>85</v>
      </c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66"/>
      <c r="P56" s="66"/>
      <c r="Q56" s="66"/>
      <c r="R56" s="58"/>
    </row>
    <row r="57" spans="1:18" ht="33" customHeight="1" x14ac:dyDescent="0.25">
      <c r="A57" s="55"/>
      <c r="B57" s="155" t="s">
        <v>87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58"/>
    </row>
    <row r="58" spans="1:18" x14ac:dyDescent="0.25">
      <c r="A58" s="64"/>
      <c r="B58" s="238" t="s">
        <v>106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65"/>
      <c r="P58" s="65"/>
      <c r="Q58" s="65"/>
      <c r="R58" s="67"/>
    </row>
    <row r="59" spans="1:18" x14ac:dyDescent="0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18" x14ac:dyDescent="0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1:18" x14ac:dyDescent="0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1:18" x14ac:dyDescent="0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18" x14ac:dyDescent="0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  <row r="64" spans="1:18" x14ac:dyDescent="0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</row>
    <row r="65" spans="3:14" x14ac:dyDescent="0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</row>
    <row r="66" spans="3:14" x14ac:dyDescent="0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</row>
    <row r="67" spans="3:14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3:14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3:14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3:14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3:14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3:14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3:14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3:14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3:14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3:14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4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4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</sheetData>
  <sheetProtection algorithmName="SHA-512" hashValue="UybjKCB2XfZtXgCxYziWgaGhyGLHCNqCl+dsUryNiYx5xk4fRAuaOQe3yrSLtKVcjEY5d/CM2lZVRsw5uaVfOQ==" saltValue="rcLbkFxym5WM9vhNgDgEyg==" spinCount="100000" sheet="1" objects="1" scenarios="1"/>
  <mergeCells count="36">
    <mergeCell ref="B4:Q4"/>
    <mergeCell ref="B46:O46"/>
    <mergeCell ref="B44:Q44"/>
    <mergeCell ref="B35:Q35"/>
    <mergeCell ref="P45:Q45"/>
    <mergeCell ref="P46:Q46"/>
    <mergeCell ref="B45:O45"/>
    <mergeCell ref="D36:N36"/>
    <mergeCell ref="B37:C37"/>
    <mergeCell ref="B57:Q57"/>
    <mergeCell ref="B56:N56"/>
    <mergeCell ref="P47:Q47"/>
    <mergeCell ref="P50:Q50"/>
    <mergeCell ref="P51:Q51"/>
    <mergeCell ref="B47:O47"/>
    <mergeCell ref="P52:Q52"/>
    <mergeCell ref="B50:O50"/>
    <mergeCell ref="B51:O51"/>
    <mergeCell ref="B52:O52"/>
    <mergeCell ref="B49:Q49"/>
    <mergeCell ref="B2:Q2"/>
    <mergeCell ref="B1:Q1"/>
    <mergeCell ref="B5:Q5"/>
    <mergeCell ref="P33:Q33"/>
    <mergeCell ref="B31:O31"/>
    <mergeCell ref="B32:O32"/>
    <mergeCell ref="B33:O33"/>
    <mergeCell ref="B19:C19"/>
    <mergeCell ref="B30:Q30"/>
    <mergeCell ref="B7:Q7"/>
    <mergeCell ref="B18:Q18"/>
    <mergeCell ref="P31:Q31"/>
    <mergeCell ref="P32:Q32"/>
    <mergeCell ref="B3:Q3"/>
    <mergeCell ref="B8:C8"/>
    <mergeCell ref="D6:N6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0"/>
  <sheetViews>
    <sheetView zoomScale="90" zoomScaleNormal="90" workbookViewId="0">
      <selection activeCell="P53" sqref="P53:P55"/>
    </sheetView>
  </sheetViews>
  <sheetFormatPr defaultColWidth="9.140625" defaultRowHeight="15" x14ac:dyDescent="0.25"/>
  <cols>
    <col min="1" max="1" width="2.5703125" style="18" customWidth="1"/>
    <col min="2" max="2" width="43.42578125" style="18" customWidth="1"/>
    <col min="3" max="3" width="10" style="18" customWidth="1"/>
    <col min="4" max="14" width="3.5703125" style="18" customWidth="1"/>
    <col min="15" max="15" width="11.85546875" style="18" customWidth="1"/>
    <col min="16" max="16" width="17.5703125" style="18" customWidth="1"/>
    <col min="17" max="17" width="15" style="18" customWidth="1"/>
    <col min="18" max="18" width="2.5703125" style="18" customWidth="1"/>
    <col min="19" max="245" width="9.140625" style="18"/>
    <col min="246" max="246" width="34" style="18" customWidth="1"/>
    <col min="247" max="247" width="10" style="18" customWidth="1"/>
    <col min="248" max="248" width="11.42578125" style="18" customWidth="1"/>
    <col min="249" max="249" width="11.85546875" style="18" customWidth="1"/>
    <col min="250" max="250" width="21.5703125" style="18" customWidth="1"/>
    <col min="251" max="251" width="13.42578125" style="18" customWidth="1"/>
    <col min="252" max="252" width="15" style="18" customWidth="1"/>
    <col min="253" max="501" width="9.140625" style="18"/>
    <col min="502" max="502" width="34" style="18" customWidth="1"/>
    <col min="503" max="503" width="10" style="18" customWidth="1"/>
    <col min="504" max="504" width="11.42578125" style="18" customWidth="1"/>
    <col min="505" max="505" width="11.85546875" style="18" customWidth="1"/>
    <col min="506" max="506" width="21.5703125" style="18" customWidth="1"/>
    <col min="507" max="507" width="13.42578125" style="18" customWidth="1"/>
    <col min="508" max="508" width="15" style="18" customWidth="1"/>
    <col min="509" max="757" width="9.140625" style="18"/>
    <col min="758" max="758" width="34" style="18" customWidth="1"/>
    <col min="759" max="759" width="10" style="18" customWidth="1"/>
    <col min="760" max="760" width="11.42578125" style="18" customWidth="1"/>
    <col min="761" max="761" width="11.85546875" style="18" customWidth="1"/>
    <col min="762" max="762" width="21.5703125" style="18" customWidth="1"/>
    <col min="763" max="763" width="13.42578125" style="18" customWidth="1"/>
    <col min="764" max="764" width="15" style="18" customWidth="1"/>
    <col min="765" max="1013" width="9.140625" style="18"/>
    <col min="1014" max="1014" width="34" style="18" customWidth="1"/>
    <col min="1015" max="1015" width="10" style="18" customWidth="1"/>
    <col min="1016" max="1016" width="11.42578125" style="18" customWidth="1"/>
    <col min="1017" max="1017" width="11.85546875" style="18" customWidth="1"/>
    <col min="1018" max="1018" width="21.5703125" style="18" customWidth="1"/>
    <col min="1019" max="1019" width="13.42578125" style="18" customWidth="1"/>
    <col min="1020" max="1020" width="15" style="18" customWidth="1"/>
    <col min="1021" max="1269" width="9.140625" style="18"/>
    <col min="1270" max="1270" width="34" style="18" customWidth="1"/>
    <col min="1271" max="1271" width="10" style="18" customWidth="1"/>
    <col min="1272" max="1272" width="11.42578125" style="18" customWidth="1"/>
    <col min="1273" max="1273" width="11.85546875" style="18" customWidth="1"/>
    <col min="1274" max="1274" width="21.5703125" style="18" customWidth="1"/>
    <col min="1275" max="1275" width="13.42578125" style="18" customWidth="1"/>
    <col min="1276" max="1276" width="15" style="18" customWidth="1"/>
    <col min="1277" max="1525" width="9.140625" style="18"/>
    <col min="1526" max="1526" width="34" style="18" customWidth="1"/>
    <col min="1527" max="1527" width="10" style="18" customWidth="1"/>
    <col min="1528" max="1528" width="11.42578125" style="18" customWidth="1"/>
    <col min="1529" max="1529" width="11.85546875" style="18" customWidth="1"/>
    <col min="1530" max="1530" width="21.5703125" style="18" customWidth="1"/>
    <col min="1531" max="1531" width="13.42578125" style="18" customWidth="1"/>
    <col min="1532" max="1532" width="15" style="18" customWidth="1"/>
    <col min="1533" max="1781" width="9.140625" style="18"/>
    <col min="1782" max="1782" width="34" style="18" customWidth="1"/>
    <col min="1783" max="1783" width="10" style="18" customWidth="1"/>
    <col min="1784" max="1784" width="11.42578125" style="18" customWidth="1"/>
    <col min="1785" max="1785" width="11.85546875" style="18" customWidth="1"/>
    <col min="1786" max="1786" width="21.5703125" style="18" customWidth="1"/>
    <col min="1787" max="1787" width="13.42578125" style="18" customWidth="1"/>
    <col min="1788" max="1788" width="15" style="18" customWidth="1"/>
    <col min="1789" max="2037" width="9.140625" style="18"/>
    <col min="2038" max="2038" width="34" style="18" customWidth="1"/>
    <col min="2039" max="2039" width="10" style="18" customWidth="1"/>
    <col min="2040" max="2040" width="11.42578125" style="18" customWidth="1"/>
    <col min="2041" max="2041" width="11.85546875" style="18" customWidth="1"/>
    <col min="2042" max="2042" width="21.5703125" style="18" customWidth="1"/>
    <col min="2043" max="2043" width="13.42578125" style="18" customWidth="1"/>
    <col min="2044" max="2044" width="15" style="18" customWidth="1"/>
    <col min="2045" max="2293" width="9.140625" style="18"/>
    <col min="2294" max="2294" width="34" style="18" customWidth="1"/>
    <col min="2295" max="2295" width="10" style="18" customWidth="1"/>
    <col min="2296" max="2296" width="11.42578125" style="18" customWidth="1"/>
    <col min="2297" max="2297" width="11.85546875" style="18" customWidth="1"/>
    <col min="2298" max="2298" width="21.5703125" style="18" customWidth="1"/>
    <col min="2299" max="2299" width="13.42578125" style="18" customWidth="1"/>
    <col min="2300" max="2300" width="15" style="18" customWidth="1"/>
    <col min="2301" max="2549" width="9.140625" style="18"/>
    <col min="2550" max="2550" width="34" style="18" customWidth="1"/>
    <col min="2551" max="2551" width="10" style="18" customWidth="1"/>
    <col min="2552" max="2552" width="11.42578125" style="18" customWidth="1"/>
    <col min="2553" max="2553" width="11.85546875" style="18" customWidth="1"/>
    <col min="2554" max="2554" width="21.5703125" style="18" customWidth="1"/>
    <col min="2555" max="2555" width="13.42578125" style="18" customWidth="1"/>
    <col min="2556" max="2556" width="15" style="18" customWidth="1"/>
    <col min="2557" max="2805" width="9.140625" style="18"/>
    <col min="2806" max="2806" width="34" style="18" customWidth="1"/>
    <col min="2807" max="2807" width="10" style="18" customWidth="1"/>
    <col min="2808" max="2808" width="11.42578125" style="18" customWidth="1"/>
    <col min="2809" max="2809" width="11.85546875" style="18" customWidth="1"/>
    <col min="2810" max="2810" width="21.5703125" style="18" customWidth="1"/>
    <col min="2811" max="2811" width="13.42578125" style="18" customWidth="1"/>
    <col min="2812" max="2812" width="15" style="18" customWidth="1"/>
    <col min="2813" max="3061" width="9.140625" style="18"/>
    <col min="3062" max="3062" width="34" style="18" customWidth="1"/>
    <col min="3063" max="3063" width="10" style="18" customWidth="1"/>
    <col min="3064" max="3064" width="11.42578125" style="18" customWidth="1"/>
    <col min="3065" max="3065" width="11.85546875" style="18" customWidth="1"/>
    <col min="3066" max="3066" width="21.5703125" style="18" customWidth="1"/>
    <col min="3067" max="3067" width="13.42578125" style="18" customWidth="1"/>
    <col min="3068" max="3068" width="15" style="18" customWidth="1"/>
    <col min="3069" max="3317" width="9.140625" style="18"/>
    <col min="3318" max="3318" width="34" style="18" customWidth="1"/>
    <col min="3319" max="3319" width="10" style="18" customWidth="1"/>
    <col min="3320" max="3320" width="11.42578125" style="18" customWidth="1"/>
    <col min="3321" max="3321" width="11.85546875" style="18" customWidth="1"/>
    <col min="3322" max="3322" width="21.5703125" style="18" customWidth="1"/>
    <col min="3323" max="3323" width="13.42578125" style="18" customWidth="1"/>
    <col min="3324" max="3324" width="15" style="18" customWidth="1"/>
    <col min="3325" max="3573" width="9.140625" style="18"/>
    <col min="3574" max="3574" width="34" style="18" customWidth="1"/>
    <col min="3575" max="3575" width="10" style="18" customWidth="1"/>
    <col min="3576" max="3576" width="11.42578125" style="18" customWidth="1"/>
    <col min="3577" max="3577" width="11.85546875" style="18" customWidth="1"/>
    <col min="3578" max="3578" width="21.5703125" style="18" customWidth="1"/>
    <col min="3579" max="3579" width="13.42578125" style="18" customWidth="1"/>
    <col min="3580" max="3580" width="15" style="18" customWidth="1"/>
    <col min="3581" max="3829" width="9.140625" style="18"/>
    <col min="3830" max="3830" width="34" style="18" customWidth="1"/>
    <col min="3831" max="3831" width="10" style="18" customWidth="1"/>
    <col min="3832" max="3832" width="11.42578125" style="18" customWidth="1"/>
    <col min="3833" max="3833" width="11.85546875" style="18" customWidth="1"/>
    <col min="3834" max="3834" width="21.5703125" style="18" customWidth="1"/>
    <col min="3835" max="3835" width="13.42578125" style="18" customWidth="1"/>
    <col min="3836" max="3836" width="15" style="18" customWidth="1"/>
    <col min="3837" max="4085" width="9.140625" style="18"/>
    <col min="4086" max="4086" width="34" style="18" customWidth="1"/>
    <col min="4087" max="4087" width="10" style="18" customWidth="1"/>
    <col min="4088" max="4088" width="11.42578125" style="18" customWidth="1"/>
    <col min="4089" max="4089" width="11.85546875" style="18" customWidth="1"/>
    <col min="4090" max="4090" width="21.5703125" style="18" customWidth="1"/>
    <col min="4091" max="4091" width="13.42578125" style="18" customWidth="1"/>
    <col min="4092" max="4092" width="15" style="18" customWidth="1"/>
    <col min="4093" max="4341" width="9.140625" style="18"/>
    <col min="4342" max="4342" width="34" style="18" customWidth="1"/>
    <col min="4343" max="4343" width="10" style="18" customWidth="1"/>
    <col min="4344" max="4344" width="11.42578125" style="18" customWidth="1"/>
    <col min="4345" max="4345" width="11.85546875" style="18" customWidth="1"/>
    <col min="4346" max="4346" width="21.5703125" style="18" customWidth="1"/>
    <col min="4347" max="4347" width="13.42578125" style="18" customWidth="1"/>
    <col min="4348" max="4348" width="15" style="18" customWidth="1"/>
    <col min="4349" max="4597" width="9.140625" style="18"/>
    <col min="4598" max="4598" width="34" style="18" customWidth="1"/>
    <col min="4599" max="4599" width="10" style="18" customWidth="1"/>
    <col min="4600" max="4600" width="11.42578125" style="18" customWidth="1"/>
    <col min="4601" max="4601" width="11.85546875" style="18" customWidth="1"/>
    <col min="4602" max="4602" width="21.5703125" style="18" customWidth="1"/>
    <col min="4603" max="4603" width="13.42578125" style="18" customWidth="1"/>
    <col min="4604" max="4604" width="15" style="18" customWidth="1"/>
    <col min="4605" max="4853" width="9.140625" style="18"/>
    <col min="4854" max="4854" width="34" style="18" customWidth="1"/>
    <col min="4855" max="4855" width="10" style="18" customWidth="1"/>
    <col min="4856" max="4856" width="11.42578125" style="18" customWidth="1"/>
    <col min="4857" max="4857" width="11.85546875" style="18" customWidth="1"/>
    <col min="4858" max="4858" width="21.5703125" style="18" customWidth="1"/>
    <col min="4859" max="4859" width="13.42578125" style="18" customWidth="1"/>
    <col min="4860" max="4860" width="15" style="18" customWidth="1"/>
    <col min="4861" max="5109" width="9.140625" style="18"/>
    <col min="5110" max="5110" width="34" style="18" customWidth="1"/>
    <col min="5111" max="5111" width="10" style="18" customWidth="1"/>
    <col min="5112" max="5112" width="11.42578125" style="18" customWidth="1"/>
    <col min="5113" max="5113" width="11.85546875" style="18" customWidth="1"/>
    <col min="5114" max="5114" width="21.5703125" style="18" customWidth="1"/>
    <col min="5115" max="5115" width="13.42578125" style="18" customWidth="1"/>
    <col min="5116" max="5116" width="15" style="18" customWidth="1"/>
    <col min="5117" max="5365" width="9.140625" style="18"/>
    <col min="5366" max="5366" width="34" style="18" customWidth="1"/>
    <col min="5367" max="5367" width="10" style="18" customWidth="1"/>
    <col min="5368" max="5368" width="11.42578125" style="18" customWidth="1"/>
    <col min="5369" max="5369" width="11.85546875" style="18" customWidth="1"/>
    <col min="5370" max="5370" width="21.5703125" style="18" customWidth="1"/>
    <col min="5371" max="5371" width="13.42578125" style="18" customWidth="1"/>
    <col min="5372" max="5372" width="15" style="18" customWidth="1"/>
    <col min="5373" max="5621" width="9.140625" style="18"/>
    <col min="5622" max="5622" width="34" style="18" customWidth="1"/>
    <col min="5623" max="5623" width="10" style="18" customWidth="1"/>
    <col min="5624" max="5624" width="11.42578125" style="18" customWidth="1"/>
    <col min="5625" max="5625" width="11.85546875" style="18" customWidth="1"/>
    <col min="5626" max="5626" width="21.5703125" style="18" customWidth="1"/>
    <col min="5627" max="5627" width="13.42578125" style="18" customWidth="1"/>
    <col min="5628" max="5628" width="15" style="18" customWidth="1"/>
    <col min="5629" max="5877" width="9.140625" style="18"/>
    <col min="5878" max="5878" width="34" style="18" customWidth="1"/>
    <col min="5879" max="5879" width="10" style="18" customWidth="1"/>
    <col min="5880" max="5880" width="11.42578125" style="18" customWidth="1"/>
    <col min="5881" max="5881" width="11.85546875" style="18" customWidth="1"/>
    <col min="5882" max="5882" width="21.5703125" style="18" customWidth="1"/>
    <col min="5883" max="5883" width="13.42578125" style="18" customWidth="1"/>
    <col min="5884" max="5884" width="15" style="18" customWidth="1"/>
    <col min="5885" max="6133" width="9.140625" style="18"/>
    <col min="6134" max="6134" width="34" style="18" customWidth="1"/>
    <col min="6135" max="6135" width="10" style="18" customWidth="1"/>
    <col min="6136" max="6136" width="11.42578125" style="18" customWidth="1"/>
    <col min="6137" max="6137" width="11.85546875" style="18" customWidth="1"/>
    <col min="6138" max="6138" width="21.5703125" style="18" customWidth="1"/>
    <col min="6139" max="6139" width="13.42578125" style="18" customWidth="1"/>
    <col min="6140" max="6140" width="15" style="18" customWidth="1"/>
    <col min="6141" max="6389" width="9.140625" style="18"/>
    <col min="6390" max="6390" width="34" style="18" customWidth="1"/>
    <col min="6391" max="6391" width="10" style="18" customWidth="1"/>
    <col min="6392" max="6392" width="11.42578125" style="18" customWidth="1"/>
    <col min="6393" max="6393" width="11.85546875" style="18" customWidth="1"/>
    <col min="6394" max="6394" width="21.5703125" style="18" customWidth="1"/>
    <col min="6395" max="6395" width="13.42578125" style="18" customWidth="1"/>
    <col min="6396" max="6396" width="15" style="18" customWidth="1"/>
    <col min="6397" max="6645" width="9.140625" style="18"/>
    <col min="6646" max="6646" width="34" style="18" customWidth="1"/>
    <col min="6647" max="6647" width="10" style="18" customWidth="1"/>
    <col min="6648" max="6648" width="11.42578125" style="18" customWidth="1"/>
    <col min="6649" max="6649" width="11.85546875" style="18" customWidth="1"/>
    <col min="6650" max="6650" width="21.5703125" style="18" customWidth="1"/>
    <col min="6651" max="6651" width="13.42578125" style="18" customWidth="1"/>
    <col min="6652" max="6652" width="15" style="18" customWidth="1"/>
    <col min="6653" max="6901" width="9.140625" style="18"/>
    <col min="6902" max="6902" width="34" style="18" customWidth="1"/>
    <col min="6903" max="6903" width="10" style="18" customWidth="1"/>
    <col min="6904" max="6904" width="11.42578125" style="18" customWidth="1"/>
    <col min="6905" max="6905" width="11.85546875" style="18" customWidth="1"/>
    <col min="6906" max="6906" width="21.5703125" style="18" customWidth="1"/>
    <col min="6907" max="6907" width="13.42578125" style="18" customWidth="1"/>
    <col min="6908" max="6908" width="15" style="18" customWidth="1"/>
    <col min="6909" max="7157" width="9.140625" style="18"/>
    <col min="7158" max="7158" width="34" style="18" customWidth="1"/>
    <col min="7159" max="7159" width="10" style="18" customWidth="1"/>
    <col min="7160" max="7160" width="11.42578125" style="18" customWidth="1"/>
    <col min="7161" max="7161" width="11.85546875" style="18" customWidth="1"/>
    <col min="7162" max="7162" width="21.5703125" style="18" customWidth="1"/>
    <col min="7163" max="7163" width="13.42578125" style="18" customWidth="1"/>
    <col min="7164" max="7164" width="15" style="18" customWidth="1"/>
    <col min="7165" max="7413" width="9.140625" style="18"/>
    <col min="7414" max="7414" width="34" style="18" customWidth="1"/>
    <col min="7415" max="7415" width="10" style="18" customWidth="1"/>
    <col min="7416" max="7416" width="11.42578125" style="18" customWidth="1"/>
    <col min="7417" max="7417" width="11.85546875" style="18" customWidth="1"/>
    <col min="7418" max="7418" width="21.5703125" style="18" customWidth="1"/>
    <col min="7419" max="7419" width="13.42578125" style="18" customWidth="1"/>
    <col min="7420" max="7420" width="15" style="18" customWidth="1"/>
    <col min="7421" max="7669" width="9.140625" style="18"/>
    <col min="7670" max="7670" width="34" style="18" customWidth="1"/>
    <col min="7671" max="7671" width="10" style="18" customWidth="1"/>
    <col min="7672" max="7672" width="11.42578125" style="18" customWidth="1"/>
    <col min="7673" max="7673" width="11.85546875" style="18" customWidth="1"/>
    <col min="7674" max="7674" width="21.5703125" style="18" customWidth="1"/>
    <col min="7675" max="7675" width="13.42578125" style="18" customWidth="1"/>
    <col min="7676" max="7676" width="15" style="18" customWidth="1"/>
    <col min="7677" max="7925" width="9.140625" style="18"/>
    <col min="7926" max="7926" width="34" style="18" customWidth="1"/>
    <col min="7927" max="7927" width="10" style="18" customWidth="1"/>
    <col min="7928" max="7928" width="11.42578125" style="18" customWidth="1"/>
    <col min="7929" max="7929" width="11.85546875" style="18" customWidth="1"/>
    <col min="7930" max="7930" width="21.5703125" style="18" customWidth="1"/>
    <col min="7931" max="7931" width="13.42578125" style="18" customWidth="1"/>
    <col min="7932" max="7932" width="15" style="18" customWidth="1"/>
    <col min="7933" max="8181" width="9.140625" style="18"/>
    <col min="8182" max="8182" width="34" style="18" customWidth="1"/>
    <col min="8183" max="8183" width="10" style="18" customWidth="1"/>
    <col min="8184" max="8184" width="11.42578125" style="18" customWidth="1"/>
    <col min="8185" max="8185" width="11.85546875" style="18" customWidth="1"/>
    <col min="8186" max="8186" width="21.5703125" style="18" customWidth="1"/>
    <col min="8187" max="8187" width="13.42578125" style="18" customWidth="1"/>
    <col min="8188" max="8188" width="15" style="18" customWidth="1"/>
    <col min="8189" max="8437" width="9.140625" style="18"/>
    <col min="8438" max="8438" width="34" style="18" customWidth="1"/>
    <col min="8439" max="8439" width="10" style="18" customWidth="1"/>
    <col min="8440" max="8440" width="11.42578125" style="18" customWidth="1"/>
    <col min="8441" max="8441" width="11.85546875" style="18" customWidth="1"/>
    <col min="8442" max="8442" width="21.5703125" style="18" customWidth="1"/>
    <col min="8443" max="8443" width="13.42578125" style="18" customWidth="1"/>
    <col min="8444" max="8444" width="15" style="18" customWidth="1"/>
    <col min="8445" max="8693" width="9.140625" style="18"/>
    <col min="8694" max="8694" width="34" style="18" customWidth="1"/>
    <col min="8695" max="8695" width="10" style="18" customWidth="1"/>
    <col min="8696" max="8696" width="11.42578125" style="18" customWidth="1"/>
    <col min="8697" max="8697" width="11.85546875" style="18" customWidth="1"/>
    <col min="8698" max="8698" width="21.5703125" style="18" customWidth="1"/>
    <col min="8699" max="8699" width="13.42578125" style="18" customWidth="1"/>
    <col min="8700" max="8700" width="15" style="18" customWidth="1"/>
    <col min="8701" max="8949" width="9.140625" style="18"/>
    <col min="8950" max="8950" width="34" style="18" customWidth="1"/>
    <col min="8951" max="8951" width="10" style="18" customWidth="1"/>
    <col min="8952" max="8952" width="11.42578125" style="18" customWidth="1"/>
    <col min="8953" max="8953" width="11.85546875" style="18" customWidth="1"/>
    <col min="8954" max="8954" width="21.5703125" style="18" customWidth="1"/>
    <col min="8955" max="8955" width="13.42578125" style="18" customWidth="1"/>
    <col min="8956" max="8956" width="15" style="18" customWidth="1"/>
    <col min="8957" max="9205" width="9.140625" style="18"/>
    <col min="9206" max="9206" width="34" style="18" customWidth="1"/>
    <col min="9207" max="9207" width="10" style="18" customWidth="1"/>
    <col min="9208" max="9208" width="11.42578125" style="18" customWidth="1"/>
    <col min="9209" max="9209" width="11.85546875" style="18" customWidth="1"/>
    <col min="9210" max="9210" width="21.5703125" style="18" customWidth="1"/>
    <col min="9211" max="9211" width="13.42578125" style="18" customWidth="1"/>
    <col min="9212" max="9212" width="15" style="18" customWidth="1"/>
    <col min="9213" max="9461" width="9.140625" style="18"/>
    <col min="9462" max="9462" width="34" style="18" customWidth="1"/>
    <col min="9463" max="9463" width="10" style="18" customWidth="1"/>
    <col min="9464" max="9464" width="11.42578125" style="18" customWidth="1"/>
    <col min="9465" max="9465" width="11.85546875" style="18" customWidth="1"/>
    <col min="9466" max="9466" width="21.5703125" style="18" customWidth="1"/>
    <col min="9467" max="9467" width="13.42578125" style="18" customWidth="1"/>
    <col min="9468" max="9468" width="15" style="18" customWidth="1"/>
    <col min="9469" max="9717" width="9.140625" style="18"/>
    <col min="9718" max="9718" width="34" style="18" customWidth="1"/>
    <col min="9719" max="9719" width="10" style="18" customWidth="1"/>
    <col min="9720" max="9720" width="11.42578125" style="18" customWidth="1"/>
    <col min="9721" max="9721" width="11.85546875" style="18" customWidth="1"/>
    <col min="9722" max="9722" width="21.5703125" style="18" customWidth="1"/>
    <col min="9723" max="9723" width="13.42578125" style="18" customWidth="1"/>
    <col min="9724" max="9724" width="15" style="18" customWidth="1"/>
    <col min="9725" max="9973" width="9.140625" style="18"/>
    <col min="9974" max="9974" width="34" style="18" customWidth="1"/>
    <col min="9975" max="9975" width="10" style="18" customWidth="1"/>
    <col min="9976" max="9976" width="11.42578125" style="18" customWidth="1"/>
    <col min="9977" max="9977" width="11.85546875" style="18" customWidth="1"/>
    <col min="9978" max="9978" width="21.5703125" style="18" customWidth="1"/>
    <col min="9979" max="9979" width="13.42578125" style="18" customWidth="1"/>
    <col min="9980" max="9980" width="15" style="18" customWidth="1"/>
    <col min="9981" max="10229" width="9.140625" style="18"/>
    <col min="10230" max="10230" width="34" style="18" customWidth="1"/>
    <col min="10231" max="10231" width="10" style="18" customWidth="1"/>
    <col min="10232" max="10232" width="11.42578125" style="18" customWidth="1"/>
    <col min="10233" max="10233" width="11.85546875" style="18" customWidth="1"/>
    <col min="10234" max="10234" width="21.5703125" style="18" customWidth="1"/>
    <col min="10235" max="10235" width="13.42578125" style="18" customWidth="1"/>
    <col min="10236" max="10236" width="15" style="18" customWidth="1"/>
    <col min="10237" max="10485" width="9.140625" style="18"/>
    <col min="10486" max="10486" width="34" style="18" customWidth="1"/>
    <col min="10487" max="10487" width="10" style="18" customWidth="1"/>
    <col min="10488" max="10488" width="11.42578125" style="18" customWidth="1"/>
    <col min="10489" max="10489" width="11.85546875" style="18" customWidth="1"/>
    <col min="10490" max="10490" width="21.5703125" style="18" customWidth="1"/>
    <col min="10491" max="10491" width="13.42578125" style="18" customWidth="1"/>
    <col min="10492" max="10492" width="15" style="18" customWidth="1"/>
    <col min="10493" max="10741" width="9.140625" style="18"/>
    <col min="10742" max="10742" width="34" style="18" customWidth="1"/>
    <col min="10743" max="10743" width="10" style="18" customWidth="1"/>
    <col min="10744" max="10744" width="11.42578125" style="18" customWidth="1"/>
    <col min="10745" max="10745" width="11.85546875" style="18" customWidth="1"/>
    <col min="10746" max="10746" width="21.5703125" style="18" customWidth="1"/>
    <col min="10747" max="10747" width="13.42578125" style="18" customWidth="1"/>
    <col min="10748" max="10748" width="15" style="18" customWidth="1"/>
    <col min="10749" max="10997" width="9.140625" style="18"/>
    <col min="10998" max="10998" width="34" style="18" customWidth="1"/>
    <col min="10999" max="10999" width="10" style="18" customWidth="1"/>
    <col min="11000" max="11000" width="11.42578125" style="18" customWidth="1"/>
    <col min="11001" max="11001" width="11.85546875" style="18" customWidth="1"/>
    <col min="11002" max="11002" width="21.5703125" style="18" customWidth="1"/>
    <col min="11003" max="11003" width="13.42578125" style="18" customWidth="1"/>
    <col min="11004" max="11004" width="15" style="18" customWidth="1"/>
    <col min="11005" max="11253" width="9.140625" style="18"/>
    <col min="11254" max="11254" width="34" style="18" customWidth="1"/>
    <col min="11255" max="11255" width="10" style="18" customWidth="1"/>
    <col min="11256" max="11256" width="11.42578125" style="18" customWidth="1"/>
    <col min="11257" max="11257" width="11.85546875" style="18" customWidth="1"/>
    <col min="11258" max="11258" width="21.5703125" style="18" customWidth="1"/>
    <col min="11259" max="11259" width="13.42578125" style="18" customWidth="1"/>
    <col min="11260" max="11260" width="15" style="18" customWidth="1"/>
    <col min="11261" max="11509" width="9.140625" style="18"/>
    <col min="11510" max="11510" width="34" style="18" customWidth="1"/>
    <col min="11511" max="11511" width="10" style="18" customWidth="1"/>
    <col min="11512" max="11512" width="11.42578125" style="18" customWidth="1"/>
    <col min="11513" max="11513" width="11.85546875" style="18" customWidth="1"/>
    <col min="11514" max="11514" width="21.5703125" style="18" customWidth="1"/>
    <col min="11515" max="11515" width="13.42578125" style="18" customWidth="1"/>
    <col min="11516" max="11516" width="15" style="18" customWidth="1"/>
    <col min="11517" max="11765" width="9.140625" style="18"/>
    <col min="11766" max="11766" width="34" style="18" customWidth="1"/>
    <col min="11767" max="11767" width="10" style="18" customWidth="1"/>
    <col min="11768" max="11768" width="11.42578125" style="18" customWidth="1"/>
    <col min="11769" max="11769" width="11.85546875" style="18" customWidth="1"/>
    <col min="11770" max="11770" width="21.5703125" style="18" customWidth="1"/>
    <col min="11771" max="11771" width="13.42578125" style="18" customWidth="1"/>
    <col min="11772" max="11772" width="15" style="18" customWidth="1"/>
    <col min="11773" max="12021" width="9.140625" style="18"/>
    <col min="12022" max="12022" width="34" style="18" customWidth="1"/>
    <col min="12023" max="12023" width="10" style="18" customWidth="1"/>
    <col min="12024" max="12024" width="11.42578125" style="18" customWidth="1"/>
    <col min="12025" max="12025" width="11.85546875" style="18" customWidth="1"/>
    <col min="12026" max="12026" width="21.5703125" style="18" customWidth="1"/>
    <col min="12027" max="12027" width="13.42578125" style="18" customWidth="1"/>
    <col min="12028" max="12028" width="15" style="18" customWidth="1"/>
    <col min="12029" max="12277" width="9.140625" style="18"/>
    <col min="12278" max="12278" width="34" style="18" customWidth="1"/>
    <col min="12279" max="12279" width="10" style="18" customWidth="1"/>
    <col min="12280" max="12280" width="11.42578125" style="18" customWidth="1"/>
    <col min="12281" max="12281" width="11.85546875" style="18" customWidth="1"/>
    <col min="12282" max="12282" width="21.5703125" style="18" customWidth="1"/>
    <col min="12283" max="12283" width="13.42578125" style="18" customWidth="1"/>
    <col min="12284" max="12284" width="15" style="18" customWidth="1"/>
    <col min="12285" max="12533" width="9.140625" style="18"/>
    <col min="12534" max="12534" width="34" style="18" customWidth="1"/>
    <col min="12535" max="12535" width="10" style="18" customWidth="1"/>
    <col min="12536" max="12536" width="11.42578125" style="18" customWidth="1"/>
    <col min="12537" max="12537" width="11.85546875" style="18" customWidth="1"/>
    <col min="12538" max="12538" width="21.5703125" style="18" customWidth="1"/>
    <col min="12539" max="12539" width="13.42578125" style="18" customWidth="1"/>
    <col min="12540" max="12540" width="15" style="18" customWidth="1"/>
    <col min="12541" max="12789" width="9.140625" style="18"/>
    <col min="12790" max="12790" width="34" style="18" customWidth="1"/>
    <col min="12791" max="12791" width="10" style="18" customWidth="1"/>
    <col min="12792" max="12792" width="11.42578125" style="18" customWidth="1"/>
    <col min="12793" max="12793" width="11.85546875" style="18" customWidth="1"/>
    <col min="12794" max="12794" width="21.5703125" style="18" customWidth="1"/>
    <col min="12795" max="12795" width="13.42578125" style="18" customWidth="1"/>
    <col min="12796" max="12796" width="15" style="18" customWidth="1"/>
    <col min="12797" max="13045" width="9.140625" style="18"/>
    <col min="13046" max="13046" width="34" style="18" customWidth="1"/>
    <col min="13047" max="13047" width="10" style="18" customWidth="1"/>
    <col min="13048" max="13048" width="11.42578125" style="18" customWidth="1"/>
    <col min="13049" max="13049" width="11.85546875" style="18" customWidth="1"/>
    <col min="13050" max="13050" width="21.5703125" style="18" customWidth="1"/>
    <col min="13051" max="13051" width="13.42578125" style="18" customWidth="1"/>
    <col min="13052" max="13052" width="15" style="18" customWidth="1"/>
    <col min="13053" max="13301" width="9.140625" style="18"/>
    <col min="13302" max="13302" width="34" style="18" customWidth="1"/>
    <col min="13303" max="13303" width="10" style="18" customWidth="1"/>
    <col min="13304" max="13304" width="11.42578125" style="18" customWidth="1"/>
    <col min="13305" max="13305" width="11.85546875" style="18" customWidth="1"/>
    <col min="13306" max="13306" width="21.5703125" style="18" customWidth="1"/>
    <col min="13307" max="13307" width="13.42578125" style="18" customWidth="1"/>
    <col min="13308" max="13308" width="15" style="18" customWidth="1"/>
    <col min="13309" max="13557" width="9.140625" style="18"/>
    <col min="13558" max="13558" width="34" style="18" customWidth="1"/>
    <col min="13559" max="13559" width="10" style="18" customWidth="1"/>
    <col min="13560" max="13560" width="11.42578125" style="18" customWidth="1"/>
    <col min="13561" max="13561" width="11.85546875" style="18" customWidth="1"/>
    <col min="13562" max="13562" width="21.5703125" style="18" customWidth="1"/>
    <col min="13563" max="13563" width="13.42578125" style="18" customWidth="1"/>
    <col min="13564" max="13564" width="15" style="18" customWidth="1"/>
    <col min="13565" max="13813" width="9.140625" style="18"/>
    <col min="13814" max="13814" width="34" style="18" customWidth="1"/>
    <col min="13815" max="13815" width="10" style="18" customWidth="1"/>
    <col min="13816" max="13816" width="11.42578125" style="18" customWidth="1"/>
    <col min="13817" max="13817" width="11.85546875" style="18" customWidth="1"/>
    <col min="13818" max="13818" width="21.5703125" style="18" customWidth="1"/>
    <col min="13819" max="13819" width="13.42578125" style="18" customWidth="1"/>
    <col min="13820" max="13820" width="15" style="18" customWidth="1"/>
    <col min="13821" max="14069" width="9.140625" style="18"/>
    <col min="14070" max="14070" width="34" style="18" customWidth="1"/>
    <col min="14071" max="14071" width="10" style="18" customWidth="1"/>
    <col min="14072" max="14072" width="11.42578125" style="18" customWidth="1"/>
    <col min="14073" max="14073" width="11.85546875" style="18" customWidth="1"/>
    <col min="14074" max="14074" width="21.5703125" style="18" customWidth="1"/>
    <col min="14075" max="14075" width="13.42578125" style="18" customWidth="1"/>
    <col min="14076" max="14076" width="15" style="18" customWidth="1"/>
    <col min="14077" max="14325" width="9.140625" style="18"/>
    <col min="14326" max="14326" width="34" style="18" customWidth="1"/>
    <col min="14327" max="14327" width="10" style="18" customWidth="1"/>
    <col min="14328" max="14328" width="11.42578125" style="18" customWidth="1"/>
    <col min="14329" max="14329" width="11.85546875" style="18" customWidth="1"/>
    <col min="14330" max="14330" width="21.5703125" style="18" customWidth="1"/>
    <col min="14331" max="14331" width="13.42578125" style="18" customWidth="1"/>
    <col min="14332" max="14332" width="15" style="18" customWidth="1"/>
    <col min="14333" max="14581" width="9.140625" style="18"/>
    <col min="14582" max="14582" width="34" style="18" customWidth="1"/>
    <col min="14583" max="14583" width="10" style="18" customWidth="1"/>
    <col min="14584" max="14584" width="11.42578125" style="18" customWidth="1"/>
    <col min="14585" max="14585" width="11.85546875" style="18" customWidth="1"/>
    <col min="14586" max="14586" width="21.5703125" style="18" customWidth="1"/>
    <col min="14587" max="14587" width="13.42578125" style="18" customWidth="1"/>
    <col min="14588" max="14588" width="15" style="18" customWidth="1"/>
    <col min="14589" max="14837" width="9.140625" style="18"/>
    <col min="14838" max="14838" width="34" style="18" customWidth="1"/>
    <col min="14839" max="14839" width="10" style="18" customWidth="1"/>
    <col min="14840" max="14840" width="11.42578125" style="18" customWidth="1"/>
    <col min="14841" max="14841" width="11.85546875" style="18" customWidth="1"/>
    <col min="14842" max="14842" width="21.5703125" style="18" customWidth="1"/>
    <col min="14843" max="14843" width="13.42578125" style="18" customWidth="1"/>
    <col min="14844" max="14844" width="15" style="18" customWidth="1"/>
    <col min="14845" max="15093" width="9.140625" style="18"/>
    <col min="15094" max="15094" width="34" style="18" customWidth="1"/>
    <col min="15095" max="15095" width="10" style="18" customWidth="1"/>
    <col min="15096" max="15096" width="11.42578125" style="18" customWidth="1"/>
    <col min="15097" max="15097" width="11.85546875" style="18" customWidth="1"/>
    <col min="15098" max="15098" width="21.5703125" style="18" customWidth="1"/>
    <col min="15099" max="15099" width="13.42578125" style="18" customWidth="1"/>
    <col min="15100" max="15100" width="15" style="18" customWidth="1"/>
    <col min="15101" max="15349" width="9.140625" style="18"/>
    <col min="15350" max="15350" width="34" style="18" customWidth="1"/>
    <col min="15351" max="15351" width="10" style="18" customWidth="1"/>
    <col min="15352" max="15352" width="11.42578125" style="18" customWidth="1"/>
    <col min="15353" max="15353" width="11.85546875" style="18" customWidth="1"/>
    <col min="15354" max="15354" width="21.5703125" style="18" customWidth="1"/>
    <col min="15355" max="15355" width="13.42578125" style="18" customWidth="1"/>
    <col min="15356" max="15356" width="15" style="18" customWidth="1"/>
    <col min="15357" max="15605" width="9.140625" style="18"/>
    <col min="15606" max="15606" width="34" style="18" customWidth="1"/>
    <col min="15607" max="15607" width="10" style="18" customWidth="1"/>
    <col min="15608" max="15608" width="11.42578125" style="18" customWidth="1"/>
    <col min="15609" max="15609" width="11.85546875" style="18" customWidth="1"/>
    <col min="15610" max="15610" width="21.5703125" style="18" customWidth="1"/>
    <col min="15611" max="15611" width="13.42578125" style="18" customWidth="1"/>
    <col min="15612" max="15612" width="15" style="18" customWidth="1"/>
    <col min="15613" max="15861" width="9.140625" style="18"/>
    <col min="15862" max="15862" width="34" style="18" customWidth="1"/>
    <col min="15863" max="15863" width="10" style="18" customWidth="1"/>
    <col min="15864" max="15864" width="11.42578125" style="18" customWidth="1"/>
    <col min="15865" max="15865" width="11.85546875" style="18" customWidth="1"/>
    <col min="15866" max="15866" width="21.5703125" style="18" customWidth="1"/>
    <col min="15867" max="15867" width="13.42578125" style="18" customWidth="1"/>
    <col min="15868" max="15868" width="15" style="18" customWidth="1"/>
    <col min="15869" max="16117" width="9.140625" style="18"/>
    <col min="16118" max="16118" width="34" style="18" customWidth="1"/>
    <col min="16119" max="16119" width="10" style="18" customWidth="1"/>
    <col min="16120" max="16120" width="11.42578125" style="18" customWidth="1"/>
    <col min="16121" max="16121" width="11.85546875" style="18" customWidth="1"/>
    <col min="16122" max="16122" width="21.5703125" style="18" customWidth="1"/>
    <col min="16123" max="16123" width="13.42578125" style="18" customWidth="1"/>
    <col min="16124" max="16124" width="15" style="18" customWidth="1"/>
    <col min="16125" max="16384" width="9.140625" style="18"/>
  </cols>
  <sheetData>
    <row r="1" spans="1:18" ht="52.5" customHeight="1" thickBot="1" x14ac:dyDescent="0.3">
      <c r="A1" s="74" t="str">
        <f>SOUHRN!A1</f>
        <v>Z25036 - Zajištění úklidových služeb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1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s="25" customFormat="1" ht="20.100000000000001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20.45" customHeight="1" x14ac:dyDescent="0.25">
      <c r="A4" s="22" t="s">
        <v>107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x14ac:dyDescent="0.25">
      <c r="A5" s="30"/>
      <c r="B5" s="77" t="s">
        <v>27</v>
      </c>
      <c r="C5" s="7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78"/>
      <c r="P5" s="78"/>
      <c r="Q5" s="79"/>
      <c r="R5" s="80"/>
    </row>
    <row r="6" spans="1:18" ht="30" customHeight="1" x14ac:dyDescent="0.25">
      <c r="A6" s="30"/>
      <c r="B6" s="81" t="s">
        <v>28</v>
      </c>
      <c r="C6" s="240" t="s">
        <v>29</v>
      </c>
      <c r="D6" s="241" t="s">
        <v>30</v>
      </c>
      <c r="E6" s="242"/>
      <c r="F6" s="242"/>
      <c r="G6" s="242"/>
      <c r="H6" s="242"/>
      <c r="I6" s="242"/>
      <c r="J6" s="242"/>
      <c r="K6" s="242"/>
      <c r="L6" s="242"/>
      <c r="M6" s="242"/>
      <c r="N6" s="243"/>
      <c r="O6" s="244" t="s">
        <v>31</v>
      </c>
      <c r="P6" s="87" t="s">
        <v>32</v>
      </c>
      <c r="Q6" s="88" t="s">
        <v>33</v>
      </c>
      <c r="R6" s="80"/>
    </row>
    <row r="7" spans="1:18" ht="15" customHeight="1" x14ac:dyDescent="0.25">
      <c r="A7" s="30"/>
      <c r="B7" s="245" t="s">
        <v>108</v>
      </c>
      <c r="C7" s="246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6"/>
      <c r="P7" s="246"/>
      <c r="Q7" s="248"/>
      <c r="R7" s="80"/>
    </row>
    <row r="8" spans="1:18" x14ac:dyDescent="0.25">
      <c r="A8" s="30"/>
      <c r="B8" s="249" t="s">
        <v>109</v>
      </c>
      <c r="C8" s="250"/>
      <c r="D8" s="251" t="s">
        <v>35</v>
      </c>
      <c r="E8" s="252" t="s">
        <v>36</v>
      </c>
      <c r="F8" s="252" t="s">
        <v>37</v>
      </c>
      <c r="G8" s="252" t="s">
        <v>38</v>
      </c>
      <c r="H8" s="252" t="s">
        <v>39</v>
      </c>
      <c r="I8" s="252" t="s">
        <v>40</v>
      </c>
      <c r="J8" s="252" t="s">
        <v>41</v>
      </c>
      <c r="K8" s="252" t="s">
        <v>42</v>
      </c>
      <c r="L8" s="252" t="s">
        <v>43</v>
      </c>
      <c r="M8" s="252" t="s">
        <v>44</v>
      </c>
      <c r="N8" s="253" t="s">
        <v>45</v>
      </c>
      <c r="O8" s="250"/>
      <c r="P8" s="254"/>
      <c r="Q8" s="255"/>
      <c r="R8" s="80"/>
    </row>
    <row r="9" spans="1:18" x14ac:dyDescent="0.25">
      <c r="A9" s="30"/>
      <c r="B9" s="256" t="s">
        <v>110</v>
      </c>
      <c r="C9" s="257">
        <v>15.2</v>
      </c>
      <c r="D9" s="97"/>
      <c r="E9" s="98"/>
      <c r="F9" s="98">
        <v>1</v>
      </c>
      <c r="G9" s="98"/>
      <c r="H9" s="98"/>
      <c r="I9" s="98"/>
      <c r="J9" s="98"/>
      <c r="K9" s="99"/>
      <c r="L9" s="99"/>
      <c r="M9" s="99">
        <v>1</v>
      </c>
      <c r="N9" s="100"/>
      <c r="O9" s="258">
        <f>(SUM(D9:J9)*K9*52)+(SUM(D9:J9)*L9*26)+(SUM(D9:J9)*M9*12)+(SUM(D9:J9)*N9*1)</f>
        <v>12</v>
      </c>
      <c r="P9" s="11"/>
      <c r="Q9" s="259">
        <f>P9*O9*C9</f>
        <v>0</v>
      </c>
      <c r="R9" s="80"/>
    </row>
    <row r="10" spans="1:18" x14ac:dyDescent="0.25">
      <c r="A10" s="30"/>
      <c r="B10" s="256" t="s">
        <v>68</v>
      </c>
      <c r="C10" s="257">
        <v>6.2</v>
      </c>
      <c r="D10" s="97">
        <v>1</v>
      </c>
      <c r="E10" s="98"/>
      <c r="F10" s="98">
        <v>1</v>
      </c>
      <c r="G10" s="98"/>
      <c r="H10" s="98">
        <v>1</v>
      </c>
      <c r="I10" s="98"/>
      <c r="J10" s="98"/>
      <c r="K10" s="99">
        <v>1</v>
      </c>
      <c r="L10" s="99"/>
      <c r="M10" s="99"/>
      <c r="N10" s="100"/>
      <c r="O10" s="258">
        <f>(SUM(D10:J10)*K10*52)+(SUM(D10:J10)*L10*26)+(SUM(D10:J10)*M10*12)+(SUM(D10:J10)*N10*1)</f>
        <v>156</v>
      </c>
      <c r="P10" s="9"/>
      <c r="Q10" s="259">
        <f>P10*O10*C10</f>
        <v>0</v>
      </c>
      <c r="R10" s="80"/>
    </row>
    <row r="11" spans="1:18" x14ac:dyDescent="0.25">
      <c r="A11" s="30"/>
      <c r="B11" s="256" t="s">
        <v>48</v>
      </c>
      <c r="C11" s="257">
        <v>39.700000000000003</v>
      </c>
      <c r="D11" s="97">
        <v>1</v>
      </c>
      <c r="E11" s="98"/>
      <c r="F11" s="98">
        <v>1</v>
      </c>
      <c r="G11" s="98"/>
      <c r="H11" s="98">
        <v>1</v>
      </c>
      <c r="I11" s="98"/>
      <c r="J11" s="98"/>
      <c r="K11" s="99">
        <v>1</v>
      </c>
      <c r="L11" s="99"/>
      <c r="M11" s="99"/>
      <c r="N11" s="100"/>
      <c r="O11" s="258">
        <f>(SUM(D11:J11)*K11*52)+(SUM(D11:J11)*L11*26)+(SUM(D11:J11)*M11*12)+(SUM(D11:J11)*N11*1)</f>
        <v>156</v>
      </c>
      <c r="P11" s="9"/>
      <c r="Q11" s="259">
        <f>P11*O11*C11</f>
        <v>0</v>
      </c>
      <c r="R11" s="80"/>
    </row>
    <row r="12" spans="1:18" x14ac:dyDescent="0.25">
      <c r="A12" s="30"/>
      <c r="B12" s="256" t="s">
        <v>54</v>
      </c>
      <c r="C12" s="257">
        <v>12.2</v>
      </c>
      <c r="D12" s="97">
        <v>1</v>
      </c>
      <c r="E12" s="98"/>
      <c r="F12" s="98">
        <v>1</v>
      </c>
      <c r="G12" s="98"/>
      <c r="H12" s="98">
        <v>1</v>
      </c>
      <c r="I12" s="98"/>
      <c r="J12" s="98"/>
      <c r="K12" s="99">
        <v>1</v>
      </c>
      <c r="L12" s="99"/>
      <c r="M12" s="99"/>
      <c r="N12" s="100"/>
      <c r="O12" s="258">
        <f>(SUM(D12:J12)*K12*52)+(SUM(D12:J12)*L12*26)+(SUM(D12:J12)*M12*12)+(SUM(D12:J12)*N12*1)</f>
        <v>156</v>
      </c>
      <c r="P12" s="9"/>
      <c r="Q12" s="259">
        <f>P12*O12*C12</f>
        <v>0</v>
      </c>
      <c r="R12" s="80"/>
    </row>
    <row r="13" spans="1:18" x14ac:dyDescent="0.25">
      <c r="A13" s="30"/>
      <c r="B13" s="256" t="s">
        <v>67</v>
      </c>
      <c r="C13" s="257">
        <v>101.6</v>
      </c>
      <c r="D13" s="97">
        <v>1</v>
      </c>
      <c r="E13" s="98"/>
      <c r="F13" s="98">
        <v>1</v>
      </c>
      <c r="G13" s="98"/>
      <c r="H13" s="98">
        <v>1</v>
      </c>
      <c r="I13" s="98"/>
      <c r="J13" s="98"/>
      <c r="K13" s="99">
        <v>1</v>
      </c>
      <c r="L13" s="99"/>
      <c r="M13" s="99"/>
      <c r="N13" s="100"/>
      <c r="O13" s="258">
        <f>(SUM(D13:J13)*K13*52)+(SUM(D13:J13)*L13*26)+(SUM(D13:J13)*M13*12)+(SUM(D13:J13)*N13*1)</f>
        <v>156</v>
      </c>
      <c r="P13" s="10"/>
      <c r="Q13" s="259">
        <f>P13*O13*C13</f>
        <v>0</v>
      </c>
      <c r="R13" s="80"/>
    </row>
    <row r="14" spans="1:18" x14ac:dyDescent="0.25">
      <c r="A14" s="30"/>
      <c r="B14" s="249" t="s">
        <v>111</v>
      </c>
      <c r="C14" s="250"/>
      <c r="D14" s="251" t="s">
        <v>35</v>
      </c>
      <c r="E14" s="252" t="s">
        <v>36</v>
      </c>
      <c r="F14" s="252" t="s">
        <v>37</v>
      </c>
      <c r="G14" s="252" t="s">
        <v>38</v>
      </c>
      <c r="H14" s="252" t="s">
        <v>39</v>
      </c>
      <c r="I14" s="252" t="s">
        <v>40</v>
      </c>
      <c r="J14" s="252" t="s">
        <v>41</v>
      </c>
      <c r="K14" s="252" t="s">
        <v>42</v>
      </c>
      <c r="L14" s="252" t="s">
        <v>43</v>
      </c>
      <c r="M14" s="252" t="s">
        <v>44</v>
      </c>
      <c r="N14" s="253" t="s">
        <v>45</v>
      </c>
      <c r="O14" s="250"/>
      <c r="P14" s="260"/>
      <c r="Q14" s="255"/>
      <c r="R14" s="80"/>
    </row>
    <row r="15" spans="1:18" x14ac:dyDescent="0.25">
      <c r="A15" s="30"/>
      <c r="B15" s="256" t="s">
        <v>65</v>
      </c>
      <c r="C15" s="257">
        <v>159.82</v>
      </c>
      <c r="D15" s="97">
        <v>1</v>
      </c>
      <c r="E15" s="98"/>
      <c r="F15" s="98">
        <v>1</v>
      </c>
      <c r="G15" s="98"/>
      <c r="H15" s="98">
        <v>1</v>
      </c>
      <c r="I15" s="98"/>
      <c r="J15" s="98"/>
      <c r="K15" s="99">
        <v>1</v>
      </c>
      <c r="L15" s="99"/>
      <c r="M15" s="99"/>
      <c r="N15" s="100"/>
      <c r="O15" s="258">
        <f t="shared" ref="O15:O20" si="0">(SUM(D15:J15)*K15*52)+(SUM(D15:J15)*L15*26)+(SUM(D15:J15)*M15*12)+(SUM(D15:J15)*N15*1)</f>
        <v>156</v>
      </c>
      <c r="P15" s="11"/>
      <c r="Q15" s="259">
        <f>P15*O15*C15</f>
        <v>0</v>
      </c>
      <c r="R15" s="80"/>
    </row>
    <row r="16" spans="1:18" x14ac:dyDescent="0.25">
      <c r="A16" s="30"/>
      <c r="B16" s="256" t="s">
        <v>112</v>
      </c>
      <c r="C16" s="257">
        <v>25.7</v>
      </c>
      <c r="D16" s="97"/>
      <c r="E16" s="98"/>
      <c r="F16" s="98">
        <v>2</v>
      </c>
      <c r="G16" s="98"/>
      <c r="H16" s="98"/>
      <c r="I16" s="98"/>
      <c r="J16" s="98"/>
      <c r="K16" s="99"/>
      <c r="L16" s="99"/>
      <c r="M16" s="99"/>
      <c r="N16" s="100">
        <v>1</v>
      </c>
      <c r="O16" s="258">
        <f t="shared" si="0"/>
        <v>2</v>
      </c>
      <c r="P16" s="9"/>
      <c r="Q16" s="259">
        <f>P16*O16*C16</f>
        <v>0</v>
      </c>
      <c r="R16" s="80"/>
    </row>
    <row r="17" spans="1:18" x14ac:dyDescent="0.25">
      <c r="A17" s="30"/>
      <c r="B17" s="256" t="s">
        <v>48</v>
      </c>
      <c r="C17" s="257">
        <v>39.6</v>
      </c>
      <c r="D17" s="97">
        <v>1</v>
      </c>
      <c r="E17" s="98"/>
      <c r="F17" s="98">
        <v>1</v>
      </c>
      <c r="G17" s="98"/>
      <c r="H17" s="98">
        <v>1</v>
      </c>
      <c r="I17" s="98"/>
      <c r="J17" s="98"/>
      <c r="K17" s="99">
        <v>1</v>
      </c>
      <c r="L17" s="99"/>
      <c r="M17" s="99"/>
      <c r="N17" s="100"/>
      <c r="O17" s="258">
        <f t="shared" si="0"/>
        <v>156</v>
      </c>
      <c r="P17" s="9"/>
      <c r="Q17" s="259">
        <f>P17*O17*C17</f>
        <v>0</v>
      </c>
      <c r="R17" s="80"/>
    </row>
    <row r="18" spans="1:18" x14ac:dyDescent="0.25">
      <c r="A18" s="30"/>
      <c r="B18" s="256" t="s">
        <v>54</v>
      </c>
      <c r="C18" s="257">
        <v>12.2</v>
      </c>
      <c r="D18" s="97">
        <v>1</v>
      </c>
      <c r="E18" s="98"/>
      <c r="F18" s="98">
        <v>1</v>
      </c>
      <c r="G18" s="98"/>
      <c r="H18" s="98">
        <v>1</v>
      </c>
      <c r="I18" s="98"/>
      <c r="J18" s="98"/>
      <c r="K18" s="99">
        <v>1</v>
      </c>
      <c r="L18" s="99"/>
      <c r="M18" s="99"/>
      <c r="N18" s="100"/>
      <c r="O18" s="258">
        <f t="shared" si="0"/>
        <v>156</v>
      </c>
      <c r="P18" s="9"/>
      <c r="Q18" s="259">
        <f>P18*O18*C18</f>
        <v>0</v>
      </c>
      <c r="R18" s="80"/>
    </row>
    <row r="19" spans="1:18" x14ac:dyDescent="0.25">
      <c r="A19" s="30"/>
      <c r="B19" s="256" t="s">
        <v>113</v>
      </c>
      <c r="C19" s="257">
        <v>23.2</v>
      </c>
      <c r="D19" s="97">
        <v>1</v>
      </c>
      <c r="E19" s="98">
        <v>1</v>
      </c>
      <c r="F19" s="98">
        <v>1</v>
      </c>
      <c r="G19" s="98">
        <v>1</v>
      </c>
      <c r="H19" s="98">
        <v>1</v>
      </c>
      <c r="I19" s="98"/>
      <c r="J19" s="98"/>
      <c r="K19" s="99">
        <v>1</v>
      </c>
      <c r="L19" s="99"/>
      <c r="M19" s="99"/>
      <c r="N19" s="100"/>
      <c r="O19" s="258">
        <f t="shared" si="0"/>
        <v>260</v>
      </c>
      <c r="P19" s="9"/>
      <c r="Q19" s="259">
        <f>P19*O19*C19</f>
        <v>0</v>
      </c>
      <c r="R19" s="80"/>
    </row>
    <row r="20" spans="1:18" x14ac:dyDescent="0.25">
      <c r="A20" s="30"/>
      <c r="B20" s="256" t="s">
        <v>55</v>
      </c>
      <c r="C20" s="257">
        <v>1.5</v>
      </c>
      <c r="D20" s="97"/>
      <c r="E20" s="98"/>
      <c r="F20" s="98"/>
      <c r="G20" s="98"/>
      <c r="H20" s="98"/>
      <c r="I20" s="98"/>
      <c r="J20" s="98"/>
      <c r="K20" s="99"/>
      <c r="L20" s="99"/>
      <c r="M20" s="99"/>
      <c r="N20" s="100"/>
      <c r="O20" s="258">
        <f t="shared" si="0"/>
        <v>0</v>
      </c>
      <c r="P20" s="116" t="s">
        <v>57</v>
      </c>
      <c r="Q20" s="117" t="s">
        <v>57</v>
      </c>
      <c r="R20" s="80"/>
    </row>
    <row r="21" spans="1:18" x14ac:dyDescent="0.25">
      <c r="A21" s="30"/>
      <c r="B21" s="249" t="s">
        <v>114</v>
      </c>
      <c r="C21" s="250"/>
      <c r="D21" s="251" t="s">
        <v>35</v>
      </c>
      <c r="E21" s="252" t="s">
        <v>36</v>
      </c>
      <c r="F21" s="252" t="s">
        <v>37</v>
      </c>
      <c r="G21" s="252" t="s">
        <v>38</v>
      </c>
      <c r="H21" s="252" t="s">
        <v>39</v>
      </c>
      <c r="I21" s="252" t="s">
        <v>40</v>
      </c>
      <c r="J21" s="252" t="s">
        <v>41</v>
      </c>
      <c r="K21" s="252" t="s">
        <v>42</v>
      </c>
      <c r="L21" s="252" t="s">
        <v>43</v>
      </c>
      <c r="M21" s="252" t="s">
        <v>44</v>
      </c>
      <c r="N21" s="253" t="s">
        <v>45</v>
      </c>
      <c r="O21" s="250"/>
      <c r="P21" s="261"/>
      <c r="Q21" s="255"/>
      <c r="R21" s="80"/>
    </row>
    <row r="22" spans="1:18" x14ac:dyDescent="0.25">
      <c r="A22" s="30"/>
      <c r="B22" s="256" t="s">
        <v>115</v>
      </c>
      <c r="C22" s="257">
        <v>10.64</v>
      </c>
      <c r="D22" s="97"/>
      <c r="E22" s="98"/>
      <c r="F22" s="98">
        <v>1</v>
      </c>
      <c r="G22" s="98"/>
      <c r="H22" s="98"/>
      <c r="I22" s="98"/>
      <c r="J22" s="98"/>
      <c r="K22" s="99"/>
      <c r="L22" s="99"/>
      <c r="M22" s="99">
        <v>1</v>
      </c>
      <c r="N22" s="100"/>
      <c r="O22" s="262">
        <f>(SUM(D22:J22)*K22*52)+(SUM(D22:J22)*L22*26)+(SUM(D22:J22)*M22*12)+(SUM(D22:J22)*N22*1)</f>
        <v>12</v>
      </c>
      <c r="P22" s="1"/>
      <c r="Q22" s="263">
        <f>P22*O22*C22</f>
        <v>0</v>
      </c>
      <c r="R22" s="80"/>
    </row>
    <row r="23" spans="1:18" x14ac:dyDescent="0.25">
      <c r="A23" s="30"/>
      <c r="B23" s="256" t="s">
        <v>48</v>
      </c>
      <c r="C23" s="257">
        <v>39.6</v>
      </c>
      <c r="D23" s="97"/>
      <c r="E23" s="98"/>
      <c r="F23" s="98">
        <v>2</v>
      </c>
      <c r="G23" s="98"/>
      <c r="H23" s="98"/>
      <c r="I23" s="98"/>
      <c r="J23" s="98"/>
      <c r="K23" s="99"/>
      <c r="L23" s="99"/>
      <c r="M23" s="99"/>
      <c r="N23" s="100">
        <v>1</v>
      </c>
      <c r="O23" s="262">
        <f>(SUM(D23:J23)*K23*52)+(SUM(D23:J23)*L23*26)+(SUM(D23:J23)*M23*12)+(SUM(D23:J23)*N23*1)</f>
        <v>2</v>
      </c>
      <c r="P23" s="1"/>
      <c r="Q23" s="263">
        <f>P23*O23*C23</f>
        <v>0</v>
      </c>
      <c r="R23" s="80"/>
    </row>
    <row r="24" spans="1:18" x14ac:dyDescent="0.25">
      <c r="A24" s="30"/>
      <c r="B24" s="256" t="s">
        <v>54</v>
      </c>
      <c r="C24" s="257">
        <v>12.2</v>
      </c>
      <c r="D24" s="97"/>
      <c r="E24" s="98"/>
      <c r="F24" s="98">
        <v>2</v>
      </c>
      <c r="G24" s="98"/>
      <c r="H24" s="98"/>
      <c r="I24" s="98"/>
      <c r="J24" s="98"/>
      <c r="K24" s="99"/>
      <c r="L24" s="99"/>
      <c r="M24" s="99"/>
      <c r="N24" s="100">
        <v>1</v>
      </c>
      <c r="O24" s="262">
        <f>(SUM(D24:J24)*K24*52)+(SUM(D24:J24)*L24*26)+(SUM(D24:J24)*M24*12)+(SUM(D24:J24)*N24*1)</f>
        <v>2</v>
      </c>
      <c r="P24" s="1"/>
      <c r="Q24" s="263">
        <f>P24*O24*C24</f>
        <v>0</v>
      </c>
      <c r="R24" s="80"/>
    </row>
    <row r="25" spans="1:18" x14ac:dyDescent="0.25">
      <c r="A25" s="30"/>
      <c r="B25" s="256" t="s">
        <v>113</v>
      </c>
      <c r="C25" s="257">
        <v>23.2</v>
      </c>
      <c r="D25" s="97"/>
      <c r="E25" s="98"/>
      <c r="F25" s="98">
        <v>2</v>
      </c>
      <c r="G25" s="98"/>
      <c r="H25" s="98"/>
      <c r="I25" s="98"/>
      <c r="J25" s="98"/>
      <c r="K25" s="99"/>
      <c r="L25" s="99"/>
      <c r="M25" s="99"/>
      <c r="N25" s="100">
        <v>1</v>
      </c>
      <c r="O25" s="262">
        <f>(SUM(D25:J25)*K25*52)+(SUM(D25:J25)*L25*26)+(SUM(D25:J25)*M25*12)+(SUM(D25:J25)*N25*1)</f>
        <v>2</v>
      </c>
      <c r="P25" s="1"/>
      <c r="Q25" s="263">
        <f>P25*O25*C25</f>
        <v>0</v>
      </c>
      <c r="R25" s="80"/>
    </row>
    <row r="26" spans="1:18" x14ac:dyDescent="0.25">
      <c r="A26" s="30"/>
      <c r="B26" s="256" t="s">
        <v>55</v>
      </c>
      <c r="C26" s="257">
        <v>1.5</v>
      </c>
      <c r="D26" s="97"/>
      <c r="E26" s="98"/>
      <c r="F26" s="98"/>
      <c r="G26" s="98"/>
      <c r="H26" s="98"/>
      <c r="I26" s="98"/>
      <c r="J26" s="98"/>
      <c r="K26" s="99"/>
      <c r="L26" s="99"/>
      <c r="M26" s="99"/>
      <c r="N26" s="100"/>
      <c r="O26" s="262">
        <f>(SUM(D26:J26)*K26*52)+(SUM(D26:J26)*L26*26)+(SUM(D26:J26)*M26*12)+(SUM(D26:J26)*N26*1)</f>
        <v>0</v>
      </c>
      <c r="P26" s="116" t="s">
        <v>57</v>
      </c>
      <c r="Q26" s="117" t="s">
        <v>57</v>
      </c>
      <c r="R26" s="80"/>
    </row>
    <row r="27" spans="1:18" x14ac:dyDescent="0.25">
      <c r="A27" s="30"/>
      <c r="B27" s="161" t="s">
        <v>116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162"/>
      <c r="R27" s="80"/>
    </row>
    <row r="28" spans="1:18" x14ac:dyDescent="0.25">
      <c r="A28" s="30"/>
      <c r="B28" s="89" t="s">
        <v>109</v>
      </c>
      <c r="C28" s="90"/>
      <c r="D28" s="91" t="s">
        <v>35</v>
      </c>
      <c r="E28" s="92" t="s">
        <v>36</v>
      </c>
      <c r="F28" s="92" t="s">
        <v>37</v>
      </c>
      <c r="G28" s="92" t="s">
        <v>38</v>
      </c>
      <c r="H28" s="92" t="s">
        <v>39</v>
      </c>
      <c r="I28" s="92" t="s">
        <v>40</v>
      </c>
      <c r="J28" s="92" t="s">
        <v>41</v>
      </c>
      <c r="K28" s="92" t="s">
        <v>42</v>
      </c>
      <c r="L28" s="92" t="s">
        <v>43</v>
      </c>
      <c r="M28" s="92" t="s">
        <v>44</v>
      </c>
      <c r="N28" s="93" t="s">
        <v>45</v>
      </c>
      <c r="O28" s="90"/>
      <c r="P28" s="90"/>
      <c r="Q28" s="94"/>
      <c r="R28" s="80"/>
    </row>
    <row r="29" spans="1:18" x14ac:dyDescent="0.25">
      <c r="A29" s="30"/>
      <c r="B29" s="95" t="s">
        <v>117</v>
      </c>
      <c r="C29" s="96">
        <v>15.8</v>
      </c>
      <c r="D29" s="97">
        <v>1</v>
      </c>
      <c r="E29" s="98"/>
      <c r="F29" s="98">
        <v>1</v>
      </c>
      <c r="G29" s="98"/>
      <c r="H29" s="98">
        <v>1</v>
      </c>
      <c r="I29" s="98"/>
      <c r="J29" s="98"/>
      <c r="K29" s="99">
        <v>1</v>
      </c>
      <c r="L29" s="99"/>
      <c r="M29" s="99"/>
      <c r="N29" s="100"/>
      <c r="O29" s="264">
        <f>(SUM(D29:J29)*K29*52)+(SUM(D29:J29)*L29*26)+(SUM(D29:J29)*M29*12)+(SUM(D29:J29)*N29*1)</f>
        <v>156</v>
      </c>
      <c r="P29" s="1"/>
      <c r="Q29" s="102">
        <f>P29*O29*C29</f>
        <v>0</v>
      </c>
      <c r="R29" s="80"/>
    </row>
    <row r="30" spans="1:18" x14ac:dyDescent="0.25">
      <c r="A30" s="30"/>
      <c r="B30" s="95" t="s">
        <v>54</v>
      </c>
      <c r="C30" s="96">
        <v>16.399999999999999</v>
      </c>
      <c r="D30" s="97">
        <v>1</v>
      </c>
      <c r="E30" s="98"/>
      <c r="F30" s="98">
        <v>1</v>
      </c>
      <c r="G30" s="98"/>
      <c r="H30" s="98">
        <v>1</v>
      </c>
      <c r="I30" s="98"/>
      <c r="J30" s="98"/>
      <c r="K30" s="99">
        <v>1</v>
      </c>
      <c r="L30" s="99"/>
      <c r="M30" s="99"/>
      <c r="N30" s="100"/>
      <c r="O30" s="264">
        <f>(SUM(D30:J30)*K30*52)+(SUM(D30:J30)*L30*26)+(SUM(D30:J30)*M30*12)+(SUM(D30:J30)*N30*1)</f>
        <v>156</v>
      </c>
      <c r="P30" s="1"/>
      <c r="Q30" s="102">
        <f>P30*O30*C30</f>
        <v>0</v>
      </c>
      <c r="R30" s="80"/>
    </row>
    <row r="31" spans="1:18" x14ac:dyDescent="0.25">
      <c r="A31" s="30"/>
      <c r="B31" s="95" t="s">
        <v>49</v>
      </c>
      <c r="C31" s="96">
        <v>9.1999999999999993</v>
      </c>
      <c r="D31" s="97">
        <v>1</v>
      </c>
      <c r="E31" s="98">
        <v>1</v>
      </c>
      <c r="F31" s="98">
        <v>1</v>
      </c>
      <c r="G31" s="98">
        <v>1</v>
      </c>
      <c r="H31" s="98">
        <v>1</v>
      </c>
      <c r="I31" s="98"/>
      <c r="J31" s="98"/>
      <c r="K31" s="99">
        <v>1</v>
      </c>
      <c r="L31" s="99"/>
      <c r="M31" s="99"/>
      <c r="N31" s="100"/>
      <c r="O31" s="265">
        <f>(SUM(D31:J31)*K31*52)+(SUM(D31:J31)*L31*26)+(SUM(D31:J31)*M31*12)+(SUM(D31:J31)*N31*1)</f>
        <v>260</v>
      </c>
      <c r="P31" s="13"/>
      <c r="Q31" s="119">
        <f>P31*O31*C31</f>
        <v>0</v>
      </c>
      <c r="R31" s="80"/>
    </row>
    <row r="32" spans="1:18" x14ac:dyDescent="0.25">
      <c r="A32" s="30"/>
      <c r="B32" s="89" t="s">
        <v>111</v>
      </c>
      <c r="C32" s="90"/>
      <c r="D32" s="91" t="s">
        <v>35</v>
      </c>
      <c r="E32" s="92" t="s">
        <v>36</v>
      </c>
      <c r="F32" s="92" t="s">
        <v>37</v>
      </c>
      <c r="G32" s="92" t="s">
        <v>38</v>
      </c>
      <c r="H32" s="92" t="s">
        <v>39</v>
      </c>
      <c r="I32" s="92" t="s">
        <v>40</v>
      </c>
      <c r="J32" s="92" t="s">
        <v>41</v>
      </c>
      <c r="K32" s="92" t="s">
        <v>42</v>
      </c>
      <c r="L32" s="92" t="s">
        <v>43</v>
      </c>
      <c r="M32" s="92" t="s">
        <v>44</v>
      </c>
      <c r="N32" s="92" t="s">
        <v>45</v>
      </c>
      <c r="O32" s="266"/>
      <c r="P32" s="267"/>
      <c r="Q32" s="268"/>
      <c r="R32" s="21"/>
    </row>
    <row r="33" spans="1:18" x14ac:dyDescent="0.25">
      <c r="A33" s="30"/>
      <c r="B33" s="95" t="s">
        <v>65</v>
      </c>
      <c r="C33" s="96">
        <v>55.1</v>
      </c>
      <c r="D33" s="97">
        <v>1</v>
      </c>
      <c r="E33" s="98"/>
      <c r="F33" s="98">
        <v>1</v>
      </c>
      <c r="G33" s="98"/>
      <c r="H33" s="98">
        <v>1</v>
      </c>
      <c r="I33" s="98"/>
      <c r="J33" s="98"/>
      <c r="K33" s="99">
        <v>1</v>
      </c>
      <c r="L33" s="99"/>
      <c r="M33" s="99"/>
      <c r="N33" s="269"/>
      <c r="O33" s="270">
        <f t="shared" ref="O33:O38" si="1">(SUM(D33:J33)*K33*52)+(SUM(D33:J33)*L33*26)+(SUM(D33:J33)*M33*12)+(SUM(D33:J33)*N33*1)</f>
        <v>156</v>
      </c>
      <c r="P33" s="1"/>
      <c r="Q33" s="271">
        <f t="shared" ref="Q33:Q38" si="2">P33*O33*C33</f>
        <v>0</v>
      </c>
      <c r="R33" s="21"/>
    </row>
    <row r="34" spans="1:18" x14ac:dyDescent="0.25">
      <c r="A34" s="30"/>
      <c r="B34" s="95" t="s">
        <v>118</v>
      </c>
      <c r="C34" s="96">
        <v>52.3</v>
      </c>
      <c r="D34" s="97">
        <v>1</v>
      </c>
      <c r="E34" s="98"/>
      <c r="F34" s="98">
        <v>1</v>
      </c>
      <c r="G34" s="98"/>
      <c r="H34" s="98">
        <v>1</v>
      </c>
      <c r="I34" s="98"/>
      <c r="J34" s="98"/>
      <c r="K34" s="99">
        <v>1</v>
      </c>
      <c r="L34" s="99"/>
      <c r="M34" s="99"/>
      <c r="N34" s="269"/>
      <c r="O34" s="270">
        <f t="shared" si="1"/>
        <v>156</v>
      </c>
      <c r="P34" s="1"/>
      <c r="Q34" s="271">
        <f t="shared" si="2"/>
        <v>0</v>
      </c>
      <c r="R34" s="21"/>
    </row>
    <row r="35" spans="1:18" x14ac:dyDescent="0.25">
      <c r="A35" s="30"/>
      <c r="B35" s="95" t="s">
        <v>119</v>
      </c>
      <c r="C35" s="96">
        <v>75.599999999999994</v>
      </c>
      <c r="D35" s="97"/>
      <c r="E35" s="98"/>
      <c r="F35" s="98">
        <v>2</v>
      </c>
      <c r="G35" s="98"/>
      <c r="H35" s="98"/>
      <c r="I35" s="98"/>
      <c r="J35" s="98"/>
      <c r="K35" s="99"/>
      <c r="L35" s="99"/>
      <c r="M35" s="99"/>
      <c r="N35" s="269">
        <v>1</v>
      </c>
      <c r="O35" s="270">
        <f t="shared" si="1"/>
        <v>2</v>
      </c>
      <c r="P35" s="1"/>
      <c r="Q35" s="271">
        <f t="shared" si="2"/>
        <v>0</v>
      </c>
      <c r="R35" s="21"/>
    </row>
    <row r="36" spans="1:18" x14ac:dyDescent="0.25">
      <c r="A36" s="30"/>
      <c r="B36" s="95" t="s">
        <v>48</v>
      </c>
      <c r="C36" s="96">
        <v>41.9</v>
      </c>
      <c r="D36" s="97">
        <v>1</v>
      </c>
      <c r="E36" s="98"/>
      <c r="F36" s="98">
        <v>1</v>
      </c>
      <c r="G36" s="98"/>
      <c r="H36" s="98">
        <v>1</v>
      </c>
      <c r="I36" s="98"/>
      <c r="J36" s="98"/>
      <c r="K36" s="99">
        <v>1</v>
      </c>
      <c r="L36" s="99"/>
      <c r="M36" s="99"/>
      <c r="N36" s="269"/>
      <c r="O36" s="270">
        <f t="shared" si="1"/>
        <v>156</v>
      </c>
      <c r="P36" s="1"/>
      <c r="Q36" s="271">
        <f t="shared" si="2"/>
        <v>0</v>
      </c>
      <c r="R36" s="21"/>
    </row>
    <row r="37" spans="1:18" x14ac:dyDescent="0.25">
      <c r="A37" s="30"/>
      <c r="B37" s="95" t="s">
        <v>54</v>
      </c>
      <c r="C37" s="96">
        <v>18.3</v>
      </c>
      <c r="D37" s="97">
        <v>1</v>
      </c>
      <c r="E37" s="98"/>
      <c r="F37" s="98">
        <v>1</v>
      </c>
      <c r="G37" s="98"/>
      <c r="H37" s="98">
        <v>1</v>
      </c>
      <c r="I37" s="98"/>
      <c r="J37" s="98"/>
      <c r="K37" s="99">
        <v>1</v>
      </c>
      <c r="L37" s="99"/>
      <c r="M37" s="99"/>
      <c r="N37" s="269"/>
      <c r="O37" s="270">
        <f t="shared" si="1"/>
        <v>156</v>
      </c>
      <c r="P37" s="1"/>
      <c r="Q37" s="271">
        <f t="shared" si="2"/>
        <v>0</v>
      </c>
      <c r="R37" s="21"/>
    </row>
    <row r="38" spans="1:18" x14ac:dyDescent="0.25">
      <c r="A38" s="30"/>
      <c r="B38" s="107" t="s">
        <v>67</v>
      </c>
      <c r="C38" s="115">
        <v>117.4</v>
      </c>
      <c r="D38" s="272">
        <v>1</v>
      </c>
      <c r="E38" s="273">
        <v>1</v>
      </c>
      <c r="F38" s="273">
        <v>1</v>
      </c>
      <c r="G38" s="273">
        <v>1</v>
      </c>
      <c r="H38" s="273">
        <v>1</v>
      </c>
      <c r="I38" s="273"/>
      <c r="J38" s="273"/>
      <c r="K38" s="274">
        <v>1</v>
      </c>
      <c r="L38" s="274"/>
      <c r="M38" s="274"/>
      <c r="N38" s="275"/>
      <c r="O38" s="276">
        <f t="shared" si="1"/>
        <v>260</v>
      </c>
      <c r="P38" s="12"/>
      <c r="Q38" s="277">
        <f t="shared" si="2"/>
        <v>0</v>
      </c>
      <c r="R38" s="21"/>
    </row>
    <row r="39" spans="1:18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15.75" thickBot="1" x14ac:dyDescent="0.3">
      <c r="A40" s="30"/>
      <c r="B40" s="130" t="s">
        <v>100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2"/>
      <c r="R40" s="80"/>
    </row>
    <row r="41" spans="1:18" ht="15.75" x14ac:dyDescent="0.25">
      <c r="A41" s="30"/>
      <c r="B41" s="46" t="s">
        <v>20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133">
        <f>SUM(Q8:Q38)</f>
        <v>0</v>
      </c>
      <c r="Q41" s="134"/>
      <c r="R41" s="80"/>
    </row>
    <row r="42" spans="1:18" ht="15.75" x14ac:dyDescent="0.25">
      <c r="A42" s="30"/>
      <c r="B42" s="49" t="s">
        <v>21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135">
        <f>P43-P41</f>
        <v>0</v>
      </c>
      <c r="Q42" s="136"/>
      <c r="R42" s="80"/>
    </row>
    <row r="43" spans="1:18" ht="16.5" thickBot="1" x14ac:dyDescent="0.3">
      <c r="A43" s="30"/>
      <c r="B43" s="52" t="s">
        <v>22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137">
        <f>P41*1.21</f>
        <v>0</v>
      </c>
      <c r="Q43" s="138"/>
      <c r="R43" s="80"/>
    </row>
    <row r="44" spans="1:18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x14ac:dyDescent="0.25">
      <c r="A45" s="30"/>
      <c r="B45" s="139" t="s">
        <v>73</v>
      </c>
      <c r="C45" s="140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140"/>
      <c r="P45" s="140"/>
      <c r="Q45" s="141"/>
      <c r="R45" s="80"/>
    </row>
    <row r="46" spans="1:18" ht="25.5" x14ac:dyDescent="0.25">
      <c r="A46" s="30"/>
      <c r="B46" s="142" t="s">
        <v>28</v>
      </c>
      <c r="C46" s="279" t="s">
        <v>29</v>
      </c>
      <c r="D46" s="280" t="s">
        <v>30</v>
      </c>
      <c r="E46" s="242"/>
      <c r="F46" s="242"/>
      <c r="G46" s="242"/>
      <c r="H46" s="242"/>
      <c r="I46" s="242"/>
      <c r="J46" s="242"/>
      <c r="K46" s="242"/>
      <c r="L46" s="242"/>
      <c r="M46" s="242"/>
      <c r="N46" s="243"/>
      <c r="O46" s="281" t="s">
        <v>31</v>
      </c>
      <c r="P46" s="87" t="s">
        <v>32</v>
      </c>
      <c r="Q46" s="88" t="s">
        <v>33</v>
      </c>
      <c r="R46" s="80"/>
    </row>
    <row r="47" spans="1:18" x14ac:dyDescent="0.25">
      <c r="A47" s="30"/>
      <c r="B47" s="89" t="s">
        <v>120</v>
      </c>
      <c r="C47" s="90"/>
      <c r="D47" s="282" t="s">
        <v>35</v>
      </c>
      <c r="E47" s="283" t="s">
        <v>36</v>
      </c>
      <c r="F47" s="283" t="s">
        <v>37</v>
      </c>
      <c r="G47" s="283" t="s">
        <v>38</v>
      </c>
      <c r="H47" s="283" t="s">
        <v>39</v>
      </c>
      <c r="I47" s="283" t="s">
        <v>40</v>
      </c>
      <c r="J47" s="283" t="s">
        <v>41</v>
      </c>
      <c r="K47" s="283" t="s">
        <v>42</v>
      </c>
      <c r="L47" s="283" t="s">
        <v>43</v>
      </c>
      <c r="M47" s="283" t="s">
        <v>44</v>
      </c>
      <c r="N47" s="284" t="s">
        <v>45</v>
      </c>
      <c r="O47" s="90"/>
      <c r="P47" s="90"/>
      <c r="Q47" s="94"/>
      <c r="R47" s="80"/>
    </row>
    <row r="48" spans="1:18" x14ac:dyDescent="0.25">
      <c r="A48" s="30"/>
      <c r="B48" s="95" t="s">
        <v>121</v>
      </c>
      <c r="C48" s="96">
        <v>31.91</v>
      </c>
      <c r="D48" s="97"/>
      <c r="E48" s="98"/>
      <c r="F48" s="98">
        <v>2</v>
      </c>
      <c r="G48" s="98"/>
      <c r="H48" s="98"/>
      <c r="I48" s="98"/>
      <c r="J48" s="98"/>
      <c r="K48" s="99"/>
      <c r="L48" s="99"/>
      <c r="M48" s="99"/>
      <c r="N48" s="100">
        <v>1</v>
      </c>
      <c r="O48" s="264">
        <f>(SUM(D48:J48)*K48*52)+(SUM(D48:J48)*L48*26)+(SUM(D48:J48)*M48*12)+(SUM(D48:J48)*N48*1)</f>
        <v>2</v>
      </c>
      <c r="P48" s="1"/>
      <c r="Q48" s="102">
        <f>P48*O48*C48</f>
        <v>0</v>
      </c>
      <c r="R48" s="80"/>
    </row>
    <row r="49" spans="1:18" x14ac:dyDescent="0.25">
      <c r="A49" s="30"/>
      <c r="B49" s="95" t="s">
        <v>76</v>
      </c>
      <c r="C49" s="96">
        <v>335.52</v>
      </c>
      <c r="D49" s="97"/>
      <c r="E49" s="98"/>
      <c r="F49" s="98">
        <v>2</v>
      </c>
      <c r="G49" s="98"/>
      <c r="H49" s="98"/>
      <c r="I49" s="98"/>
      <c r="J49" s="98"/>
      <c r="K49" s="99"/>
      <c r="L49" s="99"/>
      <c r="M49" s="99"/>
      <c r="N49" s="100">
        <v>1</v>
      </c>
      <c r="O49" s="264">
        <f>(SUM(D49:J49)*K49*52)+(SUM(D49:J49)*L49*26)+(SUM(D49:J49)*M49*12)+(SUM(D49:J49)*N49*1)</f>
        <v>2</v>
      </c>
      <c r="P49" s="1"/>
      <c r="Q49" s="102">
        <f>P49*O49*C49</f>
        <v>0</v>
      </c>
      <c r="R49" s="80"/>
    </row>
    <row r="50" spans="1:18" x14ac:dyDescent="0.25">
      <c r="A50" s="30"/>
      <c r="B50" s="95" t="s">
        <v>122</v>
      </c>
      <c r="C50" s="96">
        <v>2.86</v>
      </c>
      <c r="D50" s="97"/>
      <c r="E50" s="98"/>
      <c r="F50" s="98">
        <v>2</v>
      </c>
      <c r="G50" s="98"/>
      <c r="H50" s="98"/>
      <c r="I50" s="98"/>
      <c r="J50" s="98"/>
      <c r="K50" s="99"/>
      <c r="L50" s="99"/>
      <c r="M50" s="99"/>
      <c r="N50" s="100">
        <v>1</v>
      </c>
      <c r="O50" s="265">
        <f>(SUM(D50:J50)*K50*52)+(SUM(D50:J50)*L50*26)+(SUM(D50:J50)*M50*12)+(SUM(D50:J50)*N50*1)</f>
        <v>2</v>
      </c>
      <c r="P50" s="13"/>
      <c r="Q50" s="119">
        <f>P50*O50*C50</f>
        <v>0</v>
      </c>
      <c r="R50" s="80"/>
    </row>
    <row r="51" spans="1:18" x14ac:dyDescent="0.25">
      <c r="A51" s="30"/>
      <c r="B51" s="89" t="s">
        <v>123</v>
      </c>
      <c r="C51" s="90"/>
      <c r="D51" s="91" t="s">
        <v>35</v>
      </c>
      <c r="E51" s="92" t="s">
        <v>36</v>
      </c>
      <c r="F51" s="92" t="s">
        <v>37</v>
      </c>
      <c r="G51" s="92" t="s">
        <v>38</v>
      </c>
      <c r="H51" s="92" t="s">
        <v>39</v>
      </c>
      <c r="I51" s="92" t="s">
        <v>40</v>
      </c>
      <c r="J51" s="92" t="s">
        <v>41</v>
      </c>
      <c r="K51" s="92" t="s">
        <v>42</v>
      </c>
      <c r="L51" s="92" t="s">
        <v>43</v>
      </c>
      <c r="M51" s="92" t="s">
        <v>44</v>
      </c>
      <c r="N51" s="92" t="s">
        <v>45</v>
      </c>
      <c r="O51" s="266"/>
      <c r="P51" s="267"/>
      <c r="Q51" s="268"/>
      <c r="R51" s="21"/>
    </row>
    <row r="52" spans="1:18" x14ac:dyDescent="0.25">
      <c r="A52" s="30"/>
      <c r="B52" s="95" t="s">
        <v>121</v>
      </c>
      <c r="C52" s="96">
        <v>35.46</v>
      </c>
      <c r="D52" s="97"/>
      <c r="E52" s="98"/>
      <c r="F52" s="98">
        <v>2</v>
      </c>
      <c r="G52" s="98"/>
      <c r="H52" s="98"/>
      <c r="I52" s="98"/>
      <c r="J52" s="98"/>
      <c r="K52" s="99"/>
      <c r="L52" s="99"/>
      <c r="M52" s="99"/>
      <c r="N52" s="269">
        <v>1</v>
      </c>
      <c r="O52" s="270">
        <f>(SUM(D52:J52)*K52*52)+(SUM(D52:J52)*L52*26)+(SUM(D52:J52)*M52*12)+(SUM(D52:J52)*N52*1)</f>
        <v>2</v>
      </c>
      <c r="P52" s="1"/>
      <c r="Q52" s="271">
        <f>P52*O52*C52</f>
        <v>0</v>
      </c>
      <c r="R52" s="21"/>
    </row>
    <row r="53" spans="1:18" x14ac:dyDescent="0.25">
      <c r="A53" s="30"/>
      <c r="B53" s="95" t="s">
        <v>124</v>
      </c>
      <c r="C53" s="96">
        <v>88</v>
      </c>
      <c r="D53" s="97"/>
      <c r="E53" s="98"/>
      <c r="F53" s="98">
        <v>2</v>
      </c>
      <c r="G53" s="98"/>
      <c r="H53" s="98"/>
      <c r="I53" s="98"/>
      <c r="J53" s="98"/>
      <c r="K53" s="99"/>
      <c r="L53" s="99"/>
      <c r="M53" s="99"/>
      <c r="N53" s="269">
        <v>1</v>
      </c>
      <c r="O53" s="270">
        <f>(SUM(D53:J53)*K53*52)+(SUM(D53:J53)*L53*26)+(SUM(D53:J53)*M53*12)+(SUM(D53:J53)*N53*1)</f>
        <v>2</v>
      </c>
      <c r="P53" s="1"/>
      <c r="Q53" s="271">
        <f>P53*O53*C53</f>
        <v>0</v>
      </c>
      <c r="R53" s="21"/>
    </row>
    <row r="54" spans="1:18" x14ac:dyDescent="0.25">
      <c r="A54" s="30"/>
      <c r="B54" s="95" t="s">
        <v>125</v>
      </c>
      <c r="C54" s="96">
        <v>229.84</v>
      </c>
      <c r="D54" s="97"/>
      <c r="E54" s="98"/>
      <c r="F54" s="98">
        <v>2</v>
      </c>
      <c r="G54" s="98"/>
      <c r="H54" s="98"/>
      <c r="I54" s="98"/>
      <c r="J54" s="98"/>
      <c r="K54" s="99"/>
      <c r="L54" s="99"/>
      <c r="M54" s="99"/>
      <c r="N54" s="269">
        <v>1</v>
      </c>
      <c r="O54" s="270">
        <f>(SUM(D54:J54)*K54*52)+(SUM(D54:J54)*L54*26)+(SUM(D54:J54)*M54*12)+(SUM(D54:J54)*N54*1)</f>
        <v>2</v>
      </c>
      <c r="P54" s="1"/>
      <c r="Q54" s="271">
        <f>P54*O54*C54</f>
        <v>0</v>
      </c>
      <c r="R54" s="21"/>
    </row>
    <row r="55" spans="1:18" x14ac:dyDescent="0.25">
      <c r="A55" s="30"/>
      <c r="B55" s="107" t="s">
        <v>122</v>
      </c>
      <c r="C55" s="115">
        <v>4.5</v>
      </c>
      <c r="D55" s="272"/>
      <c r="E55" s="273"/>
      <c r="F55" s="273">
        <v>2</v>
      </c>
      <c r="G55" s="273"/>
      <c r="H55" s="273"/>
      <c r="I55" s="273"/>
      <c r="J55" s="273"/>
      <c r="K55" s="274"/>
      <c r="L55" s="274"/>
      <c r="M55" s="274"/>
      <c r="N55" s="275">
        <v>1</v>
      </c>
      <c r="O55" s="276">
        <f>(SUM(D55:J55)*K55*52)+(SUM(D55:J55)*L55*26)+(SUM(D55:J55)*M55*12)+(SUM(D55:J55)*N55*1)</f>
        <v>2</v>
      </c>
      <c r="P55" s="12"/>
      <c r="Q55" s="277">
        <f>P55*O55*C55</f>
        <v>0</v>
      </c>
      <c r="R55" s="21"/>
    </row>
    <row r="56" spans="1:18" x14ac:dyDescent="0.25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</row>
    <row r="57" spans="1:18" ht="15.75" thickBot="1" x14ac:dyDescent="0.3">
      <c r="A57" s="30"/>
      <c r="B57" s="130" t="s">
        <v>126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2"/>
      <c r="R57" s="80"/>
    </row>
    <row r="58" spans="1:18" ht="15.75" x14ac:dyDescent="0.25">
      <c r="A58" s="30"/>
      <c r="B58" s="46" t="s">
        <v>20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144">
        <f>SUM(Q47:Q55)</f>
        <v>0</v>
      </c>
      <c r="Q58" s="134"/>
      <c r="R58" s="80"/>
    </row>
    <row r="59" spans="1:18" ht="15.75" x14ac:dyDescent="0.25">
      <c r="A59" s="30"/>
      <c r="B59" s="49" t="s">
        <v>21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145">
        <f>P60-P58</f>
        <v>0</v>
      </c>
      <c r="Q59" s="136"/>
      <c r="R59" s="80"/>
    </row>
    <row r="60" spans="1:18" ht="16.5" thickBot="1" x14ac:dyDescent="0.3">
      <c r="A60" s="30"/>
      <c r="B60" s="52" t="s">
        <v>22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146">
        <f>P58*1.21</f>
        <v>0</v>
      </c>
      <c r="Q60" s="138"/>
      <c r="R60" s="80"/>
    </row>
    <row r="61" spans="1:18" ht="17.100000000000001" customHeight="1" thickBot="1" x14ac:dyDescent="0.3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19.5" thickBot="1" x14ac:dyDescent="0.3">
      <c r="A62" s="19"/>
      <c r="B62" s="43" t="s">
        <v>84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5"/>
      <c r="R62" s="21"/>
    </row>
    <row r="63" spans="1:18" ht="15.75" x14ac:dyDescent="0.25">
      <c r="A63" s="19"/>
      <c r="B63" s="46" t="s">
        <v>20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144">
        <f>SUM(P41+P58)</f>
        <v>0</v>
      </c>
      <c r="Q63" s="134"/>
      <c r="R63" s="21"/>
    </row>
    <row r="64" spans="1:18" ht="15.75" x14ac:dyDescent="0.25">
      <c r="A64" s="19"/>
      <c r="B64" s="49" t="s">
        <v>21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145">
        <f>P65-P63</f>
        <v>0</v>
      </c>
      <c r="Q64" s="136"/>
      <c r="R64" s="21"/>
    </row>
    <row r="65" spans="1:18" ht="16.5" thickBot="1" x14ac:dyDescent="0.3">
      <c r="A65" s="19"/>
      <c r="B65" s="52" t="s">
        <v>22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146">
        <f>P63*1.21</f>
        <v>0</v>
      </c>
      <c r="Q65" s="138"/>
      <c r="R65" s="21"/>
    </row>
    <row r="66" spans="1:18" ht="17.25" x14ac:dyDescent="0.25">
      <c r="A66" s="19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21"/>
    </row>
    <row r="67" spans="1:18" ht="15.75" x14ac:dyDescent="0.25">
      <c r="A67" s="55"/>
      <c r="B67" s="285" t="s">
        <v>25</v>
      </c>
      <c r="C67" s="286"/>
      <c r="D67" s="286"/>
      <c r="E67" s="286"/>
      <c r="F67" s="286"/>
      <c r="G67" s="286"/>
      <c r="H67" s="286"/>
      <c r="I67" s="286"/>
      <c r="J67" s="286"/>
      <c r="K67" s="286"/>
      <c r="L67" s="235"/>
      <c r="M67" s="235"/>
      <c r="N67" s="235"/>
      <c r="O67" s="66"/>
      <c r="P67" s="66"/>
      <c r="Q67" s="66"/>
      <c r="R67" s="58"/>
    </row>
    <row r="68" spans="1:18" ht="15.75" x14ac:dyDescent="0.25">
      <c r="A68" s="55"/>
      <c r="B68" s="287" t="s">
        <v>85</v>
      </c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88"/>
      <c r="Q68" s="66"/>
      <c r="R68" s="58"/>
    </row>
    <row r="69" spans="1:18" ht="31.5" customHeight="1" x14ac:dyDescent="0.25">
      <c r="A69" s="55"/>
      <c r="B69" s="155" t="s">
        <v>87</v>
      </c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58"/>
    </row>
    <row r="70" spans="1:18" x14ac:dyDescent="0.25">
      <c r="A70" s="64"/>
      <c r="B70" s="289" t="s">
        <v>106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65"/>
      <c r="P70" s="65"/>
      <c r="Q70" s="65"/>
      <c r="R70" s="67"/>
    </row>
    <row r="71" spans="1:18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1:18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1:18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1:18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1:18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1:18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1:18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1:18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1:18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1:18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4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4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4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4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4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4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3:14" x14ac:dyDescent="0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3:14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  <row r="96" spans="3:14" x14ac:dyDescent="0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</row>
    <row r="97" spans="3:14" x14ac:dyDescent="0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</row>
    <row r="98" spans="3:14" x14ac:dyDescent="0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</row>
    <row r="99" spans="3:14" x14ac:dyDescent="0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</row>
    <row r="100" spans="3:14" x14ac:dyDescent="0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</row>
  </sheetData>
  <sheetProtection algorithmName="SHA-512" hashValue="+6a9VzyEvofywVZt5CeYSeFtwARpnaSzC2L6R8cf2AXDL67Sf14YYmvn3DzdgY0xEr9YQpX7IwdQ2qi8toedLw==" saltValue="3NMKcoiWrchfbgJvH1Xcyg==" spinCount="100000" sheet="1" objects="1" scenarios="1"/>
  <mergeCells count="49">
    <mergeCell ref="B69:Q69"/>
    <mergeCell ref="B66:Q66"/>
    <mergeCell ref="B68:P68"/>
    <mergeCell ref="B7:Q7"/>
    <mergeCell ref="A61:R61"/>
    <mergeCell ref="A62:A66"/>
    <mergeCell ref="B62:Q62"/>
    <mergeCell ref="R62:R66"/>
    <mergeCell ref="B63:O63"/>
    <mergeCell ref="P63:Q63"/>
    <mergeCell ref="B64:O64"/>
    <mergeCell ref="P64:Q64"/>
    <mergeCell ref="B65:O65"/>
    <mergeCell ref="P65:Q65"/>
    <mergeCell ref="A56:R56"/>
    <mergeCell ref="A57:A60"/>
    <mergeCell ref="B57:Q57"/>
    <mergeCell ref="A45:A55"/>
    <mergeCell ref="B45:Q45"/>
    <mergeCell ref="R45:R55"/>
    <mergeCell ref="D46:N46"/>
    <mergeCell ref="R57:R60"/>
    <mergeCell ref="B58:O58"/>
    <mergeCell ref="P58:Q58"/>
    <mergeCell ref="B59:O59"/>
    <mergeCell ref="P59:Q59"/>
    <mergeCell ref="B60:O60"/>
    <mergeCell ref="P60:Q60"/>
    <mergeCell ref="B42:O42"/>
    <mergeCell ref="P42:Q42"/>
    <mergeCell ref="B43:O43"/>
    <mergeCell ref="P43:Q43"/>
    <mergeCell ref="A44:R44"/>
    <mergeCell ref="B67:K67"/>
    <mergeCell ref="B27:Q27"/>
    <mergeCell ref="A1:R1"/>
    <mergeCell ref="A2:R2"/>
    <mergeCell ref="A3:R3"/>
    <mergeCell ref="A4:R4"/>
    <mergeCell ref="A5:A38"/>
    <mergeCell ref="B5:Q5"/>
    <mergeCell ref="R5:R38"/>
    <mergeCell ref="D6:N6"/>
    <mergeCell ref="A39:R39"/>
    <mergeCell ref="A40:A43"/>
    <mergeCell ref="B40:Q40"/>
    <mergeCell ref="R40:R43"/>
    <mergeCell ref="B41:O41"/>
    <mergeCell ref="P41:Q41"/>
  </mergeCells>
  <pageMargins left="0.7" right="0.7" top="0.78740157499999996" bottom="0.78740157499999996" header="0.3" footer="0.3"/>
  <pageSetup paperSize="9" scale="6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97"/>
  <sheetViews>
    <sheetView zoomScale="90" zoomScaleNormal="90" workbookViewId="0">
      <selection activeCell="W21" sqref="W21"/>
    </sheetView>
  </sheetViews>
  <sheetFormatPr defaultColWidth="9.140625" defaultRowHeight="15" x14ac:dyDescent="0.25"/>
  <cols>
    <col min="1" max="1" width="2.5703125" style="18" customWidth="1"/>
    <col min="2" max="2" width="34" style="18" customWidth="1"/>
    <col min="3" max="3" width="10" style="18" customWidth="1"/>
    <col min="4" max="14" width="3.5703125" style="18" customWidth="1"/>
    <col min="15" max="15" width="11.5703125" style="18" customWidth="1"/>
    <col min="16" max="16" width="17.42578125" style="18" customWidth="1"/>
    <col min="17" max="17" width="15.42578125" style="18" customWidth="1"/>
    <col min="18" max="18" width="2.5703125" style="18" customWidth="1"/>
    <col min="19" max="243" width="9.140625" style="18"/>
    <col min="244" max="244" width="34" style="18" customWidth="1"/>
    <col min="245" max="245" width="10" style="18" customWidth="1"/>
    <col min="246" max="246" width="11.42578125" style="18" customWidth="1"/>
    <col min="247" max="247" width="11.85546875" style="18" customWidth="1"/>
    <col min="248" max="248" width="21.5703125" style="18" customWidth="1"/>
    <col min="249" max="249" width="13.42578125" style="18" customWidth="1"/>
    <col min="250" max="250" width="15" style="18" customWidth="1"/>
    <col min="251" max="499" width="9.140625" style="18"/>
    <col min="500" max="500" width="34" style="18" customWidth="1"/>
    <col min="501" max="501" width="10" style="18" customWidth="1"/>
    <col min="502" max="502" width="11.42578125" style="18" customWidth="1"/>
    <col min="503" max="503" width="11.85546875" style="18" customWidth="1"/>
    <col min="504" max="504" width="21.5703125" style="18" customWidth="1"/>
    <col min="505" max="505" width="13.42578125" style="18" customWidth="1"/>
    <col min="506" max="506" width="15" style="18" customWidth="1"/>
    <col min="507" max="755" width="9.140625" style="18"/>
    <col min="756" max="756" width="34" style="18" customWidth="1"/>
    <col min="757" max="757" width="10" style="18" customWidth="1"/>
    <col min="758" max="758" width="11.42578125" style="18" customWidth="1"/>
    <col min="759" max="759" width="11.85546875" style="18" customWidth="1"/>
    <col min="760" max="760" width="21.5703125" style="18" customWidth="1"/>
    <col min="761" max="761" width="13.42578125" style="18" customWidth="1"/>
    <col min="762" max="762" width="15" style="18" customWidth="1"/>
    <col min="763" max="1011" width="9.140625" style="18"/>
    <col min="1012" max="1012" width="34" style="18" customWidth="1"/>
    <col min="1013" max="1013" width="10" style="18" customWidth="1"/>
    <col min="1014" max="1014" width="11.42578125" style="18" customWidth="1"/>
    <col min="1015" max="1015" width="11.85546875" style="18" customWidth="1"/>
    <col min="1016" max="1016" width="21.5703125" style="18" customWidth="1"/>
    <col min="1017" max="1017" width="13.42578125" style="18" customWidth="1"/>
    <col min="1018" max="1018" width="15" style="18" customWidth="1"/>
    <col min="1019" max="1267" width="9.140625" style="18"/>
    <col min="1268" max="1268" width="34" style="18" customWidth="1"/>
    <col min="1269" max="1269" width="10" style="18" customWidth="1"/>
    <col min="1270" max="1270" width="11.42578125" style="18" customWidth="1"/>
    <col min="1271" max="1271" width="11.85546875" style="18" customWidth="1"/>
    <col min="1272" max="1272" width="21.5703125" style="18" customWidth="1"/>
    <col min="1273" max="1273" width="13.42578125" style="18" customWidth="1"/>
    <col min="1274" max="1274" width="15" style="18" customWidth="1"/>
    <col min="1275" max="1523" width="9.140625" style="18"/>
    <col min="1524" max="1524" width="34" style="18" customWidth="1"/>
    <col min="1525" max="1525" width="10" style="18" customWidth="1"/>
    <col min="1526" max="1526" width="11.42578125" style="18" customWidth="1"/>
    <col min="1527" max="1527" width="11.85546875" style="18" customWidth="1"/>
    <col min="1528" max="1528" width="21.5703125" style="18" customWidth="1"/>
    <col min="1529" max="1529" width="13.42578125" style="18" customWidth="1"/>
    <col min="1530" max="1530" width="15" style="18" customWidth="1"/>
    <col min="1531" max="1779" width="9.140625" style="18"/>
    <col min="1780" max="1780" width="34" style="18" customWidth="1"/>
    <col min="1781" max="1781" width="10" style="18" customWidth="1"/>
    <col min="1782" max="1782" width="11.42578125" style="18" customWidth="1"/>
    <col min="1783" max="1783" width="11.85546875" style="18" customWidth="1"/>
    <col min="1784" max="1784" width="21.5703125" style="18" customWidth="1"/>
    <col min="1785" max="1785" width="13.42578125" style="18" customWidth="1"/>
    <col min="1786" max="1786" width="15" style="18" customWidth="1"/>
    <col min="1787" max="2035" width="9.140625" style="18"/>
    <col min="2036" max="2036" width="34" style="18" customWidth="1"/>
    <col min="2037" max="2037" width="10" style="18" customWidth="1"/>
    <col min="2038" max="2038" width="11.42578125" style="18" customWidth="1"/>
    <col min="2039" max="2039" width="11.85546875" style="18" customWidth="1"/>
    <col min="2040" max="2040" width="21.5703125" style="18" customWidth="1"/>
    <col min="2041" max="2041" width="13.42578125" style="18" customWidth="1"/>
    <col min="2042" max="2042" width="15" style="18" customWidth="1"/>
    <col min="2043" max="2291" width="9.140625" style="18"/>
    <col min="2292" max="2292" width="34" style="18" customWidth="1"/>
    <col min="2293" max="2293" width="10" style="18" customWidth="1"/>
    <col min="2294" max="2294" width="11.42578125" style="18" customWidth="1"/>
    <col min="2295" max="2295" width="11.85546875" style="18" customWidth="1"/>
    <col min="2296" max="2296" width="21.5703125" style="18" customWidth="1"/>
    <col min="2297" max="2297" width="13.42578125" style="18" customWidth="1"/>
    <col min="2298" max="2298" width="15" style="18" customWidth="1"/>
    <col min="2299" max="2547" width="9.140625" style="18"/>
    <col min="2548" max="2548" width="34" style="18" customWidth="1"/>
    <col min="2549" max="2549" width="10" style="18" customWidth="1"/>
    <col min="2550" max="2550" width="11.42578125" style="18" customWidth="1"/>
    <col min="2551" max="2551" width="11.85546875" style="18" customWidth="1"/>
    <col min="2552" max="2552" width="21.5703125" style="18" customWidth="1"/>
    <col min="2553" max="2553" width="13.42578125" style="18" customWidth="1"/>
    <col min="2554" max="2554" width="15" style="18" customWidth="1"/>
    <col min="2555" max="2803" width="9.140625" style="18"/>
    <col min="2804" max="2804" width="34" style="18" customWidth="1"/>
    <col min="2805" max="2805" width="10" style="18" customWidth="1"/>
    <col min="2806" max="2806" width="11.42578125" style="18" customWidth="1"/>
    <col min="2807" max="2807" width="11.85546875" style="18" customWidth="1"/>
    <col min="2808" max="2808" width="21.5703125" style="18" customWidth="1"/>
    <col min="2809" max="2809" width="13.42578125" style="18" customWidth="1"/>
    <col min="2810" max="2810" width="15" style="18" customWidth="1"/>
    <col min="2811" max="3059" width="9.140625" style="18"/>
    <col min="3060" max="3060" width="34" style="18" customWidth="1"/>
    <col min="3061" max="3061" width="10" style="18" customWidth="1"/>
    <col min="3062" max="3062" width="11.42578125" style="18" customWidth="1"/>
    <col min="3063" max="3063" width="11.85546875" style="18" customWidth="1"/>
    <col min="3064" max="3064" width="21.5703125" style="18" customWidth="1"/>
    <col min="3065" max="3065" width="13.42578125" style="18" customWidth="1"/>
    <col min="3066" max="3066" width="15" style="18" customWidth="1"/>
    <col min="3067" max="3315" width="9.140625" style="18"/>
    <col min="3316" max="3316" width="34" style="18" customWidth="1"/>
    <col min="3317" max="3317" width="10" style="18" customWidth="1"/>
    <col min="3318" max="3318" width="11.42578125" style="18" customWidth="1"/>
    <col min="3319" max="3319" width="11.85546875" style="18" customWidth="1"/>
    <col min="3320" max="3320" width="21.5703125" style="18" customWidth="1"/>
    <col min="3321" max="3321" width="13.42578125" style="18" customWidth="1"/>
    <col min="3322" max="3322" width="15" style="18" customWidth="1"/>
    <col min="3323" max="3571" width="9.140625" style="18"/>
    <col min="3572" max="3572" width="34" style="18" customWidth="1"/>
    <col min="3573" max="3573" width="10" style="18" customWidth="1"/>
    <col min="3574" max="3574" width="11.42578125" style="18" customWidth="1"/>
    <col min="3575" max="3575" width="11.85546875" style="18" customWidth="1"/>
    <col min="3576" max="3576" width="21.5703125" style="18" customWidth="1"/>
    <col min="3577" max="3577" width="13.42578125" style="18" customWidth="1"/>
    <col min="3578" max="3578" width="15" style="18" customWidth="1"/>
    <col min="3579" max="3827" width="9.140625" style="18"/>
    <col min="3828" max="3828" width="34" style="18" customWidth="1"/>
    <col min="3829" max="3829" width="10" style="18" customWidth="1"/>
    <col min="3830" max="3830" width="11.42578125" style="18" customWidth="1"/>
    <col min="3831" max="3831" width="11.85546875" style="18" customWidth="1"/>
    <col min="3832" max="3832" width="21.5703125" style="18" customWidth="1"/>
    <col min="3833" max="3833" width="13.42578125" style="18" customWidth="1"/>
    <col min="3834" max="3834" width="15" style="18" customWidth="1"/>
    <col min="3835" max="4083" width="9.140625" style="18"/>
    <col min="4084" max="4084" width="34" style="18" customWidth="1"/>
    <col min="4085" max="4085" width="10" style="18" customWidth="1"/>
    <col min="4086" max="4086" width="11.42578125" style="18" customWidth="1"/>
    <col min="4087" max="4087" width="11.85546875" style="18" customWidth="1"/>
    <col min="4088" max="4088" width="21.5703125" style="18" customWidth="1"/>
    <col min="4089" max="4089" width="13.42578125" style="18" customWidth="1"/>
    <col min="4090" max="4090" width="15" style="18" customWidth="1"/>
    <col min="4091" max="4339" width="9.140625" style="18"/>
    <col min="4340" max="4340" width="34" style="18" customWidth="1"/>
    <col min="4341" max="4341" width="10" style="18" customWidth="1"/>
    <col min="4342" max="4342" width="11.42578125" style="18" customWidth="1"/>
    <col min="4343" max="4343" width="11.85546875" style="18" customWidth="1"/>
    <col min="4344" max="4344" width="21.5703125" style="18" customWidth="1"/>
    <col min="4345" max="4345" width="13.42578125" style="18" customWidth="1"/>
    <col min="4346" max="4346" width="15" style="18" customWidth="1"/>
    <col min="4347" max="4595" width="9.140625" style="18"/>
    <col min="4596" max="4596" width="34" style="18" customWidth="1"/>
    <col min="4597" max="4597" width="10" style="18" customWidth="1"/>
    <col min="4598" max="4598" width="11.42578125" style="18" customWidth="1"/>
    <col min="4599" max="4599" width="11.85546875" style="18" customWidth="1"/>
    <col min="4600" max="4600" width="21.5703125" style="18" customWidth="1"/>
    <col min="4601" max="4601" width="13.42578125" style="18" customWidth="1"/>
    <col min="4602" max="4602" width="15" style="18" customWidth="1"/>
    <col min="4603" max="4851" width="9.140625" style="18"/>
    <col min="4852" max="4852" width="34" style="18" customWidth="1"/>
    <col min="4853" max="4853" width="10" style="18" customWidth="1"/>
    <col min="4854" max="4854" width="11.42578125" style="18" customWidth="1"/>
    <col min="4855" max="4855" width="11.85546875" style="18" customWidth="1"/>
    <col min="4856" max="4856" width="21.5703125" style="18" customWidth="1"/>
    <col min="4857" max="4857" width="13.42578125" style="18" customWidth="1"/>
    <col min="4858" max="4858" width="15" style="18" customWidth="1"/>
    <col min="4859" max="5107" width="9.140625" style="18"/>
    <col min="5108" max="5108" width="34" style="18" customWidth="1"/>
    <col min="5109" max="5109" width="10" style="18" customWidth="1"/>
    <col min="5110" max="5110" width="11.42578125" style="18" customWidth="1"/>
    <col min="5111" max="5111" width="11.85546875" style="18" customWidth="1"/>
    <col min="5112" max="5112" width="21.5703125" style="18" customWidth="1"/>
    <col min="5113" max="5113" width="13.42578125" style="18" customWidth="1"/>
    <col min="5114" max="5114" width="15" style="18" customWidth="1"/>
    <col min="5115" max="5363" width="9.140625" style="18"/>
    <col min="5364" max="5364" width="34" style="18" customWidth="1"/>
    <col min="5365" max="5365" width="10" style="18" customWidth="1"/>
    <col min="5366" max="5366" width="11.42578125" style="18" customWidth="1"/>
    <col min="5367" max="5367" width="11.85546875" style="18" customWidth="1"/>
    <col min="5368" max="5368" width="21.5703125" style="18" customWidth="1"/>
    <col min="5369" max="5369" width="13.42578125" style="18" customWidth="1"/>
    <col min="5370" max="5370" width="15" style="18" customWidth="1"/>
    <col min="5371" max="5619" width="9.140625" style="18"/>
    <col min="5620" max="5620" width="34" style="18" customWidth="1"/>
    <col min="5621" max="5621" width="10" style="18" customWidth="1"/>
    <col min="5622" max="5622" width="11.42578125" style="18" customWidth="1"/>
    <col min="5623" max="5623" width="11.85546875" style="18" customWidth="1"/>
    <col min="5624" max="5624" width="21.5703125" style="18" customWidth="1"/>
    <col min="5625" max="5625" width="13.42578125" style="18" customWidth="1"/>
    <col min="5626" max="5626" width="15" style="18" customWidth="1"/>
    <col min="5627" max="5875" width="9.140625" style="18"/>
    <col min="5876" max="5876" width="34" style="18" customWidth="1"/>
    <col min="5877" max="5877" width="10" style="18" customWidth="1"/>
    <col min="5878" max="5878" width="11.42578125" style="18" customWidth="1"/>
    <col min="5879" max="5879" width="11.85546875" style="18" customWidth="1"/>
    <col min="5880" max="5880" width="21.5703125" style="18" customWidth="1"/>
    <col min="5881" max="5881" width="13.42578125" style="18" customWidth="1"/>
    <col min="5882" max="5882" width="15" style="18" customWidth="1"/>
    <col min="5883" max="6131" width="9.140625" style="18"/>
    <col min="6132" max="6132" width="34" style="18" customWidth="1"/>
    <col min="6133" max="6133" width="10" style="18" customWidth="1"/>
    <col min="6134" max="6134" width="11.42578125" style="18" customWidth="1"/>
    <col min="6135" max="6135" width="11.85546875" style="18" customWidth="1"/>
    <col min="6136" max="6136" width="21.5703125" style="18" customWidth="1"/>
    <col min="6137" max="6137" width="13.42578125" style="18" customWidth="1"/>
    <col min="6138" max="6138" width="15" style="18" customWidth="1"/>
    <col min="6139" max="6387" width="9.140625" style="18"/>
    <col min="6388" max="6388" width="34" style="18" customWidth="1"/>
    <col min="6389" max="6389" width="10" style="18" customWidth="1"/>
    <col min="6390" max="6390" width="11.42578125" style="18" customWidth="1"/>
    <col min="6391" max="6391" width="11.85546875" style="18" customWidth="1"/>
    <col min="6392" max="6392" width="21.5703125" style="18" customWidth="1"/>
    <col min="6393" max="6393" width="13.42578125" style="18" customWidth="1"/>
    <col min="6394" max="6394" width="15" style="18" customWidth="1"/>
    <col min="6395" max="6643" width="9.140625" style="18"/>
    <col min="6644" max="6644" width="34" style="18" customWidth="1"/>
    <col min="6645" max="6645" width="10" style="18" customWidth="1"/>
    <col min="6646" max="6646" width="11.42578125" style="18" customWidth="1"/>
    <col min="6647" max="6647" width="11.85546875" style="18" customWidth="1"/>
    <col min="6648" max="6648" width="21.5703125" style="18" customWidth="1"/>
    <col min="6649" max="6649" width="13.42578125" style="18" customWidth="1"/>
    <col min="6650" max="6650" width="15" style="18" customWidth="1"/>
    <col min="6651" max="6899" width="9.140625" style="18"/>
    <col min="6900" max="6900" width="34" style="18" customWidth="1"/>
    <col min="6901" max="6901" width="10" style="18" customWidth="1"/>
    <col min="6902" max="6902" width="11.42578125" style="18" customWidth="1"/>
    <col min="6903" max="6903" width="11.85546875" style="18" customWidth="1"/>
    <col min="6904" max="6904" width="21.5703125" style="18" customWidth="1"/>
    <col min="6905" max="6905" width="13.42578125" style="18" customWidth="1"/>
    <col min="6906" max="6906" width="15" style="18" customWidth="1"/>
    <col min="6907" max="7155" width="9.140625" style="18"/>
    <col min="7156" max="7156" width="34" style="18" customWidth="1"/>
    <col min="7157" max="7157" width="10" style="18" customWidth="1"/>
    <col min="7158" max="7158" width="11.42578125" style="18" customWidth="1"/>
    <col min="7159" max="7159" width="11.85546875" style="18" customWidth="1"/>
    <col min="7160" max="7160" width="21.5703125" style="18" customWidth="1"/>
    <col min="7161" max="7161" width="13.42578125" style="18" customWidth="1"/>
    <col min="7162" max="7162" width="15" style="18" customWidth="1"/>
    <col min="7163" max="7411" width="9.140625" style="18"/>
    <col min="7412" max="7412" width="34" style="18" customWidth="1"/>
    <col min="7413" max="7413" width="10" style="18" customWidth="1"/>
    <col min="7414" max="7414" width="11.42578125" style="18" customWidth="1"/>
    <col min="7415" max="7415" width="11.85546875" style="18" customWidth="1"/>
    <col min="7416" max="7416" width="21.5703125" style="18" customWidth="1"/>
    <col min="7417" max="7417" width="13.42578125" style="18" customWidth="1"/>
    <col min="7418" max="7418" width="15" style="18" customWidth="1"/>
    <col min="7419" max="7667" width="9.140625" style="18"/>
    <col min="7668" max="7668" width="34" style="18" customWidth="1"/>
    <col min="7669" max="7669" width="10" style="18" customWidth="1"/>
    <col min="7670" max="7670" width="11.42578125" style="18" customWidth="1"/>
    <col min="7671" max="7671" width="11.85546875" style="18" customWidth="1"/>
    <col min="7672" max="7672" width="21.5703125" style="18" customWidth="1"/>
    <col min="7673" max="7673" width="13.42578125" style="18" customWidth="1"/>
    <col min="7674" max="7674" width="15" style="18" customWidth="1"/>
    <col min="7675" max="7923" width="9.140625" style="18"/>
    <col min="7924" max="7924" width="34" style="18" customWidth="1"/>
    <col min="7925" max="7925" width="10" style="18" customWidth="1"/>
    <col min="7926" max="7926" width="11.42578125" style="18" customWidth="1"/>
    <col min="7927" max="7927" width="11.85546875" style="18" customWidth="1"/>
    <col min="7928" max="7928" width="21.5703125" style="18" customWidth="1"/>
    <col min="7929" max="7929" width="13.42578125" style="18" customWidth="1"/>
    <col min="7930" max="7930" width="15" style="18" customWidth="1"/>
    <col min="7931" max="8179" width="9.140625" style="18"/>
    <col min="8180" max="8180" width="34" style="18" customWidth="1"/>
    <col min="8181" max="8181" width="10" style="18" customWidth="1"/>
    <col min="8182" max="8182" width="11.42578125" style="18" customWidth="1"/>
    <col min="8183" max="8183" width="11.85546875" style="18" customWidth="1"/>
    <col min="8184" max="8184" width="21.5703125" style="18" customWidth="1"/>
    <col min="8185" max="8185" width="13.42578125" style="18" customWidth="1"/>
    <col min="8186" max="8186" width="15" style="18" customWidth="1"/>
    <col min="8187" max="8435" width="9.140625" style="18"/>
    <col min="8436" max="8436" width="34" style="18" customWidth="1"/>
    <col min="8437" max="8437" width="10" style="18" customWidth="1"/>
    <col min="8438" max="8438" width="11.42578125" style="18" customWidth="1"/>
    <col min="8439" max="8439" width="11.85546875" style="18" customWidth="1"/>
    <col min="8440" max="8440" width="21.5703125" style="18" customWidth="1"/>
    <col min="8441" max="8441" width="13.42578125" style="18" customWidth="1"/>
    <col min="8442" max="8442" width="15" style="18" customWidth="1"/>
    <col min="8443" max="8691" width="9.140625" style="18"/>
    <col min="8692" max="8692" width="34" style="18" customWidth="1"/>
    <col min="8693" max="8693" width="10" style="18" customWidth="1"/>
    <col min="8694" max="8694" width="11.42578125" style="18" customWidth="1"/>
    <col min="8695" max="8695" width="11.85546875" style="18" customWidth="1"/>
    <col min="8696" max="8696" width="21.5703125" style="18" customWidth="1"/>
    <col min="8697" max="8697" width="13.42578125" style="18" customWidth="1"/>
    <col min="8698" max="8698" width="15" style="18" customWidth="1"/>
    <col min="8699" max="8947" width="9.140625" style="18"/>
    <col min="8948" max="8948" width="34" style="18" customWidth="1"/>
    <col min="8949" max="8949" width="10" style="18" customWidth="1"/>
    <col min="8950" max="8950" width="11.42578125" style="18" customWidth="1"/>
    <col min="8951" max="8951" width="11.85546875" style="18" customWidth="1"/>
    <col min="8952" max="8952" width="21.5703125" style="18" customWidth="1"/>
    <col min="8953" max="8953" width="13.42578125" style="18" customWidth="1"/>
    <col min="8954" max="8954" width="15" style="18" customWidth="1"/>
    <col min="8955" max="9203" width="9.140625" style="18"/>
    <col min="9204" max="9204" width="34" style="18" customWidth="1"/>
    <col min="9205" max="9205" width="10" style="18" customWidth="1"/>
    <col min="9206" max="9206" width="11.42578125" style="18" customWidth="1"/>
    <col min="9207" max="9207" width="11.85546875" style="18" customWidth="1"/>
    <col min="9208" max="9208" width="21.5703125" style="18" customWidth="1"/>
    <col min="9209" max="9209" width="13.42578125" style="18" customWidth="1"/>
    <col min="9210" max="9210" width="15" style="18" customWidth="1"/>
    <col min="9211" max="9459" width="9.140625" style="18"/>
    <col min="9460" max="9460" width="34" style="18" customWidth="1"/>
    <col min="9461" max="9461" width="10" style="18" customWidth="1"/>
    <col min="9462" max="9462" width="11.42578125" style="18" customWidth="1"/>
    <col min="9463" max="9463" width="11.85546875" style="18" customWidth="1"/>
    <col min="9464" max="9464" width="21.5703125" style="18" customWidth="1"/>
    <col min="9465" max="9465" width="13.42578125" style="18" customWidth="1"/>
    <col min="9466" max="9466" width="15" style="18" customWidth="1"/>
    <col min="9467" max="9715" width="9.140625" style="18"/>
    <col min="9716" max="9716" width="34" style="18" customWidth="1"/>
    <col min="9717" max="9717" width="10" style="18" customWidth="1"/>
    <col min="9718" max="9718" width="11.42578125" style="18" customWidth="1"/>
    <col min="9719" max="9719" width="11.85546875" style="18" customWidth="1"/>
    <col min="9720" max="9720" width="21.5703125" style="18" customWidth="1"/>
    <col min="9721" max="9721" width="13.42578125" style="18" customWidth="1"/>
    <col min="9722" max="9722" width="15" style="18" customWidth="1"/>
    <col min="9723" max="9971" width="9.140625" style="18"/>
    <col min="9972" max="9972" width="34" style="18" customWidth="1"/>
    <col min="9973" max="9973" width="10" style="18" customWidth="1"/>
    <col min="9974" max="9974" width="11.42578125" style="18" customWidth="1"/>
    <col min="9975" max="9975" width="11.85546875" style="18" customWidth="1"/>
    <col min="9976" max="9976" width="21.5703125" style="18" customWidth="1"/>
    <col min="9977" max="9977" width="13.42578125" style="18" customWidth="1"/>
    <col min="9978" max="9978" width="15" style="18" customWidth="1"/>
    <col min="9979" max="10227" width="9.140625" style="18"/>
    <col min="10228" max="10228" width="34" style="18" customWidth="1"/>
    <col min="10229" max="10229" width="10" style="18" customWidth="1"/>
    <col min="10230" max="10230" width="11.42578125" style="18" customWidth="1"/>
    <col min="10231" max="10231" width="11.85546875" style="18" customWidth="1"/>
    <col min="10232" max="10232" width="21.5703125" style="18" customWidth="1"/>
    <col min="10233" max="10233" width="13.42578125" style="18" customWidth="1"/>
    <col min="10234" max="10234" width="15" style="18" customWidth="1"/>
    <col min="10235" max="10483" width="9.140625" style="18"/>
    <col min="10484" max="10484" width="34" style="18" customWidth="1"/>
    <col min="10485" max="10485" width="10" style="18" customWidth="1"/>
    <col min="10486" max="10486" width="11.42578125" style="18" customWidth="1"/>
    <col min="10487" max="10487" width="11.85546875" style="18" customWidth="1"/>
    <col min="10488" max="10488" width="21.5703125" style="18" customWidth="1"/>
    <col min="10489" max="10489" width="13.42578125" style="18" customWidth="1"/>
    <col min="10490" max="10490" width="15" style="18" customWidth="1"/>
    <col min="10491" max="10739" width="9.140625" style="18"/>
    <col min="10740" max="10740" width="34" style="18" customWidth="1"/>
    <col min="10741" max="10741" width="10" style="18" customWidth="1"/>
    <col min="10742" max="10742" width="11.42578125" style="18" customWidth="1"/>
    <col min="10743" max="10743" width="11.85546875" style="18" customWidth="1"/>
    <col min="10744" max="10744" width="21.5703125" style="18" customWidth="1"/>
    <col min="10745" max="10745" width="13.42578125" style="18" customWidth="1"/>
    <col min="10746" max="10746" width="15" style="18" customWidth="1"/>
    <col min="10747" max="10995" width="9.140625" style="18"/>
    <col min="10996" max="10996" width="34" style="18" customWidth="1"/>
    <col min="10997" max="10997" width="10" style="18" customWidth="1"/>
    <col min="10998" max="10998" width="11.42578125" style="18" customWidth="1"/>
    <col min="10999" max="10999" width="11.85546875" style="18" customWidth="1"/>
    <col min="11000" max="11000" width="21.5703125" style="18" customWidth="1"/>
    <col min="11001" max="11001" width="13.42578125" style="18" customWidth="1"/>
    <col min="11002" max="11002" width="15" style="18" customWidth="1"/>
    <col min="11003" max="11251" width="9.140625" style="18"/>
    <col min="11252" max="11252" width="34" style="18" customWidth="1"/>
    <col min="11253" max="11253" width="10" style="18" customWidth="1"/>
    <col min="11254" max="11254" width="11.42578125" style="18" customWidth="1"/>
    <col min="11255" max="11255" width="11.85546875" style="18" customWidth="1"/>
    <col min="11256" max="11256" width="21.5703125" style="18" customWidth="1"/>
    <col min="11257" max="11257" width="13.42578125" style="18" customWidth="1"/>
    <col min="11258" max="11258" width="15" style="18" customWidth="1"/>
    <col min="11259" max="11507" width="9.140625" style="18"/>
    <col min="11508" max="11508" width="34" style="18" customWidth="1"/>
    <col min="11509" max="11509" width="10" style="18" customWidth="1"/>
    <col min="11510" max="11510" width="11.42578125" style="18" customWidth="1"/>
    <col min="11511" max="11511" width="11.85546875" style="18" customWidth="1"/>
    <col min="11512" max="11512" width="21.5703125" style="18" customWidth="1"/>
    <col min="11513" max="11513" width="13.42578125" style="18" customWidth="1"/>
    <col min="11514" max="11514" width="15" style="18" customWidth="1"/>
    <col min="11515" max="11763" width="9.140625" style="18"/>
    <col min="11764" max="11764" width="34" style="18" customWidth="1"/>
    <col min="11765" max="11765" width="10" style="18" customWidth="1"/>
    <col min="11766" max="11766" width="11.42578125" style="18" customWidth="1"/>
    <col min="11767" max="11767" width="11.85546875" style="18" customWidth="1"/>
    <col min="11768" max="11768" width="21.5703125" style="18" customWidth="1"/>
    <col min="11769" max="11769" width="13.42578125" style="18" customWidth="1"/>
    <col min="11770" max="11770" width="15" style="18" customWidth="1"/>
    <col min="11771" max="12019" width="9.140625" style="18"/>
    <col min="12020" max="12020" width="34" style="18" customWidth="1"/>
    <col min="12021" max="12021" width="10" style="18" customWidth="1"/>
    <col min="12022" max="12022" width="11.42578125" style="18" customWidth="1"/>
    <col min="12023" max="12023" width="11.85546875" style="18" customWidth="1"/>
    <col min="12024" max="12024" width="21.5703125" style="18" customWidth="1"/>
    <col min="12025" max="12025" width="13.42578125" style="18" customWidth="1"/>
    <col min="12026" max="12026" width="15" style="18" customWidth="1"/>
    <col min="12027" max="12275" width="9.140625" style="18"/>
    <col min="12276" max="12276" width="34" style="18" customWidth="1"/>
    <col min="12277" max="12277" width="10" style="18" customWidth="1"/>
    <col min="12278" max="12278" width="11.42578125" style="18" customWidth="1"/>
    <col min="12279" max="12279" width="11.85546875" style="18" customWidth="1"/>
    <col min="12280" max="12280" width="21.5703125" style="18" customWidth="1"/>
    <col min="12281" max="12281" width="13.42578125" style="18" customWidth="1"/>
    <col min="12282" max="12282" width="15" style="18" customWidth="1"/>
    <col min="12283" max="12531" width="9.140625" style="18"/>
    <col min="12532" max="12532" width="34" style="18" customWidth="1"/>
    <col min="12533" max="12533" width="10" style="18" customWidth="1"/>
    <col min="12534" max="12534" width="11.42578125" style="18" customWidth="1"/>
    <col min="12535" max="12535" width="11.85546875" style="18" customWidth="1"/>
    <col min="12536" max="12536" width="21.5703125" style="18" customWidth="1"/>
    <col min="12537" max="12537" width="13.42578125" style="18" customWidth="1"/>
    <col min="12538" max="12538" width="15" style="18" customWidth="1"/>
    <col min="12539" max="12787" width="9.140625" style="18"/>
    <col min="12788" max="12788" width="34" style="18" customWidth="1"/>
    <col min="12789" max="12789" width="10" style="18" customWidth="1"/>
    <col min="12790" max="12790" width="11.42578125" style="18" customWidth="1"/>
    <col min="12791" max="12791" width="11.85546875" style="18" customWidth="1"/>
    <col min="12792" max="12792" width="21.5703125" style="18" customWidth="1"/>
    <col min="12793" max="12793" width="13.42578125" style="18" customWidth="1"/>
    <col min="12794" max="12794" width="15" style="18" customWidth="1"/>
    <col min="12795" max="13043" width="9.140625" style="18"/>
    <col min="13044" max="13044" width="34" style="18" customWidth="1"/>
    <col min="13045" max="13045" width="10" style="18" customWidth="1"/>
    <col min="13046" max="13046" width="11.42578125" style="18" customWidth="1"/>
    <col min="13047" max="13047" width="11.85546875" style="18" customWidth="1"/>
    <col min="13048" max="13048" width="21.5703125" style="18" customWidth="1"/>
    <col min="13049" max="13049" width="13.42578125" style="18" customWidth="1"/>
    <col min="13050" max="13050" width="15" style="18" customWidth="1"/>
    <col min="13051" max="13299" width="9.140625" style="18"/>
    <col min="13300" max="13300" width="34" style="18" customWidth="1"/>
    <col min="13301" max="13301" width="10" style="18" customWidth="1"/>
    <col min="13302" max="13302" width="11.42578125" style="18" customWidth="1"/>
    <col min="13303" max="13303" width="11.85546875" style="18" customWidth="1"/>
    <col min="13304" max="13304" width="21.5703125" style="18" customWidth="1"/>
    <col min="13305" max="13305" width="13.42578125" style="18" customWidth="1"/>
    <col min="13306" max="13306" width="15" style="18" customWidth="1"/>
    <col min="13307" max="13555" width="9.140625" style="18"/>
    <col min="13556" max="13556" width="34" style="18" customWidth="1"/>
    <col min="13557" max="13557" width="10" style="18" customWidth="1"/>
    <col min="13558" max="13558" width="11.42578125" style="18" customWidth="1"/>
    <col min="13559" max="13559" width="11.85546875" style="18" customWidth="1"/>
    <col min="13560" max="13560" width="21.5703125" style="18" customWidth="1"/>
    <col min="13561" max="13561" width="13.42578125" style="18" customWidth="1"/>
    <col min="13562" max="13562" width="15" style="18" customWidth="1"/>
    <col min="13563" max="13811" width="9.140625" style="18"/>
    <col min="13812" max="13812" width="34" style="18" customWidth="1"/>
    <col min="13813" max="13813" width="10" style="18" customWidth="1"/>
    <col min="13814" max="13814" width="11.42578125" style="18" customWidth="1"/>
    <col min="13815" max="13815" width="11.85546875" style="18" customWidth="1"/>
    <col min="13816" max="13816" width="21.5703125" style="18" customWidth="1"/>
    <col min="13817" max="13817" width="13.42578125" style="18" customWidth="1"/>
    <col min="13818" max="13818" width="15" style="18" customWidth="1"/>
    <col min="13819" max="14067" width="9.140625" style="18"/>
    <col min="14068" max="14068" width="34" style="18" customWidth="1"/>
    <col min="14069" max="14069" width="10" style="18" customWidth="1"/>
    <col min="14070" max="14070" width="11.42578125" style="18" customWidth="1"/>
    <col min="14071" max="14071" width="11.85546875" style="18" customWidth="1"/>
    <col min="14072" max="14072" width="21.5703125" style="18" customWidth="1"/>
    <col min="14073" max="14073" width="13.42578125" style="18" customWidth="1"/>
    <col min="14074" max="14074" width="15" style="18" customWidth="1"/>
    <col min="14075" max="14323" width="9.140625" style="18"/>
    <col min="14324" max="14324" width="34" style="18" customWidth="1"/>
    <col min="14325" max="14325" width="10" style="18" customWidth="1"/>
    <col min="14326" max="14326" width="11.42578125" style="18" customWidth="1"/>
    <col min="14327" max="14327" width="11.85546875" style="18" customWidth="1"/>
    <col min="14328" max="14328" width="21.5703125" style="18" customWidth="1"/>
    <col min="14329" max="14329" width="13.42578125" style="18" customWidth="1"/>
    <col min="14330" max="14330" width="15" style="18" customWidth="1"/>
    <col min="14331" max="14579" width="9.140625" style="18"/>
    <col min="14580" max="14580" width="34" style="18" customWidth="1"/>
    <col min="14581" max="14581" width="10" style="18" customWidth="1"/>
    <col min="14582" max="14582" width="11.42578125" style="18" customWidth="1"/>
    <col min="14583" max="14583" width="11.85546875" style="18" customWidth="1"/>
    <col min="14584" max="14584" width="21.5703125" style="18" customWidth="1"/>
    <col min="14585" max="14585" width="13.42578125" style="18" customWidth="1"/>
    <col min="14586" max="14586" width="15" style="18" customWidth="1"/>
    <col min="14587" max="14835" width="9.140625" style="18"/>
    <col min="14836" max="14836" width="34" style="18" customWidth="1"/>
    <col min="14837" max="14837" width="10" style="18" customWidth="1"/>
    <col min="14838" max="14838" width="11.42578125" style="18" customWidth="1"/>
    <col min="14839" max="14839" width="11.85546875" style="18" customWidth="1"/>
    <col min="14840" max="14840" width="21.5703125" style="18" customWidth="1"/>
    <col min="14841" max="14841" width="13.42578125" style="18" customWidth="1"/>
    <col min="14842" max="14842" width="15" style="18" customWidth="1"/>
    <col min="14843" max="15091" width="9.140625" style="18"/>
    <col min="15092" max="15092" width="34" style="18" customWidth="1"/>
    <col min="15093" max="15093" width="10" style="18" customWidth="1"/>
    <col min="15094" max="15094" width="11.42578125" style="18" customWidth="1"/>
    <col min="15095" max="15095" width="11.85546875" style="18" customWidth="1"/>
    <col min="15096" max="15096" width="21.5703125" style="18" customWidth="1"/>
    <col min="15097" max="15097" width="13.42578125" style="18" customWidth="1"/>
    <col min="15098" max="15098" width="15" style="18" customWidth="1"/>
    <col min="15099" max="15347" width="9.140625" style="18"/>
    <col min="15348" max="15348" width="34" style="18" customWidth="1"/>
    <col min="15349" max="15349" width="10" style="18" customWidth="1"/>
    <col min="15350" max="15350" width="11.42578125" style="18" customWidth="1"/>
    <col min="15351" max="15351" width="11.85546875" style="18" customWidth="1"/>
    <col min="15352" max="15352" width="21.5703125" style="18" customWidth="1"/>
    <col min="15353" max="15353" width="13.42578125" style="18" customWidth="1"/>
    <col min="15354" max="15354" width="15" style="18" customWidth="1"/>
    <col min="15355" max="15603" width="9.140625" style="18"/>
    <col min="15604" max="15604" width="34" style="18" customWidth="1"/>
    <col min="15605" max="15605" width="10" style="18" customWidth="1"/>
    <col min="15606" max="15606" width="11.42578125" style="18" customWidth="1"/>
    <col min="15607" max="15607" width="11.85546875" style="18" customWidth="1"/>
    <col min="15608" max="15608" width="21.5703125" style="18" customWidth="1"/>
    <col min="15609" max="15609" width="13.42578125" style="18" customWidth="1"/>
    <col min="15610" max="15610" width="15" style="18" customWidth="1"/>
    <col min="15611" max="15859" width="9.140625" style="18"/>
    <col min="15860" max="15860" width="34" style="18" customWidth="1"/>
    <col min="15861" max="15861" width="10" style="18" customWidth="1"/>
    <col min="15862" max="15862" width="11.42578125" style="18" customWidth="1"/>
    <col min="15863" max="15863" width="11.85546875" style="18" customWidth="1"/>
    <col min="15864" max="15864" width="21.5703125" style="18" customWidth="1"/>
    <col min="15865" max="15865" width="13.42578125" style="18" customWidth="1"/>
    <col min="15866" max="15866" width="15" style="18" customWidth="1"/>
    <col min="15867" max="16115" width="9.140625" style="18"/>
    <col min="16116" max="16116" width="34" style="18" customWidth="1"/>
    <col min="16117" max="16117" width="10" style="18" customWidth="1"/>
    <col min="16118" max="16118" width="11.42578125" style="18" customWidth="1"/>
    <col min="16119" max="16119" width="11.85546875" style="18" customWidth="1"/>
    <col min="16120" max="16120" width="21.5703125" style="18" customWidth="1"/>
    <col min="16121" max="16121" width="13.42578125" style="18" customWidth="1"/>
    <col min="16122" max="16122" width="15" style="18" customWidth="1"/>
    <col min="16123" max="16384" width="9.140625" style="18"/>
  </cols>
  <sheetData>
    <row r="1" spans="1:18" ht="52.5" customHeight="1" thickBot="1" x14ac:dyDescent="0.3">
      <c r="A1" s="158"/>
      <c r="B1" s="159" t="str">
        <f>SOUHRN!A1</f>
        <v>Z25036 - Zajištění úklidových služeb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ht="15" customHeight="1" x14ac:dyDescent="0.25">
      <c r="A2" s="5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8"/>
    </row>
    <row r="3" spans="1:18" ht="20.100000000000001" customHeight="1" x14ac:dyDescent="0.25">
      <c r="A3" s="5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8"/>
    </row>
    <row r="4" spans="1:18" ht="20.100000000000001" customHeight="1" x14ac:dyDescent="0.25">
      <c r="A4" s="55"/>
      <c r="B4" s="23" t="s">
        <v>127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</row>
    <row r="5" spans="1:18" x14ac:dyDescent="0.25">
      <c r="A5" s="55"/>
      <c r="B5" s="77" t="s">
        <v>27</v>
      </c>
      <c r="C5" s="7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78"/>
      <c r="P5" s="78"/>
      <c r="Q5" s="79"/>
      <c r="R5" s="58"/>
    </row>
    <row r="6" spans="1:18" ht="37.5" customHeight="1" x14ac:dyDescent="0.25">
      <c r="A6" s="55"/>
      <c r="B6" s="81" t="s">
        <v>28</v>
      </c>
      <c r="C6" s="240" t="s">
        <v>29</v>
      </c>
      <c r="D6" s="241" t="s">
        <v>89</v>
      </c>
      <c r="E6" s="242"/>
      <c r="F6" s="242"/>
      <c r="G6" s="242"/>
      <c r="H6" s="242"/>
      <c r="I6" s="242"/>
      <c r="J6" s="242"/>
      <c r="K6" s="242"/>
      <c r="L6" s="242"/>
      <c r="M6" s="242"/>
      <c r="N6" s="243"/>
      <c r="O6" s="86" t="s">
        <v>31</v>
      </c>
      <c r="P6" s="87" t="s">
        <v>32</v>
      </c>
      <c r="Q6" s="88" t="s">
        <v>33</v>
      </c>
      <c r="R6" s="58"/>
    </row>
    <row r="7" spans="1:18" ht="20.100000000000001" customHeight="1" x14ac:dyDescent="0.25">
      <c r="A7" s="55"/>
      <c r="B7" s="161" t="s">
        <v>90</v>
      </c>
      <c r="C7" s="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84"/>
      <c r="P7" s="84"/>
      <c r="Q7" s="162"/>
      <c r="R7" s="58"/>
    </row>
    <row r="8" spans="1:18" x14ac:dyDescent="0.25">
      <c r="A8" s="55"/>
      <c r="B8" s="290" t="s">
        <v>128</v>
      </c>
      <c r="C8" s="291"/>
      <c r="D8" s="282" t="s">
        <v>35</v>
      </c>
      <c r="E8" s="283" t="s">
        <v>36</v>
      </c>
      <c r="F8" s="283" t="s">
        <v>37</v>
      </c>
      <c r="G8" s="283" t="s">
        <v>38</v>
      </c>
      <c r="H8" s="283" t="s">
        <v>39</v>
      </c>
      <c r="I8" s="283" t="s">
        <v>40</v>
      </c>
      <c r="J8" s="283" t="s">
        <v>41</v>
      </c>
      <c r="K8" s="283" t="s">
        <v>42</v>
      </c>
      <c r="L8" s="283" t="s">
        <v>43</v>
      </c>
      <c r="M8" s="283" t="s">
        <v>44</v>
      </c>
      <c r="N8" s="284" t="s">
        <v>45</v>
      </c>
      <c r="O8" s="89"/>
      <c r="P8" s="165"/>
      <c r="Q8" s="166"/>
      <c r="R8" s="58"/>
    </row>
    <row r="9" spans="1:18" x14ac:dyDescent="0.25">
      <c r="A9" s="55"/>
      <c r="B9" s="292" t="s">
        <v>129</v>
      </c>
      <c r="C9" s="293">
        <v>11.2</v>
      </c>
      <c r="D9" s="97">
        <v>1</v>
      </c>
      <c r="E9" s="98">
        <v>1</v>
      </c>
      <c r="F9" s="98">
        <v>1</v>
      </c>
      <c r="G9" s="98">
        <v>1</v>
      </c>
      <c r="H9" s="98">
        <v>1</v>
      </c>
      <c r="I9" s="98"/>
      <c r="J9" s="98"/>
      <c r="K9" s="99">
        <v>1</v>
      </c>
      <c r="L9" s="99"/>
      <c r="M9" s="99"/>
      <c r="N9" s="100"/>
      <c r="O9" s="169">
        <f t="shared" ref="O9:O20" si="0">(SUM(D9:J9)*K9*21)+(SUM(D9:J9)*L9*10)+(SUM(D9:J9)*M9*5)+(SUM(D9:J9)*N9*1)</f>
        <v>105</v>
      </c>
      <c r="P9" s="11"/>
      <c r="Q9" s="170">
        <f t="shared" ref="Q9:Q18" si="1">P9*O9*C9</f>
        <v>0</v>
      </c>
      <c r="R9" s="58"/>
    </row>
    <row r="10" spans="1:18" x14ac:dyDescent="0.25">
      <c r="A10" s="55"/>
      <c r="B10" s="95" t="s">
        <v>130</v>
      </c>
      <c r="C10" s="172">
        <v>35.299999999999997</v>
      </c>
      <c r="D10" s="97">
        <v>1</v>
      </c>
      <c r="E10" s="98">
        <v>1</v>
      </c>
      <c r="F10" s="98">
        <v>1</v>
      </c>
      <c r="G10" s="98">
        <v>1</v>
      </c>
      <c r="H10" s="98">
        <v>1</v>
      </c>
      <c r="I10" s="98"/>
      <c r="J10" s="98"/>
      <c r="K10" s="99">
        <v>1</v>
      </c>
      <c r="L10" s="99"/>
      <c r="M10" s="99"/>
      <c r="N10" s="100"/>
      <c r="O10" s="169">
        <f t="shared" si="0"/>
        <v>105</v>
      </c>
      <c r="P10" s="9"/>
      <c r="Q10" s="170">
        <f t="shared" si="1"/>
        <v>0</v>
      </c>
      <c r="R10" s="58"/>
    </row>
    <row r="11" spans="1:18" x14ac:dyDescent="0.25">
      <c r="A11" s="55"/>
      <c r="B11" s="95" t="s">
        <v>131</v>
      </c>
      <c r="C11" s="172">
        <v>22.3</v>
      </c>
      <c r="D11" s="97">
        <v>1</v>
      </c>
      <c r="E11" s="98">
        <v>1</v>
      </c>
      <c r="F11" s="98">
        <v>1</v>
      </c>
      <c r="G11" s="98">
        <v>1</v>
      </c>
      <c r="H11" s="98">
        <v>1</v>
      </c>
      <c r="I11" s="98"/>
      <c r="J11" s="98"/>
      <c r="K11" s="99">
        <v>1</v>
      </c>
      <c r="L11" s="99"/>
      <c r="M11" s="99"/>
      <c r="N11" s="100"/>
      <c r="O11" s="169">
        <f t="shared" si="0"/>
        <v>105</v>
      </c>
      <c r="P11" s="9"/>
      <c r="Q11" s="170">
        <f t="shared" si="1"/>
        <v>0</v>
      </c>
      <c r="R11" s="58"/>
    </row>
    <row r="12" spans="1:18" x14ac:dyDescent="0.25">
      <c r="A12" s="55"/>
      <c r="B12" s="95" t="s">
        <v>132</v>
      </c>
      <c r="C12" s="172">
        <v>12.03</v>
      </c>
      <c r="D12" s="97">
        <v>1</v>
      </c>
      <c r="E12" s="98">
        <v>1</v>
      </c>
      <c r="F12" s="98">
        <v>1</v>
      </c>
      <c r="G12" s="98">
        <v>1</v>
      </c>
      <c r="H12" s="98">
        <v>1</v>
      </c>
      <c r="I12" s="98"/>
      <c r="J12" s="98"/>
      <c r="K12" s="99">
        <v>1</v>
      </c>
      <c r="L12" s="99"/>
      <c r="M12" s="99"/>
      <c r="N12" s="100"/>
      <c r="O12" s="169">
        <f t="shared" si="0"/>
        <v>105</v>
      </c>
      <c r="P12" s="9"/>
      <c r="Q12" s="170">
        <f t="shared" si="1"/>
        <v>0</v>
      </c>
      <c r="R12" s="58"/>
    </row>
    <row r="13" spans="1:18" x14ac:dyDescent="0.25">
      <c r="A13" s="55"/>
      <c r="B13" s="95" t="s">
        <v>133</v>
      </c>
      <c r="C13" s="172">
        <v>16.95</v>
      </c>
      <c r="D13" s="97">
        <v>1</v>
      </c>
      <c r="E13" s="98">
        <v>1</v>
      </c>
      <c r="F13" s="98">
        <v>1</v>
      </c>
      <c r="G13" s="98">
        <v>1</v>
      </c>
      <c r="H13" s="98">
        <v>1</v>
      </c>
      <c r="I13" s="98"/>
      <c r="J13" s="98"/>
      <c r="K13" s="99">
        <v>1</v>
      </c>
      <c r="L13" s="99"/>
      <c r="M13" s="99"/>
      <c r="N13" s="100"/>
      <c r="O13" s="169">
        <f t="shared" si="0"/>
        <v>105</v>
      </c>
      <c r="P13" s="9"/>
      <c r="Q13" s="170">
        <f t="shared" si="1"/>
        <v>0</v>
      </c>
      <c r="R13" s="58"/>
    </row>
    <row r="14" spans="1:18" x14ac:dyDescent="0.25">
      <c r="A14" s="55"/>
      <c r="B14" s="95" t="s">
        <v>134</v>
      </c>
      <c r="C14" s="172">
        <v>16.22</v>
      </c>
      <c r="D14" s="97">
        <v>1</v>
      </c>
      <c r="E14" s="98">
        <v>1</v>
      </c>
      <c r="F14" s="98">
        <v>1</v>
      </c>
      <c r="G14" s="98">
        <v>1</v>
      </c>
      <c r="H14" s="98">
        <v>1</v>
      </c>
      <c r="I14" s="98"/>
      <c r="J14" s="98"/>
      <c r="K14" s="99">
        <v>1</v>
      </c>
      <c r="L14" s="99"/>
      <c r="M14" s="99"/>
      <c r="N14" s="100"/>
      <c r="O14" s="169">
        <f t="shared" si="0"/>
        <v>105</v>
      </c>
      <c r="P14" s="9"/>
      <c r="Q14" s="170">
        <f t="shared" si="1"/>
        <v>0</v>
      </c>
      <c r="R14" s="58"/>
    </row>
    <row r="15" spans="1:18" x14ac:dyDescent="0.25">
      <c r="A15" s="55"/>
      <c r="B15" s="95" t="s">
        <v>135</v>
      </c>
      <c r="C15" s="172">
        <v>3.83</v>
      </c>
      <c r="D15" s="97">
        <v>1</v>
      </c>
      <c r="E15" s="98">
        <v>1</v>
      </c>
      <c r="F15" s="98">
        <v>1</v>
      </c>
      <c r="G15" s="98">
        <v>1</v>
      </c>
      <c r="H15" s="98">
        <v>1</v>
      </c>
      <c r="I15" s="98"/>
      <c r="J15" s="98"/>
      <c r="K15" s="99">
        <v>1</v>
      </c>
      <c r="L15" s="99"/>
      <c r="M15" s="99"/>
      <c r="N15" s="100"/>
      <c r="O15" s="169">
        <f t="shared" si="0"/>
        <v>105</v>
      </c>
      <c r="P15" s="9"/>
      <c r="Q15" s="170">
        <f t="shared" si="1"/>
        <v>0</v>
      </c>
      <c r="R15" s="58"/>
    </row>
    <row r="16" spans="1:18" x14ac:dyDescent="0.25">
      <c r="A16" s="55"/>
      <c r="B16" s="95" t="s">
        <v>136</v>
      </c>
      <c r="C16" s="172">
        <v>7.46</v>
      </c>
      <c r="D16" s="97">
        <v>1</v>
      </c>
      <c r="E16" s="98">
        <v>1</v>
      </c>
      <c r="F16" s="98">
        <v>1</v>
      </c>
      <c r="G16" s="98">
        <v>1</v>
      </c>
      <c r="H16" s="98">
        <v>1</v>
      </c>
      <c r="I16" s="98"/>
      <c r="J16" s="98"/>
      <c r="K16" s="99">
        <v>1</v>
      </c>
      <c r="L16" s="99"/>
      <c r="M16" s="99"/>
      <c r="N16" s="100"/>
      <c r="O16" s="169">
        <f t="shared" si="0"/>
        <v>105</v>
      </c>
      <c r="P16" s="9"/>
      <c r="Q16" s="170">
        <f t="shared" si="1"/>
        <v>0</v>
      </c>
      <c r="R16" s="58"/>
    </row>
    <row r="17" spans="1:18" x14ac:dyDescent="0.25">
      <c r="A17" s="55"/>
      <c r="B17" s="95" t="s">
        <v>137</v>
      </c>
      <c r="C17" s="172">
        <v>4.84</v>
      </c>
      <c r="D17" s="97">
        <v>1</v>
      </c>
      <c r="E17" s="98">
        <v>1</v>
      </c>
      <c r="F17" s="98">
        <v>1</v>
      </c>
      <c r="G17" s="98">
        <v>1</v>
      </c>
      <c r="H17" s="98">
        <v>1</v>
      </c>
      <c r="I17" s="98"/>
      <c r="J17" s="98"/>
      <c r="K17" s="99">
        <v>1</v>
      </c>
      <c r="L17" s="99"/>
      <c r="M17" s="99"/>
      <c r="N17" s="100"/>
      <c r="O17" s="169">
        <f t="shared" si="0"/>
        <v>105</v>
      </c>
      <c r="P17" s="9"/>
      <c r="Q17" s="170">
        <f t="shared" si="1"/>
        <v>0</v>
      </c>
      <c r="R17" s="58"/>
    </row>
    <row r="18" spans="1:18" x14ac:dyDescent="0.25">
      <c r="A18" s="55"/>
      <c r="B18" s="95" t="s">
        <v>138</v>
      </c>
      <c r="C18" s="172">
        <v>10.08</v>
      </c>
      <c r="D18" s="97">
        <v>1</v>
      </c>
      <c r="E18" s="98">
        <v>1</v>
      </c>
      <c r="F18" s="98">
        <v>1</v>
      </c>
      <c r="G18" s="98">
        <v>1</v>
      </c>
      <c r="H18" s="98">
        <v>1</v>
      </c>
      <c r="I18" s="98"/>
      <c r="J18" s="98"/>
      <c r="K18" s="99">
        <v>1</v>
      </c>
      <c r="L18" s="99"/>
      <c r="M18" s="99"/>
      <c r="N18" s="100"/>
      <c r="O18" s="169">
        <f t="shared" si="0"/>
        <v>105</v>
      </c>
      <c r="P18" s="9"/>
      <c r="Q18" s="170">
        <f t="shared" si="1"/>
        <v>0</v>
      </c>
      <c r="R18" s="58"/>
    </row>
    <row r="19" spans="1:18" x14ac:dyDescent="0.25">
      <c r="A19" s="55"/>
      <c r="B19" s="294" t="s">
        <v>55</v>
      </c>
      <c r="C19" s="295">
        <v>1.8</v>
      </c>
      <c r="D19" s="97"/>
      <c r="E19" s="98"/>
      <c r="F19" s="98"/>
      <c r="G19" s="98"/>
      <c r="H19" s="98"/>
      <c r="I19" s="98"/>
      <c r="J19" s="98"/>
      <c r="K19" s="99"/>
      <c r="L19" s="99"/>
      <c r="M19" s="99"/>
      <c r="N19" s="100"/>
      <c r="O19" s="169">
        <f t="shared" si="0"/>
        <v>0</v>
      </c>
      <c r="P19" s="296" t="s">
        <v>56</v>
      </c>
      <c r="Q19" s="297" t="s">
        <v>56</v>
      </c>
      <c r="R19" s="58"/>
    </row>
    <row r="20" spans="1:18" x14ac:dyDescent="0.25">
      <c r="A20" s="55"/>
      <c r="B20" s="107" t="s">
        <v>139</v>
      </c>
      <c r="C20" s="114">
        <v>12.42</v>
      </c>
      <c r="D20" s="97">
        <v>1</v>
      </c>
      <c r="E20" s="98">
        <v>1</v>
      </c>
      <c r="F20" s="98">
        <v>1</v>
      </c>
      <c r="G20" s="98">
        <v>1</v>
      </c>
      <c r="H20" s="98">
        <v>1</v>
      </c>
      <c r="I20" s="98"/>
      <c r="J20" s="98"/>
      <c r="K20" s="99">
        <v>1</v>
      </c>
      <c r="L20" s="99"/>
      <c r="M20" s="99"/>
      <c r="N20" s="100"/>
      <c r="O20" s="169">
        <f t="shared" si="0"/>
        <v>105</v>
      </c>
      <c r="P20" s="10"/>
      <c r="Q20" s="170">
        <f>P20*O20*C20</f>
        <v>0</v>
      </c>
      <c r="R20" s="58"/>
    </row>
    <row r="21" spans="1:18" ht="20.100000000000001" customHeight="1" x14ac:dyDescent="0.25">
      <c r="A21" s="55"/>
      <c r="B21" s="161" t="s">
        <v>99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298"/>
      <c r="P21" s="299"/>
      <c r="Q21" s="300"/>
      <c r="R21" s="58"/>
    </row>
    <row r="22" spans="1:18" x14ac:dyDescent="0.25">
      <c r="A22" s="55"/>
      <c r="B22" s="290" t="s">
        <v>128</v>
      </c>
      <c r="C22" s="291"/>
      <c r="D22" s="91" t="s">
        <v>35</v>
      </c>
      <c r="E22" s="92" t="s">
        <v>36</v>
      </c>
      <c r="F22" s="92" t="s">
        <v>37</v>
      </c>
      <c r="G22" s="92" t="s">
        <v>38</v>
      </c>
      <c r="H22" s="92" t="s">
        <v>39</v>
      </c>
      <c r="I22" s="92" t="s">
        <v>40</v>
      </c>
      <c r="J22" s="92" t="s">
        <v>41</v>
      </c>
      <c r="K22" s="92" t="s">
        <v>42</v>
      </c>
      <c r="L22" s="92" t="s">
        <v>43</v>
      </c>
      <c r="M22" s="92" t="s">
        <v>44</v>
      </c>
      <c r="N22" s="92" t="s">
        <v>45</v>
      </c>
      <c r="O22" s="266"/>
      <c r="P22" s="301"/>
      <c r="Q22" s="268"/>
      <c r="R22" s="58"/>
    </row>
    <row r="23" spans="1:18" x14ac:dyDescent="0.25">
      <c r="A23" s="55"/>
      <c r="B23" s="292" t="s">
        <v>129</v>
      </c>
      <c r="C23" s="293">
        <v>11.2</v>
      </c>
      <c r="D23" s="97">
        <v>1</v>
      </c>
      <c r="E23" s="98"/>
      <c r="F23" s="98">
        <v>1</v>
      </c>
      <c r="G23" s="98"/>
      <c r="H23" s="98">
        <v>1</v>
      </c>
      <c r="I23" s="98"/>
      <c r="J23" s="98"/>
      <c r="K23" s="99">
        <v>1</v>
      </c>
      <c r="L23" s="99"/>
      <c r="M23" s="99"/>
      <c r="N23" s="269"/>
      <c r="O23" s="302">
        <f t="shared" ref="O23:O33" si="2">(SUM(D23:J23)*K23*31)+(SUM(D23:J23)*L23*16)+(SUM(D23:J23)*M23*7)+(SUM(D23:J23)*N23*1)</f>
        <v>93</v>
      </c>
      <c r="P23" s="11"/>
      <c r="Q23" s="303">
        <f t="shared" ref="Q23:Q32" si="3">P23*O23*C23</f>
        <v>0</v>
      </c>
      <c r="R23" s="58"/>
    </row>
    <row r="24" spans="1:18" x14ac:dyDescent="0.25">
      <c r="A24" s="55"/>
      <c r="B24" s="95" t="s">
        <v>130</v>
      </c>
      <c r="C24" s="172">
        <v>35.299999999999997</v>
      </c>
      <c r="D24" s="97">
        <v>1</v>
      </c>
      <c r="E24" s="98"/>
      <c r="F24" s="98">
        <v>1</v>
      </c>
      <c r="G24" s="98"/>
      <c r="H24" s="98">
        <v>1</v>
      </c>
      <c r="I24" s="98"/>
      <c r="J24" s="98"/>
      <c r="K24" s="99">
        <v>1</v>
      </c>
      <c r="L24" s="99"/>
      <c r="M24" s="99"/>
      <c r="N24" s="269"/>
      <c r="O24" s="302">
        <f t="shared" si="2"/>
        <v>93</v>
      </c>
      <c r="P24" s="9"/>
      <c r="Q24" s="303">
        <f t="shared" si="3"/>
        <v>0</v>
      </c>
      <c r="R24" s="58"/>
    </row>
    <row r="25" spans="1:18" x14ac:dyDescent="0.25">
      <c r="A25" s="55"/>
      <c r="B25" s="95" t="s">
        <v>131</v>
      </c>
      <c r="C25" s="172">
        <v>22.3</v>
      </c>
      <c r="D25" s="97">
        <v>1</v>
      </c>
      <c r="E25" s="98"/>
      <c r="F25" s="98">
        <v>1</v>
      </c>
      <c r="G25" s="98"/>
      <c r="H25" s="98">
        <v>1</v>
      </c>
      <c r="I25" s="98"/>
      <c r="J25" s="98"/>
      <c r="K25" s="99">
        <v>1</v>
      </c>
      <c r="L25" s="99"/>
      <c r="M25" s="99"/>
      <c r="N25" s="269"/>
      <c r="O25" s="302">
        <f t="shared" si="2"/>
        <v>93</v>
      </c>
      <c r="P25" s="9"/>
      <c r="Q25" s="303">
        <f t="shared" si="3"/>
        <v>0</v>
      </c>
      <c r="R25" s="58"/>
    </row>
    <row r="26" spans="1:18" x14ac:dyDescent="0.25">
      <c r="A26" s="55"/>
      <c r="B26" s="95" t="s">
        <v>132</v>
      </c>
      <c r="C26" s="172">
        <v>12.03</v>
      </c>
      <c r="D26" s="97">
        <v>1</v>
      </c>
      <c r="E26" s="98"/>
      <c r="F26" s="98">
        <v>1</v>
      </c>
      <c r="G26" s="98"/>
      <c r="H26" s="98">
        <v>1</v>
      </c>
      <c r="I26" s="98"/>
      <c r="J26" s="98"/>
      <c r="K26" s="99">
        <v>1</v>
      </c>
      <c r="L26" s="99"/>
      <c r="M26" s="99"/>
      <c r="N26" s="269"/>
      <c r="O26" s="302">
        <f t="shared" si="2"/>
        <v>93</v>
      </c>
      <c r="P26" s="9"/>
      <c r="Q26" s="303">
        <f t="shared" si="3"/>
        <v>0</v>
      </c>
      <c r="R26" s="58"/>
    </row>
    <row r="27" spans="1:18" x14ac:dyDescent="0.25">
      <c r="A27" s="55"/>
      <c r="B27" s="95" t="s">
        <v>133</v>
      </c>
      <c r="C27" s="172">
        <v>16.95</v>
      </c>
      <c r="D27" s="97">
        <v>1</v>
      </c>
      <c r="E27" s="98"/>
      <c r="F27" s="98">
        <v>1</v>
      </c>
      <c r="G27" s="98"/>
      <c r="H27" s="98">
        <v>1</v>
      </c>
      <c r="I27" s="98"/>
      <c r="J27" s="98"/>
      <c r="K27" s="99">
        <v>1</v>
      </c>
      <c r="L27" s="99"/>
      <c r="M27" s="99"/>
      <c r="N27" s="269"/>
      <c r="O27" s="302">
        <f t="shared" si="2"/>
        <v>93</v>
      </c>
      <c r="P27" s="9"/>
      <c r="Q27" s="303">
        <f t="shared" si="3"/>
        <v>0</v>
      </c>
      <c r="R27" s="58"/>
    </row>
    <row r="28" spans="1:18" x14ac:dyDescent="0.25">
      <c r="A28" s="55"/>
      <c r="B28" s="95" t="s">
        <v>134</v>
      </c>
      <c r="C28" s="172">
        <v>16.22</v>
      </c>
      <c r="D28" s="97">
        <v>1</v>
      </c>
      <c r="E28" s="98"/>
      <c r="F28" s="98">
        <v>1</v>
      </c>
      <c r="G28" s="98"/>
      <c r="H28" s="98">
        <v>1</v>
      </c>
      <c r="I28" s="98"/>
      <c r="J28" s="98"/>
      <c r="K28" s="99">
        <v>1</v>
      </c>
      <c r="L28" s="99"/>
      <c r="M28" s="99"/>
      <c r="N28" s="269"/>
      <c r="O28" s="302">
        <f t="shared" si="2"/>
        <v>93</v>
      </c>
      <c r="P28" s="9"/>
      <c r="Q28" s="303">
        <f t="shared" si="3"/>
        <v>0</v>
      </c>
      <c r="R28" s="58"/>
    </row>
    <row r="29" spans="1:18" x14ac:dyDescent="0.25">
      <c r="A29" s="55"/>
      <c r="B29" s="95" t="s">
        <v>135</v>
      </c>
      <c r="C29" s="172">
        <v>3.83</v>
      </c>
      <c r="D29" s="97">
        <v>1</v>
      </c>
      <c r="E29" s="98"/>
      <c r="F29" s="98">
        <v>1</v>
      </c>
      <c r="G29" s="98"/>
      <c r="H29" s="98">
        <v>1</v>
      </c>
      <c r="I29" s="98"/>
      <c r="J29" s="98"/>
      <c r="K29" s="99">
        <v>1</v>
      </c>
      <c r="L29" s="99"/>
      <c r="M29" s="99"/>
      <c r="N29" s="269"/>
      <c r="O29" s="302">
        <f t="shared" si="2"/>
        <v>93</v>
      </c>
      <c r="P29" s="9"/>
      <c r="Q29" s="303">
        <f t="shared" si="3"/>
        <v>0</v>
      </c>
      <c r="R29" s="58"/>
    </row>
    <row r="30" spans="1:18" x14ac:dyDescent="0.25">
      <c r="A30" s="55"/>
      <c r="B30" s="95" t="s">
        <v>136</v>
      </c>
      <c r="C30" s="172">
        <v>7.46</v>
      </c>
      <c r="D30" s="97">
        <v>1</v>
      </c>
      <c r="E30" s="98"/>
      <c r="F30" s="98">
        <v>1</v>
      </c>
      <c r="G30" s="98"/>
      <c r="H30" s="98">
        <v>1</v>
      </c>
      <c r="I30" s="98"/>
      <c r="J30" s="98"/>
      <c r="K30" s="99">
        <v>1</v>
      </c>
      <c r="L30" s="99"/>
      <c r="M30" s="99"/>
      <c r="N30" s="269"/>
      <c r="O30" s="302">
        <f t="shared" si="2"/>
        <v>93</v>
      </c>
      <c r="P30" s="9"/>
      <c r="Q30" s="303">
        <f t="shared" si="3"/>
        <v>0</v>
      </c>
      <c r="R30" s="58"/>
    </row>
    <row r="31" spans="1:18" x14ac:dyDescent="0.25">
      <c r="A31" s="55"/>
      <c r="B31" s="95" t="s">
        <v>137</v>
      </c>
      <c r="C31" s="172">
        <v>4.84</v>
      </c>
      <c r="D31" s="97">
        <v>1</v>
      </c>
      <c r="E31" s="98"/>
      <c r="F31" s="98">
        <v>1</v>
      </c>
      <c r="G31" s="98"/>
      <c r="H31" s="98">
        <v>1</v>
      </c>
      <c r="I31" s="98"/>
      <c r="J31" s="98"/>
      <c r="K31" s="99">
        <v>1</v>
      </c>
      <c r="L31" s="99"/>
      <c r="M31" s="99"/>
      <c r="N31" s="269"/>
      <c r="O31" s="302">
        <f t="shared" si="2"/>
        <v>93</v>
      </c>
      <c r="P31" s="9"/>
      <c r="Q31" s="303">
        <f t="shared" si="3"/>
        <v>0</v>
      </c>
      <c r="R31" s="58"/>
    </row>
    <row r="32" spans="1:18" x14ac:dyDescent="0.25">
      <c r="A32" s="55"/>
      <c r="B32" s="95" t="s">
        <v>138</v>
      </c>
      <c r="C32" s="172">
        <v>10.08</v>
      </c>
      <c r="D32" s="97">
        <v>1</v>
      </c>
      <c r="E32" s="98"/>
      <c r="F32" s="98">
        <v>1</v>
      </c>
      <c r="G32" s="98"/>
      <c r="H32" s="98">
        <v>1</v>
      </c>
      <c r="I32" s="98"/>
      <c r="J32" s="98"/>
      <c r="K32" s="99">
        <v>1</v>
      </c>
      <c r="L32" s="99"/>
      <c r="M32" s="99"/>
      <c r="N32" s="269"/>
      <c r="O32" s="302">
        <f t="shared" si="2"/>
        <v>93</v>
      </c>
      <c r="P32" s="9"/>
      <c r="Q32" s="303">
        <f t="shared" si="3"/>
        <v>0</v>
      </c>
      <c r="R32" s="58"/>
    </row>
    <row r="33" spans="1:18" x14ac:dyDescent="0.25">
      <c r="A33" s="55"/>
      <c r="B33" s="294" t="s">
        <v>55</v>
      </c>
      <c r="C33" s="295">
        <v>1.8</v>
      </c>
      <c r="D33" s="97"/>
      <c r="E33" s="98"/>
      <c r="F33" s="98"/>
      <c r="G33" s="98"/>
      <c r="H33" s="98"/>
      <c r="I33" s="98"/>
      <c r="J33" s="98"/>
      <c r="K33" s="99"/>
      <c r="L33" s="99"/>
      <c r="M33" s="99"/>
      <c r="N33" s="269"/>
      <c r="O33" s="302">
        <f t="shared" si="2"/>
        <v>0</v>
      </c>
      <c r="P33" s="296" t="s">
        <v>56</v>
      </c>
      <c r="Q33" s="304" t="s">
        <v>56</v>
      </c>
      <c r="R33" s="58"/>
    </row>
    <row r="34" spans="1:18" x14ac:dyDescent="0.25">
      <c r="A34" s="55"/>
      <c r="B34" s="107" t="s">
        <v>139</v>
      </c>
      <c r="C34" s="114">
        <v>12.42</v>
      </c>
      <c r="D34" s="272">
        <v>1</v>
      </c>
      <c r="E34" s="273"/>
      <c r="F34" s="273">
        <v>1</v>
      </c>
      <c r="G34" s="273"/>
      <c r="H34" s="273">
        <v>1</v>
      </c>
      <c r="I34" s="273"/>
      <c r="J34" s="273"/>
      <c r="K34" s="274">
        <v>1</v>
      </c>
      <c r="L34" s="274"/>
      <c r="M34" s="274"/>
      <c r="N34" s="275"/>
      <c r="O34" s="305">
        <f t="shared" ref="O34" si="4">(SUM(D34:J34)*K34*31)+(SUM(D34:J34)*L34*16)+(SUM(D34:J34)*M34*7)+(SUM(D34:J34)*N34*1)</f>
        <v>93</v>
      </c>
      <c r="P34" s="10"/>
      <c r="Q34" s="306">
        <f>P34*O34*C34</f>
        <v>0</v>
      </c>
      <c r="R34" s="58"/>
    </row>
    <row r="35" spans="1:18" x14ac:dyDescent="0.25">
      <c r="A35" s="55"/>
      <c r="B35" s="192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94"/>
      <c r="Q35" s="195"/>
      <c r="R35" s="58"/>
    </row>
    <row r="36" spans="1:18" ht="15.75" thickBot="1" x14ac:dyDescent="0.3">
      <c r="A36" s="55"/>
      <c r="B36" s="130" t="s">
        <v>100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2"/>
      <c r="R36" s="58"/>
    </row>
    <row r="37" spans="1:18" ht="15.75" x14ac:dyDescent="0.25">
      <c r="A37" s="55"/>
      <c r="B37" s="46" t="s">
        <v>20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307"/>
      <c r="P37" s="308">
        <f>SUM(Q9:Q20)+SUM(Q23:Q34)</f>
        <v>0</v>
      </c>
      <c r="Q37" s="309"/>
      <c r="R37" s="58"/>
    </row>
    <row r="38" spans="1:18" ht="15.75" x14ac:dyDescent="0.25">
      <c r="A38" s="55"/>
      <c r="B38" s="49" t="s">
        <v>21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310"/>
      <c r="P38" s="311">
        <f>P39-P37</f>
        <v>0</v>
      </c>
      <c r="Q38" s="312"/>
      <c r="R38" s="58"/>
    </row>
    <row r="39" spans="1:18" ht="16.5" thickBot="1" x14ac:dyDescent="0.3">
      <c r="A39" s="55"/>
      <c r="B39" s="52" t="s">
        <v>22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313"/>
      <c r="P39" s="314">
        <f>P37*1.21</f>
        <v>0</v>
      </c>
      <c r="Q39" s="315"/>
      <c r="R39" s="58"/>
    </row>
    <row r="40" spans="1:18" ht="17.25" x14ac:dyDescent="0.25">
      <c r="A40" s="55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2"/>
      <c r="Q40" s="66"/>
      <c r="R40" s="58"/>
    </row>
    <row r="41" spans="1:18" x14ac:dyDescent="0.25">
      <c r="A41" s="55"/>
      <c r="B41" s="77" t="s">
        <v>73</v>
      </c>
      <c r="C41" s="78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78"/>
      <c r="P41" s="78"/>
      <c r="Q41" s="79"/>
      <c r="R41" s="58"/>
    </row>
    <row r="42" spans="1:18" ht="25.5" x14ac:dyDescent="0.25">
      <c r="A42" s="55"/>
      <c r="B42" s="213" t="s">
        <v>28</v>
      </c>
      <c r="C42" s="214" t="s">
        <v>29</v>
      </c>
      <c r="D42" s="241" t="s">
        <v>30</v>
      </c>
      <c r="E42" s="242"/>
      <c r="F42" s="242"/>
      <c r="G42" s="242"/>
      <c r="H42" s="242"/>
      <c r="I42" s="242"/>
      <c r="J42" s="242"/>
      <c r="K42" s="242"/>
      <c r="L42" s="242"/>
      <c r="M42" s="242"/>
      <c r="N42" s="243"/>
      <c r="O42" s="316" t="s">
        <v>31</v>
      </c>
      <c r="P42" s="317" t="s">
        <v>32</v>
      </c>
      <c r="Q42" s="88" t="s">
        <v>33</v>
      </c>
      <c r="R42" s="58"/>
    </row>
    <row r="43" spans="1:18" x14ac:dyDescent="0.25">
      <c r="A43" s="55"/>
      <c r="B43" s="318" t="s">
        <v>74</v>
      </c>
      <c r="C43" s="319"/>
      <c r="D43" s="282" t="s">
        <v>35</v>
      </c>
      <c r="E43" s="283" t="s">
        <v>36</v>
      </c>
      <c r="F43" s="283" t="s">
        <v>37</v>
      </c>
      <c r="G43" s="283" t="s">
        <v>38</v>
      </c>
      <c r="H43" s="283" t="s">
        <v>39</v>
      </c>
      <c r="I43" s="283" t="s">
        <v>40</v>
      </c>
      <c r="J43" s="283" t="s">
        <v>41</v>
      </c>
      <c r="K43" s="283" t="s">
        <v>42</v>
      </c>
      <c r="L43" s="283" t="s">
        <v>43</v>
      </c>
      <c r="M43" s="283" t="s">
        <v>44</v>
      </c>
      <c r="N43" s="284" t="s">
        <v>45</v>
      </c>
      <c r="O43" s="320"/>
      <c r="P43" s="320"/>
      <c r="Q43" s="321"/>
      <c r="R43" s="58"/>
    </row>
    <row r="44" spans="1:18" x14ac:dyDescent="0.25">
      <c r="A44" s="55"/>
      <c r="B44" s="95" t="s">
        <v>76</v>
      </c>
      <c r="C44" s="96">
        <v>38.22</v>
      </c>
      <c r="D44" s="97"/>
      <c r="E44" s="98"/>
      <c r="F44" s="98">
        <v>2</v>
      </c>
      <c r="G44" s="98"/>
      <c r="H44" s="98"/>
      <c r="I44" s="98"/>
      <c r="J44" s="98"/>
      <c r="K44" s="99"/>
      <c r="L44" s="99"/>
      <c r="M44" s="99"/>
      <c r="N44" s="100">
        <v>1</v>
      </c>
      <c r="O44" s="322">
        <f t="shared" ref="O44:O51" si="5">(SUM(D44:J44)*K44*52)+(SUM(D44:J44)*L44*26)+(SUM(D44:J44)*M44*12)+(SUM(D44:J44)*N44*1)</f>
        <v>2</v>
      </c>
      <c r="P44" s="5"/>
      <c r="Q44" s="323">
        <f t="shared" ref="Q44:Q51" si="6">P44*O44*C44</f>
        <v>0</v>
      </c>
      <c r="R44" s="58"/>
    </row>
    <row r="45" spans="1:18" x14ac:dyDescent="0.25">
      <c r="A45" s="55"/>
      <c r="B45" s="95" t="s">
        <v>75</v>
      </c>
      <c r="C45" s="96">
        <v>20</v>
      </c>
      <c r="D45" s="97"/>
      <c r="E45" s="98"/>
      <c r="F45" s="98">
        <v>2</v>
      </c>
      <c r="G45" s="98"/>
      <c r="H45" s="98"/>
      <c r="I45" s="98"/>
      <c r="J45" s="98"/>
      <c r="K45" s="99"/>
      <c r="L45" s="99"/>
      <c r="M45" s="99"/>
      <c r="N45" s="100">
        <v>1</v>
      </c>
      <c r="O45" s="322">
        <f t="shared" ref="O45:O46" si="7">(SUM(D45:J45)*K45*52)+(SUM(D45:J45)*L45*26)+(SUM(D45:J45)*M45*12)+(SUM(D45:J45)*N45*1)</f>
        <v>2</v>
      </c>
      <c r="P45" s="5"/>
      <c r="Q45" s="323">
        <f t="shared" si="6"/>
        <v>0</v>
      </c>
      <c r="R45" s="58"/>
    </row>
    <row r="46" spans="1:18" x14ac:dyDescent="0.25">
      <c r="A46" s="55"/>
      <c r="B46" s="95" t="s">
        <v>140</v>
      </c>
      <c r="C46" s="96">
        <v>1.8</v>
      </c>
      <c r="D46" s="97"/>
      <c r="E46" s="98"/>
      <c r="F46" s="98">
        <v>2</v>
      </c>
      <c r="G46" s="98"/>
      <c r="H46" s="98"/>
      <c r="I46" s="98"/>
      <c r="J46" s="98"/>
      <c r="K46" s="99"/>
      <c r="L46" s="99"/>
      <c r="M46" s="99"/>
      <c r="N46" s="100">
        <v>1</v>
      </c>
      <c r="O46" s="322">
        <f t="shared" si="7"/>
        <v>2</v>
      </c>
      <c r="P46" s="3"/>
      <c r="Q46" s="323">
        <f t="shared" si="6"/>
        <v>0</v>
      </c>
      <c r="R46" s="58"/>
    </row>
    <row r="47" spans="1:18" x14ac:dyDescent="0.25">
      <c r="A47" s="55"/>
      <c r="B47" s="95" t="s">
        <v>141</v>
      </c>
      <c r="C47" s="96">
        <v>2.36</v>
      </c>
      <c r="D47" s="97"/>
      <c r="E47" s="98"/>
      <c r="F47" s="98">
        <v>2</v>
      </c>
      <c r="G47" s="98"/>
      <c r="H47" s="98"/>
      <c r="I47" s="98"/>
      <c r="J47" s="98"/>
      <c r="K47" s="99"/>
      <c r="L47" s="99"/>
      <c r="M47" s="99"/>
      <c r="N47" s="100">
        <v>1</v>
      </c>
      <c r="O47" s="264">
        <f t="shared" si="5"/>
        <v>2</v>
      </c>
      <c r="P47" s="3"/>
      <c r="Q47" s="323">
        <f t="shared" si="6"/>
        <v>0</v>
      </c>
      <c r="R47" s="58"/>
    </row>
    <row r="48" spans="1:18" x14ac:dyDescent="0.25">
      <c r="A48" s="55"/>
      <c r="B48" s="95" t="s">
        <v>142</v>
      </c>
      <c r="C48" s="96">
        <v>2.76</v>
      </c>
      <c r="D48" s="97"/>
      <c r="E48" s="98"/>
      <c r="F48" s="98">
        <v>2</v>
      </c>
      <c r="G48" s="98"/>
      <c r="H48" s="98"/>
      <c r="I48" s="98"/>
      <c r="J48" s="98"/>
      <c r="K48" s="99"/>
      <c r="L48" s="99"/>
      <c r="M48" s="99"/>
      <c r="N48" s="100">
        <v>1</v>
      </c>
      <c r="O48" s="264">
        <f t="shared" si="5"/>
        <v>2</v>
      </c>
      <c r="P48" s="3"/>
      <c r="Q48" s="323">
        <f t="shared" si="6"/>
        <v>0</v>
      </c>
      <c r="R48" s="58"/>
    </row>
    <row r="49" spans="1:18" x14ac:dyDescent="0.25">
      <c r="A49" s="55"/>
      <c r="B49" s="95" t="s">
        <v>143</v>
      </c>
      <c r="C49" s="96">
        <v>11.03</v>
      </c>
      <c r="D49" s="97"/>
      <c r="E49" s="98"/>
      <c r="F49" s="98">
        <v>2</v>
      </c>
      <c r="G49" s="98"/>
      <c r="H49" s="98"/>
      <c r="I49" s="98"/>
      <c r="J49" s="98"/>
      <c r="K49" s="99"/>
      <c r="L49" s="99"/>
      <c r="M49" s="99"/>
      <c r="N49" s="100">
        <v>1</v>
      </c>
      <c r="O49" s="264">
        <f t="shared" si="5"/>
        <v>2</v>
      </c>
      <c r="P49" s="3"/>
      <c r="Q49" s="323">
        <f t="shared" si="6"/>
        <v>0</v>
      </c>
      <c r="R49" s="58"/>
    </row>
    <row r="50" spans="1:18" x14ac:dyDescent="0.25">
      <c r="A50" s="55"/>
      <c r="B50" s="95" t="s">
        <v>144</v>
      </c>
      <c r="C50" s="96">
        <v>3.55</v>
      </c>
      <c r="D50" s="97"/>
      <c r="E50" s="98"/>
      <c r="F50" s="98">
        <v>2</v>
      </c>
      <c r="G50" s="98"/>
      <c r="H50" s="98"/>
      <c r="I50" s="98"/>
      <c r="J50" s="98"/>
      <c r="K50" s="99"/>
      <c r="L50" s="99"/>
      <c r="M50" s="99"/>
      <c r="N50" s="100">
        <v>1</v>
      </c>
      <c r="O50" s="264">
        <f t="shared" si="5"/>
        <v>2</v>
      </c>
      <c r="P50" s="3"/>
      <c r="Q50" s="323">
        <f t="shared" si="6"/>
        <v>0</v>
      </c>
      <c r="R50" s="58"/>
    </row>
    <row r="51" spans="1:18" ht="15.75" thickBot="1" x14ac:dyDescent="0.3">
      <c r="A51" s="55"/>
      <c r="B51" s="107" t="s">
        <v>103</v>
      </c>
      <c r="C51" s="115">
        <v>2.96</v>
      </c>
      <c r="D51" s="272"/>
      <c r="E51" s="273"/>
      <c r="F51" s="273">
        <v>2</v>
      </c>
      <c r="G51" s="273"/>
      <c r="H51" s="273"/>
      <c r="I51" s="273"/>
      <c r="J51" s="273"/>
      <c r="K51" s="274"/>
      <c r="L51" s="274"/>
      <c r="M51" s="274"/>
      <c r="N51" s="324">
        <v>1</v>
      </c>
      <c r="O51" s="325">
        <f t="shared" si="5"/>
        <v>2</v>
      </c>
      <c r="P51" s="4"/>
      <c r="Q51" s="323">
        <f t="shared" si="6"/>
        <v>0</v>
      </c>
      <c r="R51" s="58"/>
    </row>
    <row r="52" spans="1:18" ht="15.75" thickBot="1" x14ac:dyDescent="0.3">
      <c r="A52" s="55"/>
      <c r="B52" s="326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194"/>
      <c r="P52" s="194"/>
      <c r="Q52" s="66"/>
      <c r="R52" s="58"/>
    </row>
    <row r="53" spans="1:18" ht="15.75" thickBot="1" x14ac:dyDescent="0.3">
      <c r="A53" s="55"/>
      <c r="B53" s="130" t="s">
        <v>104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2"/>
      <c r="R53" s="58"/>
    </row>
    <row r="54" spans="1:18" ht="15.75" x14ac:dyDescent="0.25">
      <c r="A54" s="55"/>
      <c r="B54" s="46" t="s">
        <v>20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307"/>
      <c r="P54" s="328">
        <f>SUM(Q44:Q51)</f>
        <v>0</v>
      </c>
      <c r="Q54" s="329"/>
      <c r="R54" s="58"/>
    </row>
    <row r="55" spans="1:18" ht="15.75" x14ac:dyDescent="0.25">
      <c r="A55" s="55"/>
      <c r="B55" s="49" t="s">
        <v>21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310"/>
      <c r="P55" s="330">
        <f>P56-P54</f>
        <v>0</v>
      </c>
      <c r="Q55" s="331"/>
      <c r="R55" s="58"/>
    </row>
    <row r="56" spans="1:18" ht="16.5" thickBot="1" x14ac:dyDescent="0.3">
      <c r="A56" s="55"/>
      <c r="B56" s="52" t="s">
        <v>22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313"/>
      <c r="P56" s="332">
        <f>P54*1.21</f>
        <v>0</v>
      </c>
      <c r="Q56" s="333"/>
      <c r="R56" s="58"/>
    </row>
    <row r="57" spans="1:18" ht="18" thickBot="1" x14ac:dyDescent="0.3">
      <c r="A57" s="55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66"/>
      <c r="R57" s="58"/>
    </row>
    <row r="58" spans="1:18" ht="19.5" thickBot="1" x14ac:dyDescent="0.3">
      <c r="A58" s="55"/>
      <c r="B58" s="43" t="s">
        <v>84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5"/>
      <c r="R58" s="58"/>
    </row>
    <row r="59" spans="1:18" ht="15.75" x14ac:dyDescent="0.25">
      <c r="A59" s="55"/>
      <c r="B59" s="46" t="s">
        <v>20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307"/>
      <c r="P59" s="144">
        <f>SUM(P37+P54)</f>
        <v>0</v>
      </c>
      <c r="Q59" s="334"/>
      <c r="R59" s="58"/>
    </row>
    <row r="60" spans="1:18" ht="15.75" x14ac:dyDescent="0.25">
      <c r="A60" s="55"/>
      <c r="B60" s="49" t="s">
        <v>21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310"/>
      <c r="P60" s="145">
        <f>P61-P59</f>
        <v>0</v>
      </c>
      <c r="Q60" s="335"/>
      <c r="R60" s="58"/>
    </row>
    <row r="61" spans="1:18" ht="16.5" thickBot="1" x14ac:dyDescent="0.3">
      <c r="A61" s="55"/>
      <c r="B61" s="52" t="s">
        <v>22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313"/>
      <c r="P61" s="336">
        <f>P59*1.21</f>
        <v>0</v>
      </c>
      <c r="Q61" s="337"/>
      <c r="R61" s="58"/>
    </row>
    <row r="62" spans="1:18" ht="17.25" x14ac:dyDescent="0.25">
      <c r="A62" s="55"/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2"/>
      <c r="Q62" s="66"/>
      <c r="R62" s="58"/>
    </row>
    <row r="63" spans="1:18" x14ac:dyDescent="0.25">
      <c r="A63" s="55"/>
      <c r="B63" s="148" t="s">
        <v>25</v>
      </c>
      <c r="C63" s="149"/>
      <c r="D63" s="149"/>
      <c r="E63" s="149"/>
      <c r="F63" s="149"/>
      <c r="G63" s="149"/>
      <c r="H63" s="149"/>
      <c r="I63" s="149"/>
      <c r="J63" s="149"/>
      <c r="K63" s="149"/>
      <c r="L63" s="235"/>
      <c r="M63" s="235"/>
      <c r="N63" s="235"/>
      <c r="O63" s="66"/>
      <c r="P63" s="66"/>
      <c r="Q63" s="66"/>
      <c r="R63" s="58"/>
    </row>
    <row r="64" spans="1:18" x14ac:dyDescent="0.25">
      <c r="A64" s="55"/>
      <c r="B64" s="152" t="s">
        <v>85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66"/>
      <c r="P64" s="66"/>
      <c r="Q64" s="66"/>
      <c r="R64" s="58"/>
    </row>
    <row r="65" spans="1:18" ht="30.75" customHeight="1" x14ac:dyDescent="0.25">
      <c r="A65" s="55"/>
      <c r="B65" s="155" t="s">
        <v>87</v>
      </c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58"/>
    </row>
    <row r="66" spans="1:18" x14ac:dyDescent="0.25">
      <c r="A66" s="64"/>
      <c r="B66" s="65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65"/>
      <c r="P66" s="65"/>
      <c r="Q66" s="65"/>
      <c r="R66" s="67"/>
    </row>
    <row r="67" spans="1:18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1:18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1:18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1:18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1:18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1:18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1:18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1:18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1:18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1:18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1:18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1:18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1:18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1:18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4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4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4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4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4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4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3:14" x14ac:dyDescent="0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3:14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  <row r="96" spans="3:14" x14ac:dyDescent="0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</row>
    <row r="97" spans="3:14" x14ac:dyDescent="0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</row>
  </sheetData>
  <sheetProtection algorithmName="SHA-512" hashValue="RzzsyuDHlN7qw8WbItzo3yDfyiGHy3iI899eBrPYX5ZYYkX3w6/2W/sAPw73Ppyh1GsYPGqK/XpYJDKLQOIfgA==" saltValue="o/5m0JBaiTDCSdNhfy/f8g==" spinCount="100000" sheet="1" objects="1" scenarios="1"/>
  <mergeCells count="36">
    <mergeCell ref="B65:Q65"/>
    <mergeCell ref="B55:O55"/>
    <mergeCell ref="P55:Q55"/>
    <mergeCell ref="B64:N64"/>
    <mergeCell ref="B8:C8"/>
    <mergeCell ref="D42:N42"/>
    <mergeCell ref="B37:O37"/>
    <mergeCell ref="B41:Q41"/>
    <mergeCell ref="B53:Q53"/>
    <mergeCell ref="B54:O54"/>
    <mergeCell ref="P54:Q54"/>
    <mergeCell ref="P37:Q37"/>
    <mergeCell ref="B38:O38"/>
    <mergeCell ref="P38:Q38"/>
    <mergeCell ref="B39:O39"/>
    <mergeCell ref="P39:Q39"/>
    <mergeCell ref="D6:N6"/>
    <mergeCell ref="B22:C22"/>
    <mergeCell ref="B21:Q21"/>
    <mergeCell ref="B7:Q7"/>
    <mergeCell ref="B36:Q36"/>
    <mergeCell ref="B1:Q1"/>
    <mergeCell ref="B2:Q2"/>
    <mergeCell ref="B3:Q3"/>
    <mergeCell ref="B4:Q4"/>
    <mergeCell ref="B5:Q5"/>
    <mergeCell ref="B63:K63"/>
    <mergeCell ref="P60:Q60"/>
    <mergeCell ref="B61:O61"/>
    <mergeCell ref="P61:Q61"/>
    <mergeCell ref="B56:O56"/>
    <mergeCell ref="P56:Q56"/>
    <mergeCell ref="B58:Q58"/>
    <mergeCell ref="B59:O59"/>
    <mergeCell ref="P59:Q59"/>
    <mergeCell ref="B60:O60"/>
  </mergeCells>
  <pageMargins left="0.7" right="0.7" top="0.78740157499999996" bottom="0.78740157499999996" header="0.3" footer="0.3"/>
  <pageSetup paperSize="9" scale="6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5"/>
  <sheetViews>
    <sheetView zoomScale="90" zoomScaleNormal="90" workbookViewId="0">
      <selection activeCell="P49" sqref="P49"/>
    </sheetView>
  </sheetViews>
  <sheetFormatPr defaultColWidth="9.140625" defaultRowHeight="15" x14ac:dyDescent="0.25"/>
  <cols>
    <col min="1" max="1" width="2.5703125" style="18" customWidth="1"/>
    <col min="2" max="2" width="41" style="18" customWidth="1"/>
    <col min="3" max="3" width="10" style="18" customWidth="1"/>
    <col min="4" max="14" width="3.5703125" style="18" customWidth="1"/>
    <col min="15" max="15" width="11.85546875" style="18" customWidth="1"/>
    <col min="16" max="16" width="17.5703125" style="18" customWidth="1"/>
    <col min="17" max="17" width="15" style="18" customWidth="1"/>
    <col min="18" max="18" width="2.5703125" style="18" customWidth="1"/>
    <col min="19" max="245" width="9.140625" style="18"/>
    <col min="246" max="246" width="34" style="18" customWidth="1"/>
    <col min="247" max="247" width="10" style="18" customWidth="1"/>
    <col min="248" max="248" width="11.42578125" style="18" customWidth="1"/>
    <col min="249" max="249" width="11.85546875" style="18" customWidth="1"/>
    <col min="250" max="250" width="21.5703125" style="18" customWidth="1"/>
    <col min="251" max="251" width="13.42578125" style="18" customWidth="1"/>
    <col min="252" max="252" width="15" style="18" customWidth="1"/>
    <col min="253" max="501" width="9.140625" style="18"/>
    <col min="502" max="502" width="34" style="18" customWidth="1"/>
    <col min="503" max="503" width="10" style="18" customWidth="1"/>
    <col min="504" max="504" width="11.42578125" style="18" customWidth="1"/>
    <col min="505" max="505" width="11.85546875" style="18" customWidth="1"/>
    <col min="506" max="506" width="21.5703125" style="18" customWidth="1"/>
    <col min="507" max="507" width="13.42578125" style="18" customWidth="1"/>
    <col min="508" max="508" width="15" style="18" customWidth="1"/>
    <col min="509" max="757" width="9.140625" style="18"/>
    <col min="758" max="758" width="34" style="18" customWidth="1"/>
    <col min="759" max="759" width="10" style="18" customWidth="1"/>
    <col min="760" max="760" width="11.42578125" style="18" customWidth="1"/>
    <col min="761" max="761" width="11.85546875" style="18" customWidth="1"/>
    <col min="762" max="762" width="21.5703125" style="18" customWidth="1"/>
    <col min="763" max="763" width="13.42578125" style="18" customWidth="1"/>
    <col min="764" max="764" width="15" style="18" customWidth="1"/>
    <col min="765" max="1013" width="9.140625" style="18"/>
    <col min="1014" max="1014" width="34" style="18" customWidth="1"/>
    <col min="1015" max="1015" width="10" style="18" customWidth="1"/>
    <col min="1016" max="1016" width="11.42578125" style="18" customWidth="1"/>
    <col min="1017" max="1017" width="11.85546875" style="18" customWidth="1"/>
    <col min="1018" max="1018" width="21.5703125" style="18" customWidth="1"/>
    <col min="1019" max="1019" width="13.42578125" style="18" customWidth="1"/>
    <col min="1020" max="1020" width="15" style="18" customWidth="1"/>
    <col min="1021" max="1269" width="9.140625" style="18"/>
    <col min="1270" max="1270" width="34" style="18" customWidth="1"/>
    <col min="1271" max="1271" width="10" style="18" customWidth="1"/>
    <col min="1272" max="1272" width="11.42578125" style="18" customWidth="1"/>
    <col min="1273" max="1273" width="11.85546875" style="18" customWidth="1"/>
    <col min="1274" max="1274" width="21.5703125" style="18" customWidth="1"/>
    <col min="1275" max="1275" width="13.42578125" style="18" customWidth="1"/>
    <col min="1276" max="1276" width="15" style="18" customWidth="1"/>
    <col min="1277" max="1525" width="9.140625" style="18"/>
    <col min="1526" max="1526" width="34" style="18" customWidth="1"/>
    <col min="1527" max="1527" width="10" style="18" customWidth="1"/>
    <col min="1528" max="1528" width="11.42578125" style="18" customWidth="1"/>
    <col min="1529" max="1529" width="11.85546875" style="18" customWidth="1"/>
    <col min="1530" max="1530" width="21.5703125" style="18" customWidth="1"/>
    <col min="1531" max="1531" width="13.42578125" style="18" customWidth="1"/>
    <col min="1532" max="1532" width="15" style="18" customWidth="1"/>
    <col min="1533" max="1781" width="9.140625" style="18"/>
    <col min="1782" max="1782" width="34" style="18" customWidth="1"/>
    <col min="1783" max="1783" width="10" style="18" customWidth="1"/>
    <col min="1784" max="1784" width="11.42578125" style="18" customWidth="1"/>
    <col min="1785" max="1785" width="11.85546875" style="18" customWidth="1"/>
    <col min="1786" max="1786" width="21.5703125" style="18" customWidth="1"/>
    <col min="1787" max="1787" width="13.42578125" style="18" customWidth="1"/>
    <col min="1788" max="1788" width="15" style="18" customWidth="1"/>
    <col min="1789" max="2037" width="9.140625" style="18"/>
    <col min="2038" max="2038" width="34" style="18" customWidth="1"/>
    <col min="2039" max="2039" width="10" style="18" customWidth="1"/>
    <col min="2040" max="2040" width="11.42578125" style="18" customWidth="1"/>
    <col min="2041" max="2041" width="11.85546875" style="18" customWidth="1"/>
    <col min="2042" max="2042" width="21.5703125" style="18" customWidth="1"/>
    <col min="2043" max="2043" width="13.42578125" style="18" customWidth="1"/>
    <col min="2044" max="2044" width="15" style="18" customWidth="1"/>
    <col min="2045" max="2293" width="9.140625" style="18"/>
    <col min="2294" max="2294" width="34" style="18" customWidth="1"/>
    <col min="2295" max="2295" width="10" style="18" customWidth="1"/>
    <col min="2296" max="2296" width="11.42578125" style="18" customWidth="1"/>
    <col min="2297" max="2297" width="11.85546875" style="18" customWidth="1"/>
    <col min="2298" max="2298" width="21.5703125" style="18" customWidth="1"/>
    <col min="2299" max="2299" width="13.42578125" style="18" customWidth="1"/>
    <col min="2300" max="2300" width="15" style="18" customWidth="1"/>
    <col min="2301" max="2549" width="9.140625" style="18"/>
    <col min="2550" max="2550" width="34" style="18" customWidth="1"/>
    <col min="2551" max="2551" width="10" style="18" customWidth="1"/>
    <col min="2552" max="2552" width="11.42578125" style="18" customWidth="1"/>
    <col min="2553" max="2553" width="11.85546875" style="18" customWidth="1"/>
    <col min="2554" max="2554" width="21.5703125" style="18" customWidth="1"/>
    <col min="2555" max="2555" width="13.42578125" style="18" customWidth="1"/>
    <col min="2556" max="2556" width="15" style="18" customWidth="1"/>
    <col min="2557" max="2805" width="9.140625" style="18"/>
    <col min="2806" max="2806" width="34" style="18" customWidth="1"/>
    <col min="2807" max="2807" width="10" style="18" customWidth="1"/>
    <col min="2808" max="2808" width="11.42578125" style="18" customWidth="1"/>
    <col min="2809" max="2809" width="11.85546875" style="18" customWidth="1"/>
    <col min="2810" max="2810" width="21.5703125" style="18" customWidth="1"/>
    <col min="2811" max="2811" width="13.42578125" style="18" customWidth="1"/>
    <col min="2812" max="2812" width="15" style="18" customWidth="1"/>
    <col min="2813" max="3061" width="9.140625" style="18"/>
    <col min="3062" max="3062" width="34" style="18" customWidth="1"/>
    <col min="3063" max="3063" width="10" style="18" customWidth="1"/>
    <col min="3064" max="3064" width="11.42578125" style="18" customWidth="1"/>
    <col min="3065" max="3065" width="11.85546875" style="18" customWidth="1"/>
    <col min="3066" max="3066" width="21.5703125" style="18" customWidth="1"/>
    <col min="3067" max="3067" width="13.42578125" style="18" customWidth="1"/>
    <col min="3068" max="3068" width="15" style="18" customWidth="1"/>
    <col min="3069" max="3317" width="9.140625" style="18"/>
    <col min="3318" max="3318" width="34" style="18" customWidth="1"/>
    <col min="3319" max="3319" width="10" style="18" customWidth="1"/>
    <col min="3320" max="3320" width="11.42578125" style="18" customWidth="1"/>
    <col min="3321" max="3321" width="11.85546875" style="18" customWidth="1"/>
    <col min="3322" max="3322" width="21.5703125" style="18" customWidth="1"/>
    <col min="3323" max="3323" width="13.42578125" style="18" customWidth="1"/>
    <col min="3324" max="3324" width="15" style="18" customWidth="1"/>
    <col min="3325" max="3573" width="9.140625" style="18"/>
    <col min="3574" max="3574" width="34" style="18" customWidth="1"/>
    <col min="3575" max="3575" width="10" style="18" customWidth="1"/>
    <col min="3576" max="3576" width="11.42578125" style="18" customWidth="1"/>
    <col min="3577" max="3577" width="11.85546875" style="18" customWidth="1"/>
    <col min="3578" max="3578" width="21.5703125" style="18" customWidth="1"/>
    <col min="3579" max="3579" width="13.42578125" style="18" customWidth="1"/>
    <col min="3580" max="3580" width="15" style="18" customWidth="1"/>
    <col min="3581" max="3829" width="9.140625" style="18"/>
    <col min="3830" max="3830" width="34" style="18" customWidth="1"/>
    <col min="3831" max="3831" width="10" style="18" customWidth="1"/>
    <col min="3832" max="3832" width="11.42578125" style="18" customWidth="1"/>
    <col min="3833" max="3833" width="11.85546875" style="18" customWidth="1"/>
    <col min="3834" max="3834" width="21.5703125" style="18" customWidth="1"/>
    <col min="3835" max="3835" width="13.42578125" style="18" customWidth="1"/>
    <col min="3836" max="3836" width="15" style="18" customWidth="1"/>
    <col min="3837" max="4085" width="9.140625" style="18"/>
    <col min="4086" max="4086" width="34" style="18" customWidth="1"/>
    <col min="4087" max="4087" width="10" style="18" customWidth="1"/>
    <col min="4088" max="4088" width="11.42578125" style="18" customWidth="1"/>
    <col min="4089" max="4089" width="11.85546875" style="18" customWidth="1"/>
    <col min="4090" max="4090" width="21.5703125" style="18" customWidth="1"/>
    <col min="4091" max="4091" width="13.42578125" style="18" customWidth="1"/>
    <col min="4092" max="4092" width="15" style="18" customWidth="1"/>
    <col min="4093" max="4341" width="9.140625" style="18"/>
    <col min="4342" max="4342" width="34" style="18" customWidth="1"/>
    <col min="4343" max="4343" width="10" style="18" customWidth="1"/>
    <col min="4344" max="4344" width="11.42578125" style="18" customWidth="1"/>
    <col min="4345" max="4345" width="11.85546875" style="18" customWidth="1"/>
    <col min="4346" max="4346" width="21.5703125" style="18" customWidth="1"/>
    <col min="4347" max="4347" width="13.42578125" style="18" customWidth="1"/>
    <col min="4348" max="4348" width="15" style="18" customWidth="1"/>
    <col min="4349" max="4597" width="9.140625" style="18"/>
    <col min="4598" max="4598" width="34" style="18" customWidth="1"/>
    <col min="4599" max="4599" width="10" style="18" customWidth="1"/>
    <col min="4600" max="4600" width="11.42578125" style="18" customWidth="1"/>
    <col min="4601" max="4601" width="11.85546875" style="18" customWidth="1"/>
    <col min="4602" max="4602" width="21.5703125" style="18" customWidth="1"/>
    <col min="4603" max="4603" width="13.42578125" style="18" customWidth="1"/>
    <col min="4604" max="4604" width="15" style="18" customWidth="1"/>
    <col min="4605" max="4853" width="9.140625" style="18"/>
    <col min="4854" max="4854" width="34" style="18" customWidth="1"/>
    <col min="4855" max="4855" width="10" style="18" customWidth="1"/>
    <col min="4856" max="4856" width="11.42578125" style="18" customWidth="1"/>
    <col min="4857" max="4857" width="11.85546875" style="18" customWidth="1"/>
    <col min="4858" max="4858" width="21.5703125" style="18" customWidth="1"/>
    <col min="4859" max="4859" width="13.42578125" style="18" customWidth="1"/>
    <col min="4860" max="4860" width="15" style="18" customWidth="1"/>
    <col min="4861" max="5109" width="9.140625" style="18"/>
    <col min="5110" max="5110" width="34" style="18" customWidth="1"/>
    <col min="5111" max="5111" width="10" style="18" customWidth="1"/>
    <col min="5112" max="5112" width="11.42578125" style="18" customWidth="1"/>
    <col min="5113" max="5113" width="11.85546875" style="18" customWidth="1"/>
    <col min="5114" max="5114" width="21.5703125" style="18" customWidth="1"/>
    <col min="5115" max="5115" width="13.42578125" style="18" customWidth="1"/>
    <col min="5116" max="5116" width="15" style="18" customWidth="1"/>
    <col min="5117" max="5365" width="9.140625" style="18"/>
    <col min="5366" max="5366" width="34" style="18" customWidth="1"/>
    <col min="5367" max="5367" width="10" style="18" customWidth="1"/>
    <col min="5368" max="5368" width="11.42578125" style="18" customWidth="1"/>
    <col min="5369" max="5369" width="11.85546875" style="18" customWidth="1"/>
    <col min="5370" max="5370" width="21.5703125" style="18" customWidth="1"/>
    <col min="5371" max="5371" width="13.42578125" style="18" customWidth="1"/>
    <col min="5372" max="5372" width="15" style="18" customWidth="1"/>
    <col min="5373" max="5621" width="9.140625" style="18"/>
    <col min="5622" max="5622" width="34" style="18" customWidth="1"/>
    <col min="5623" max="5623" width="10" style="18" customWidth="1"/>
    <col min="5624" max="5624" width="11.42578125" style="18" customWidth="1"/>
    <col min="5625" max="5625" width="11.85546875" style="18" customWidth="1"/>
    <col min="5626" max="5626" width="21.5703125" style="18" customWidth="1"/>
    <col min="5627" max="5627" width="13.42578125" style="18" customWidth="1"/>
    <col min="5628" max="5628" width="15" style="18" customWidth="1"/>
    <col min="5629" max="5877" width="9.140625" style="18"/>
    <col min="5878" max="5878" width="34" style="18" customWidth="1"/>
    <col min="5879" max="5879" width="10" style="18" customWidth="1"/>
    <col min="5880" max="5880" width="11.42578125" style="18" customWidth="1"/>
    <col min="5881" max="5881" width="11.85546875" style="18" customWidth="1"/>
    <col min="5882" max="5882" width="21.5703125" style="18" customWidth="1"/>
    <col min="5883" max="5883" width="13.42578125" style="18" customWidth="1"/>
    <col min="5884" max="5884" width="15" style="18" customWidth="1"/>
    <col min="5885" max="6133" width="9.140625" style="18"/>
    <col min="6134" max="6134" width="34" style="18" customWidth="1"/>
    <col min="6135" max="6135" width="10" style="18" customWidth="1"/>
    <col min="6136" max="6136" width="11.42578125" style="18" customWidth="1"/>
    <col min="6137" max="6137" width="11.85546875" style="18" customWidth="1"/>
    <col min="6138" max="6138" width="21.5703125" style="18" customWidth="1"/>
    <col min="6139" max="6139" width="13.42578125" style="18" customWidth="1"/>
    <col min="6140" max="6140" width="15" style="18" customWidth="1"/>
    <col min="6141" max="6389" width="9.140625" style="18"/>
    <col min="6390" max="6390" width="34" style="18" customWidth="1"/>
    <col min="6391" max="6391" width="10" style="18" customWidth="1"/>
    <col min="6392" max="6392" width="11.42578125" style="18" customWidth="1"/>
    <col min="6393" max="6393" width="11.85546875" style="18" customWidth="1"/>
    <col min="6394" max="6394" width="21.5703125" style="18" customWidth="1"/>
    <col min="6395" max="6395" width="13.42578125" style="18" customWidth="1"/>
    <col min="6396" max="6396" width="15" style="18" customWidth="1"/>
    <col min="6397" max="6645" width="9.140625" style="18"/>
    <col min="6646" max="6646" width="34" style="18" customWidth="1"/>
    <col min="6647" max="6647" width="10" style="18" customWidth="1"/>
    <col min="6648" max="6648" width="11.42578125" style="18" customWidth="1"/>
    <col min="6649" max="6649" width="11.85546875" style="18" customWidth="1"/>
    <col min="6650" max="6650" width="21.5703125" style="18" customWidth="1"/>
    <col min="6651" max="6651" width="13.42578125" style="18" customWidth="1"/>
    <col min="6652" max="6652" width="15" style="18" customWidth="1"/>
    <col min="6653" max="6901" width="9.140625" style="18"/>
    <col min="6902" max="6902" width="34" style="18" customWidth="1"/>
    <col min="6903" max="6903" width="10" style="18" customWidth="1"/>
    <col min="6904" max="6904" width="11.42578125" style="18" customWidth="1"/>
    <col min="6905" max="6905" width="11.85546875" style="18" customWidth="1"/>
    <col min="6906" max="6906" width="21.5703125" style="18" customWidth="1"/>
    <col min="6907" max="6907" width="13.42578125" style="18" customWidth="1"/>
    <col min="6908" max="6908" width="15" style="18" customWidth="1"/>
    <col min="6909" max="7157" width="9.140625" style="18"/>
    <col min="7158" max="7158" width="34" style="18" customWidth="1"/>
    <col min="7159" max="7159" width="10" style="18" customWidth="1"/>
    <col min="7160" max="7160" width="11.42578125" style="18" customWidth="1"/>
    <col min="7161" max="7161" width="11.85546875" style="18" customWidth="1"/>
    <col min="7162" max="7162" width="21.5703125" style="18" customWidth="1"/>
    <col min="7163" max="7163" width="13.42578125" style="18" customWidth="1"/>
    <col min="7164" max="7164" width="15" style="18" customWidth="1"/>
    <col min="7165" max="7413" width="9.140625" style="18"/>
    <col min="7414" max="7414" width="34" style="18" customWidth="1"/>
    <col min="7415" max="7415" width="10" style="18" customWidth="1"/>
    <col min="7416" max="7416" width="11.42578125" style="18" customWidth="1"/>
    <col min="7417" max="7417" width="11.85546875" style="18" customWidth="1"/>
    <col min="7418" max="7418" width="21.5703125" style="18" customWidth="1"/>
    <col min="7419" max="7419" width="13.42578125" style="18" customWidth="1"/>
    <col min="7420" max="7420" width="15" style="18" customWidth="1"/>
    <col min="7421" max="7669" width="9.140625" style="18"/>
    <col min="7670" max="7670" width="34" style="18" customWidth="1"/>
    <col min="7671" max="7671" width="10" style="18" customWidth="1"/>
    <col min="7672" max="7672" width="11.42578125" style="18" customWidth="1"/>
    <col min="7673" max="7673" width="11.85546875" style="18" customWidth="1"/>
    <col min="7674" max="7674" width="21.5703125" style="18" customWidth="1"/>
    <col min="7675" max="7675" width="13.42578125" style="18" customWidth="1"/>
    <col min="7676" max="7676" width="15" style="18" customWidth="1"/>
    <col min="7677" max="7925" width="9.140625" style="18"/>
    <col min="7926" max="7926" width="34" style="18" customWidth="1"/>
    <col min="7927" max="7927" width="10" style="18" customWidth="1"/>
    <col min="7928" max="7928" width="11.42578125" style="18" customWidth="1"/>
    <col min="7929" max="7929" width="11.85546875" style="18" customWidth="1"/>
    <col min="7930" max="7930" width="21.5703125" style="18" customWidth="1"/>
    <col min="7931" max="7931" width="13.42578125" style="18" customWidth="1"/>
    <col min="7932" max="7932" width="15" style="18" customWidth="1"/>
    <col min="7933" max="8181" width="9.140625" style="18"/>
    <col min="8182" max="8182" width="34" style="18" customWidth="1"/>
    <col min="8183" max="8183" width="10" style="18" customWidth="1"/>
    <col min="8184" max="8184" width="11.42578125" style="18" customWidth="1"/>
    <col min="8185" max="8185" width="11.85546875" style="18" customWidth="1"/>
    <col min="8186" max="8186" width="21.5703125" style="18" customWidth="1"/>
    <col min="8187" max="8187" width="13.42578125" style="18" customWidth="1"/>
    <col min="8188" max="8188" width="15" style="18" customWidth="1"/>
    <col min="8189" max="8437" width="9.140625" style="18"/>
    <col min="8438" max="8438" width="34" style="18" customWidth="1"/>
    <col min="8439" max="8439" width="10" style="18" customWidth="1"/>
    <col min="8440" max="8440" width="11.42578125" style="18" customWidth="1"/>
    <col min="8441" max="8441" width="11.85546875" style="18" customWidth="1"/>
    <col min="8442" max="8442" width="21.5703125" style="18" customWidth="1"/>
    <col min="8443" max="8443" width="13.42578125" style="18" customWidth="1"/>
    <col min="8444" max="8444" width="15" style="18" customWidth="1"/>
    <col min="8445" max="8693" width="9.140625" style="18"/>
    <col min="8694" max="8694" width="34" style="18" customWidth="1"/>
    <col min="8695" max="8695" width="10" style="18" customWidth="1"/>
    <col min="8696" max="8696" width="11.42578125" style="18" customWidth="1"/>
    <col min="8697" max="8697" width="11.85546875" style="18" customWidth="1"/>
    <col min="8698" max="8698" width="21.5703125" style="18" customWidth="1"/>
    <col min="8699" max="8699" width="13.42578125" style="18" customWidth="1"/>
    <col min="8700" max="8700" width="15" style="18" customWidth="1"/>
    <col min="8701" max="8949" width="9.140625" style="18"/>
    <col min="8950" max="8950" width="34" style="18" customWidth="1"/>
    <col min="8951" max="8951" width="10" style="18" customWidth="1"/>
    <col min="8952" max="8952" width="11.42578125" style="18" customWidth="1"/>
    <col min="8953" max="8953" width="11.85546875" style="18" customWidth="1"/>
    <col min="8954" max="8954" width="21.5703125" style="18" customWidth="1"/>
    <col min="8955" max="8955" width="13.42578125" style="18" customWidth="1"/>
    <col min="8956" max="8956" width="15" style="18" customWidth="1"/>
    <col min="8957" max="9205" width="9.140625" style="18"/>
    <col min="9206" max="9206" width="34" style="18" customWidth="1"/>
    <col min="9207" max="9207" width="10" style="18" customWidth="1"/>
    <col min="9208" max="9208" width="11.42578125" style="18" customWidth="1"/>
    <col min="9209" max="9209" width="11.85546875" style="18" customWidth="1"/>
    <col min="9210" max="9210" width="21.5703125" style="18" customWidth="1"/>
    <col min="9211" max="9211" width="13.42578125" style="18" customWidth="1"/>
    <col min="9212" max="9212" width="15" style="18" customWidth="1"/>
    <col min="9213" max="9461" width="9.140625" style="18"/>
    <col min="9462" max="9462" width="34" style="18" customWidth="1"/>
    <col min="9463" max="9463" width="10" style="18" customWidth="1"/>
    <col min="9464" max="9464" width="11.42578125" style="18" customWidth="1"/>
    <col min="9465" max="9465" width="11.85546875" style="18" customWidth="1"/>
    <col min="9466" max="9466" width="21.5703125" style="18" customWidth="1"/>
    <col min="9467" max="9467" width="13.42578125" style="18" customWidth="1"/>
    <col min="9468" max="9468" width="15" style="18" customWidth="1"/>
    <col min="9469" max="9717" width="9.140625" style="18"/>
    <col min="9718" max="9718" width="34" style="18" customWidth="1"/>
    <col min="9719" max="9719" width="10" style="18" customWidth="1"/>
    <col min="9720" max="9720" width="11.42578125" style="18" customWidth="1"/>
    <col min="9721" max="9721" width="11.85546875" style="18" customWidth="1"/>
    <col min="9722" max="9722" width="21.5703125" style="18" customWidth="1"/>
    <col min="9723" max="9723" width="13.42578125" style="18" customWidth="1"/>
    <col min="9724" max="9724" width="15" style="18" customWidth="1"/>
    <col min="9725" max="9973" width="9.140625" style="18"/>
    <col min="9974" max="9974" width="34" style="18" customWidth="1"/>
    <col min="9975" max="9975" width="10" style="18" customWidth="1"/>
    <col min="9976" max="9976" width="11.42578125" style="18" customWidth="1"/>
    <col min="9977" max="9977" width="11.85546875" style="18" customWidth="1"/>
    <col min="9978" max="9978" width="21.5703125" style="18" customWidth="1"/>
    <col min="9979" max="9979" width="13.42578125" style="18" customWidth="1"/>
    <col min="9980" max="9980" width="15" style="18" customWidth="1"/>
    <col min="9981" max="10229" width="9.140625" style="18"/>
    <col min="10230" max="10230" width="34" style="18" customWidth="1"/>
    <col min="10231" max="10231" width="10" style="18" customWidth="1"/>
    <col min="10232" max="10232" width="11.42578125" style="18" customWidth="1"/>
    <col min="10233" max="10233" width="11.85546875" style="18" customWidth="1"/>
    <col min="10234" max="10234" width="21.5703125" style="18" customWidth="1"/>
    <col min="10235" max="10235" width="13.42578125" style="18" customWidth="1"/>
    <col min="10236" max="10236" width="15" style="18" customWidth="1"/>
    <col min="10237" max="10485" width="9.140625" style="18"/>
    <col min="10486" max="10486" width="34" style="18" customWidth="1"/>
    <col min="10487" max="10487" width="10" style="18" customWidth="1"/>
    <col min="10488" max="10488" width="11.42578125" style="18" customWidth="1"/>
    <col min="10489" max="10489" width="11.85546875" style="18" customWidth="1"/>
    <col min="10490" max="10490" width="21.5703125" style="18" customWidth="1"/>
    <col min="10491" max="10491" width="13.42578125" style="18" customWidth="1"/>
    <col min="10492" max="10492" width="15" style="18" customWidth="1"/>
    <col min="10493" max="10741" width="9.140625" style="18"/>
    <col min="10742" max="10742" width="34" style="18" customWidth="1"/>
    <col min="10743" max="10743" width="10" style="18" customWidth="1"/>
    <col min="10744" max="10744" width="11.42578125" style="18" customWidth="1"/>
    <col min="10745" max="10745" width="11.85546875" style="18" customWidth="1"/>
    <col min="10746" max="10746" width="21.5703125" style="18" customWidth="1"/>
    <col min="10747" max="10747" width="13.42578125" style="18" customWidth="1"/>
    <col min="10748" max="10748" width="15" style="18" customWidth="1"/>
    <col min="10749" max="10997" width="9.140625" style="18"/>
    <col min="10998" max="10998" width="34" style="18" customWidth="1"/>
    <col min="10999" max="10999" width="10" style="18" customWidth="1"/>
    <col min="11000" max="11000" width="11.42578125" style="18" customWidth="1"/>
    <col min="11001" max="11001" width="11.85546875" style="18" customWidth="1"/>
    <col min="11002" max="11002" width="21.5703125" style="18" customWidth="1"/>
    <col min="11003" max="11003" width="13.42578125" style="18" customWidth="1"/>
    <col min="11004" max="11004" width="15" style="18" customWidth="1"/>
    <col min="11005" max="11253" width="9.140625" style="18"/>
    <col min="11254" max="11254" width="34" style="18" customWidth="1"/>
    <col min="11255" max="11255" width="10" style="18" customWidth="1"/>
    <col min="11256" max="11256" width="11.42578125" style="18" customWidth="1"/>
    <col min="11257" max="11257" width="11.85546875" style="18" customWidth="1"/>
    <col min="11258" max="11258" width="21.5703125" style="18" customWidth="1"/>
    <col min="11259" max="11259" width="13.42578125" style="18" customWidth="1"/>
    <col min="11260" max="11260" width="15" style="18" customWidth="1"/>
    <col min="11261" max="11509" width="9.140625" style="18"/>
    <col min="11510" max="11510" width="34" style="18" customWidth="1"/>
    <col min="11511" max="11511" width="10" style="18" customWidth="1"/>
    <col min="11512" max="11512" width="11.42578125" style="18" customWidth="1"/>
    <col min="11513" max="11513" width="11.85546875" style="18" customWidth="1"/>
    <col min="11514" max="11514" width="21.5703125" style="18" customWidth="1"/>
    <col min="11515" max="11515" width="13.42578125" style="18" customWidth="1"/>
    <col min="11516" max="11516" width="15" style="18" customWidth="1"/>
    <col min="11517" max="11765" width="9.140625" style="18"/>
    <col min="11766" max="11766" width="34" style="18" customWidth="1"/>
    <col min="11767" max="11767" width="10" style="18" customWidth="1"/>
    <col min="11768" max="11768" width="11.42578125" style="18" customWidth="1"/>
    <col min="11769" max="11769" width="11.85546875" style="18" customWidth="1"/>
    <col min="11770" max="11770" width="21.5703125" style="18" customWidth="1"/>
    <col min="11771" max="11771" width="13.42578125" style="18" customWidth="1"/>
    <col min="11772" max="11772" width="15" style="18" customWidth="1"/>
    <col min="11773" max="12021" width="9.140625" style="18"/>
    <col min="12022" max="12022" width="34" style="18" customWidth="1"/>
    <col min="12023" max="12023" width="10" style="18" customWidth="1"/>
    <col min="12024" max="12024" width="11.42578125" style="18" customWidth="1"/>
    <col min="12025" max="12025" width="11.85546875" style="18" customWidth="1"/>
    <col min="12026" max="12026" width="21.5703125" style="18" customWidth="1"/>
    <col min="12027" max="12027" width="13.42578125" style="18" customWidth="1"/>
    <col min="12028" max="12028" width="15" style="18" customWidth="1"/>
    <col min="12029" max="12277" width="9.140625" style="18"/>
    <col min="12278" max="12278" width="34" style="18" customWidth="1"/>
    <col min="12279" max="12279" width="10" style="18" customWidth="1"/>
    <col min="12280" max="12280" width="11.42578125" style="18" customWidth="1"/>
    <col min="12281" max="12281" width="11.85546875" style="18" customWidth="1"/>
    <col min="12282" max="12282" width="21.5703125" style="18" customWidth="1"/>
    <col min="12283" max="12283" width="13.42578125" style="18" customWidth="1"/>
    <col min="12284" max="12284" width="15" style="18" customWidth="1"/>
    <col min="12285" max="12533" width="9.140625" style="18"/>
    <col min="12534" max="12534" width="34" style="18" customWidth="1"/>
    <col min="12535" max="12535" width="10" style="18" customWidth="1"/>
    <col min="12536" max="12536" width="11.42578125" style="18" customWidth="1"/>
    <col min="12537" max="12537" width="11.85546875" style="18" customWidth="1"/>
    <col min="12538" max="12538" width="21.5703125" style="18" customWidth="1"/>
    <col min="12539" max="12539" width="13.42578125" style="18" customWidth="1"/>
    <col min="12540" max="12540" width="15" style="18" customWidth="1"/>
    <col min="12541" max="12789" width="9.140625" style="18"/>
    <col min="12790" max="12790" width="34" style="18" customWidth="1"/>
    <col min="12791" max="12791" width="10" style="18" customWidth="1"/>
    <col min="12792" max="12792" width="11.42578125" style="18" customWidth="1"/>
    <col min="12793" max="12793" width="11.85546875" style="18" customWidth="1"/>
    <col min="12794" max="12794" width="21.5703125" style="18" customWidth="1"/>
    <col min="12795" max="12795" width="13.42578125" style="18" customWidth="1"/>
    <col min="12796" max="12796" width="15" style="18" customWidth="1"/>
    <col min="12797" max="13045" width="9.140625" style="18"/>
    <col min="13046" max="13046" width="34" style="18" customWidth="1"/>
    <col min="13047" max="13047" width="10" style="18" customWidth="1"/>
    <col min="13048" max="13048" width="11.42578125" style="18" customWidth="1"/>
    <col min="13049" max="13049" width="11.85546875" style="18" customWidth="1"/>
    <col min="13050" max="13050" width="21.5703125" style="18" customWidth="1"/>
    <col min="13051" max="13051" width="13.42578125" style="18" customWidth="1"/>
    <col min="13052" max="13052" width="15" style="18" customWidth="1"/>
    <col min="13053" max="13301" width="9.140625" style="18"/>
    <col min="13302" max="13302" width="34" style="18" customWidth="1"/>
    <col min="13303" max="13303" width="10" style="18" customWidth="1"/>
    <col min="13304" max="13304" width="11.42578125" style="18" customWidth="1"/>
    <col min="13305" max="13305" width="11.85546875" style="18" customWidth="1"/>
    <col min="13306" max="13306" width="21.5703125" style="18" customWidth="1"/>
    <col min="13307" max="13307" width="13.42578125" style="18" customWidth="1"/>
    <col min="13308" max="13308" width="15" style="18" customWidth="1"/>
    <col min="13309" max="13557" width="9.140625" style="18"/>
    <col min="13558" max="13558" width="34" style="18" customWidth="1"/>
    <col min="13559" max="13559" width="10" style="18" customWidth="1"/>
    <col min="13560" max="13560" width="11.42578125" style="18" customWidth="1"/>
    <col min="13561" max="13561" width="11.85546875" style="18" customWidth="1"/>
    <col min="13562" max="13562" width="21.5703125" style="18" customWidth="1"/>
    <col min="13563" max="13563" width="13.42578125" style="18" customWidth="1"/>
    <col min="13564" max="13564" width="15" style="18" customWidth="1"/>
    <col min="13565" max="13813" width="9.140625" style="18"/>
    <col min="13814" max="13814" width="34" style="18" customWidth="1"/>
    <col min="13815" max="13815" width="10" style="18" customWidth="1"/>
    <col min="13816" max="13816" width="11.42578125" style="18" customWidth="1"/>
    <col min="13817" max="13817" width="11.85546875" style="18" customWidth="1"/>
    <col min="13818" max="13818" width="21.5703125" style="18" customWidth="1"/>
    <col min="13819" max="13819" width="13.42578125" style="18" customWidth="1"/>
    <col min="13820" max="13820" width="15" style="18" customWidth="1"/>
    <col min="13821" max="14069" width="9.140625" style="18"/>
    <col min="14070" max="14070" width="34" style="18" customWidth="1"/>
    <col min="14071" max="14071" width="10" style="18" customWidth="1"/>
    <col min="14072" max="14072" width="11.42578125" style="18" customWidth="1"/>
    <col min="14073" max="14073" width="11.85546875" style="18" customWidth="1"/>
    <col min="14074" max="14074" width="21.5703125" style="18" customWidth="1"/>
    <col min="14075" max="14075" width="13.42578125" style="18" customWidth="1"/>
    <col min="14076" max="14076" width="15" style="18" customWidth="1"/>
    <col min="14077" max="14325" width="9.140625" style="18"/>
    <col min="14326" max="14326" width="34" style="18" customWidth="1"/>
    <col min="14327" max="14327" width="10" style="18" customWidth="1"/>
    <col min="14328" max="14328" width="11.42578125" style="18" customWidth="1"/>
    <col min="14329" max="14329" width="11.85546875" style="18" customWidth="1"/>
    <col min="14330" max="14330" width="21.5703125" style="18" customWidth="1"/>
    <col min="14331" max="14331" width="13.42578125" style="18" customWidth="1"/>
    <col min="14332" max="14332" width="15" style="18" customWidth="1"/>
    <col min="14333" max="14581" width="9.140625" style="18"/>
    <col min="14582" max="14582" width="34" style="18" customWidth="1"/>
    <col min="14583" max="14583" width="10" style="18" customWidth="1"/>
    <col min="14584" max="14584" width="11.42578125" style="18" customWidth="1"/>
    <col min="14585" max="14585" width="11.85546875" style="18" customWidth="1"/>
    <col min="14586" max="14586" width="21.5703125" style="18" customWidth="1"/>
    <col min="14587" max="14587" width="13.42578125" style="18" customWidth="1"/>
    <col min="14588" max="14588" width="15" style="18" customWidth="1"/>
    <col min="14589" max="14837" width="9.140625" style="18"/>
    <col min="14838" max="14838" width="34" style="18" customWidth="1"/>
    <col min="14839" max="14839" width="10" style="18" customWidth="1"/>
    <col min="14840" max="14840" width="11.42578125" style="18" customWidth="1"/>
    <col min="14841" max="14841" width="11.85546875" style="18" customWidth="1"/>
    <col min="14842" max="14842" width="21.5703125" style="18" customWidth="1"/>
    <col min="14843" max="14843" width="13.42578125" style="18" customWidth="1"/>
    <col min="14844" max="14844" width="15" style="18" customWidth="1"/>
    <col min="14845" max="15093" width="9.140625" style="18"/>
    <col min="15094" max="15094" width="34" style="18" customWidth="1"/>
    <col min="15095" max="15095" width="10" style="18" customWidth="1"/>
    <col min="15096" max="15096" width="11.42578125" style="18" customWidth="1"/>
    <col min="15097" max="15097" width="11.85546875" style="18" customWidth="1"/>
    <col min="15098" max="15098" width="21.5703125" style="18" customWidth="1"/>
    <col min="15099" max="15099" width="13.42578125" style="18" customWidth="1"/>
    <col min="15100" max="15100" width="15" style="18" customWidth="1"/>
    <col min="15101" max="15349" width="9.140625" style="18"/>
    <col min="15350" max="15350" width="34" style="18" customWidth="1"/>
    <col min="15351" max="15351" width="10" style="18" customWidth="1"/>
    <col min="15352" max="15352" width="11.42578125" style="18" customWidth="1"/>
    <col min="15353" max="15353" width="11.85546875" style="18" customWidth="1"/>
    <col min="15354" max="15354" width="21.5703125" style="18" customWidth="1"/>
    <col min="15355" max="15355" width="13.42578125" style="18" customWidth="1"/>
    <col min="15356" max="15356" width="15" style="18" customWidth="1"/>
    <col min="15357" max="15605" width="9.140625" style="18"/>
    <col min="15606" max="15606" width="34" style="18" customWidth="1"/>
    <col min="15607" max="15607" width="10" style="18" customWidth="1"/>
    <col min="15608" max="15608" width="11.42578125" style="18" customWidth="1"/>
    <col min="15609" max="15609" width="11.85546875" style="18" customWidth="1"/>
    <col min="15610" max="15610" width="21.5703125" style="18" customWidth="1"/>
    <col min="15611" max="15611" width="13.42578125" style="18" customWidth="1"/>
    <col min="15612" max="15612" width="15" style="18" customWidth="1"/>
    <col min="15613" max="15861" width="9.140625" style="18"/>
    <col min="15862" max="15862" width="34" style="18" customWidth="1"/>
    <col min="15863" max="15863" width="10" style="18" customWidth="1"/>
    <col min="15864" max="15864" width="11.42578125" style="18" customWidth="1"/>
    <col min="15865" max="15865" width="11.85546875" style="18" customWidth="1"/>
    <col min="15866" max="15866" width="21.5703125" style="18" customWidth="1"/>
    <col min="15867" max="15867" width="13.42578125" style="18" customWidth="1"/>
    <col min="15868" max="15868" width="15" style="18" customWidth="1"/>
    <col min="15869" max="16117" width="9.140625" style="18"/>
    <col min="16118" max="16118" width="34" style="18" customWidth="1"/>
    <col min="16119" max="16119" width="10" style="18" customWidth="1"/>
    <col min="16120" max="16120" width="11.42578125" style="18" customWidth="1"/>
    <col min="16121" max="16121" width="11.85546875" style="18" customWidth="1"/>
    <col min="16122" max="16122" width="21.5703125" style="18" customWidth="1"/>
    <col min="16123" max="16123" width="13.42578125" style="18" customWidth="1"/>
    <col min="16124" max="16124" width="15" style="18" customWidth="1"/>
    <col min="16125" max="16384" width="9.140625" style="18"/>
  </cols>
  <sheetData>
    <row r="1" spans="1:18" ht="52.5" customHeight="1" thickBot="1" x14ac:dyDescent="0.3">
      <c r="A1" s="74" t="str">
        <f>SOUHRN!A1</f>
        <v>Z25036 - Zajištění úklidových služeb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1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s="25" customFormat="1" ht="20.100000000000001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20.45" customHeight="1" x14ac:dyDescent="0.25">
      <c r="A4" s="22" t="s">
        <v>145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x14ac:dyDescent="0.25">
      <c r="A5" s="30"/>
      <c r="B5" s="77" t="s">
        <v>27</v>
      </c>
      <c r="C5" s="7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78"/>
      <c r="P5" s="78"/>
      <c r="Q5" s="79"/>
      <c r="R5" s="80"/>
    </row>
    <row r="6" spans="1:18" ht="30" customHeight="1" x14ac:dyDescent="0.25">
      <c r="A6" s="30"/>
      <c r="B6" s="81" t="s">
        <v>28</v>
      </c>
      <c r="C6" s="240" t="s">
        <v>29</v>
      </c>
      <c r="D6" s="241" t="s">
        <v>30</v>
      </c>
      <c r="E6" s="242"/>
      <c r="F6" s="242"/>
      <c r="G6" s="242"/>
      <c r="H6" s="242"/>
      <c r="I6" s="242"/>
      <c r="J6" s="242"/>
      <c r="K6" s="242"/>
      <c r="L6" s="242"/>
      <c r="M6" s="242"/>
      <c r="N6" s="243"/>
      <c r="O6" s="244" t="s">
        <v>31</v>
      </c>
      <c r="P6" s="87" t="s">
        <v>32</v>
      </c>
      <c r="Q6" s="88" t="s">
        <v>33</v>
      </c>
      <c r="R6" s="80"/>
    </row>
    <row r="7" spans="1:18" ht="15" customHeight="1" x14ac:dyDescent="0.25">
      <c r="A7" s="30"/>
      <c r="B7" s="161" t="s">
        <v>146</v>
      </c>
      <c r="C7" s="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84"/>
      <c r="P7" s="84"/>
      <c r="Q7" s="162"/>
      <c r="R7" s="80"/>
    </row>
    <row r="8" spans="1:18" x14ac:dyDescent="0.25">
      <c r="A8" s="30"/>
      <c r="B8" s="89" t="s">
        <v>109</v>
      </c>
      <c r="C8" s="90"/>
      <c r="D8" s="91" t="s">
        <v>35</v>
      </c>
      <c r="E8" s="92" t="s">
        <v>36</v>
      </c>
      <c r="F8" s="92" t="s">
        <v>37</v>
      </c>
      <c r="G8" s="92" t="s">
        <v>38</v>
      </c>
      <c r="H8" s="92" t="s">
        <v>39</v>
      </c>
      <c r="I8" s="92" t="s">
        <v>40</v>
      </c>
      <c r="J8" s="92" t="s">
        <v>41</v>
      </c>
      <c r="K8" s="92" t="s">
        <v>42</v>
      </c>
      <c r="L8" s="92" t="s">
        <v>43</v>
      </c>
      <c r="M8" s="92" t="s">
        <v>44</v>
      </c>
      <c r="N8" s="93" t="s">
        <v>45</v>
      </c>
      <c r="O8" s="90"/>
      <c r="P8" s="90"/>
      <c r="Q8" s="94"/>
      <c r="R8" s="80"/>
    </row>
    <row r="9" spans="1:18" x14ac:dyDescent="0.25">
      <c r="A9" s="30"/>
      <c r="B9" s="95" t="s">
        <v>147</v>
      </c>
      <c r="C9" s="172">
        <v>29.12</v>
      </c>
      <c r="D9" s="97">
        <v>1</v>
      </c>
      <c r="E9" s="104">
        <v>1</v>
      </c>
      <c r="F9" s="104">
        <v>1</v>
      </c>
      <c r="G9" s="104">
        <v>1</v>
      </c>
      <c r="H9" s="104">
        <v>1</v>
      </c>
      <c r="I9" s="338"/>
      <c r="J9" s="338"/>
      <c r="K9" s="99">
        <v>1</v>
      </c>
      <c r="L9" s="99"/>
      <c r="M9" s="99"/>
      <c r="N9" s="100"/>
      <c r="O9" s="264">
        <f>(SUM(D9:J9)*K9*52)+(SUM(D9:J9)*L9*26)+(SUM(D9:J9)*M9*12)+(SUM(D9:J9)*N9*1)</f>
        <v>260</v>
      </c>
      <c r="P9" s="1"/>
      <c r="Q9" s="102">
        <f t="shared" ref="Q9:Q16" si="0">P9*O9*C9</f>
        <v>0</v>
      </c>
      <c r="R9" s="80"/>
    </row>
    <row r="10" spans="1:18" x14ac:dyDescent="0.25">
      <c r="A10" s="30"/>
      <c r="B10" s="95" t="s">
        <v>68</v>
      </c>
      <c r="C10" s="172">
        <v>21.6</v>
      </c>
      <c r="D10" s="97">
        <v>1</v>
      </c>
      <c r="E10" s="339"/>
      <c r="F10" s="104">
        <v>1</v>
      </c>
      <c r="G10" s="339"/>
      <c r="H10" s="104">
        <v>1</v>
      </c>
      <c r="I10" s="338"/>
      <c r="J10" s="338"/>
      <c r="K10" s="99">
        <v>1</v>
      </c>
      <c r="L10" s="99"/>
      <c r="M10" s="99"/>
      <c r="N10" s="100"/>
      <c r="O10" s="264">
        <f>(SUM(D10:J10)*K10*52)+(SUM(D10:J10)*L10*26)+(SUM(D10:J10)*M10*12)+(SUM(D10:J10)*N10*1)</f>
        <v>156</v>
      </c>
      <c r="P10" s="1"/>
      <c r="Q10" s="102">
        <f t="shared" si="0"/>
        <v>0</v>
      </c>
      <c r="R10" s="80"/>
    </row>
    <row r="11" spans="1:18" x14ac:dyDescent="0.25">
      <c r="A11" s="30"/>
      <c r="B11" s="95" t="s">
        <v>148</v>
      </c>
      <c r="C11" s="172">
        <v>79.5</v>
      </c>
      <c r="D11" s="97">
        <v>1</v>
      </c>
      <c r="E11" s="104">
        <v>1</v>
      </c>
      <c r="F11" s="104">
        <v>1</v>
      </c>
      <c r="G11" s="104">
        <v>1</v>
      </c>
      <c r="H11" s="104">
        <v>1</v>
      </c>
      <c r="I11" s="338"/>
      <c r="J11" s="338"/>
      <c r="K11" s="99">
        <v>1</v>
      </c>
      <c r="L11" s="99"/>
      <c r="M11" s="99"/>
      <c r="N11" s="100"/>
      <c r="O11" s="264">
        <f>(SUM(D11:J11)*K11*52)+(SUM(D11:J11)*L11*26)+(SUM(D11:J11)*M11*12)+(SUM(D11:J11)*N11*1)</f>
        <v>260</v>
      </c>
      <c r="P11" s="1"/>
      <c r="Q11" s="102">
        <f t="shared" si="0"/>
        <v>0</v>
      </c>
      <c r="R11" s="80"/>
    </row>
    <row r="12" spans="1:18" x14ac:dyDescent="0.25">
      <c r="A12" s="30"/>
      <c r="B12" s="95" t="s">
        <v>149</v>
      </c>
      <c r="C12" s="172">
        <v>32.89</v>
      </c>
      <c r="D12" s="97">
        <v>1</v>
      </c>
      <c r="E12" s="339"/>
      <c r="F12" s="104">
        <v>1</v>
      </c>
      <c r="G12" s="339"/>
      <c r="H12" s="104">
        <v>1</v>
      </c>
      <c r="I12" s="338"/>
      <c r="J12" s="338"/>
      <c r="K12" s="99">
        <v>1</v>
      </c>
      <c r="L12" s="99"/>
      <c r="M12" s="99"/>
      <c r="N12" s="100"/>
      <c r="O12" s="322">
        <f t="shared" ref="O12" si="1">(SUM(D12:J12)*K12*21)+(SUM(D12:J12)*L12*10)+(SUM(D12:J12)*M12*5)+(SUM(D12:J12)*N12*1)</f>
        <v>63</v>
      </c>
      <c r="P12" s="1"/>
      <c r="Q12" s="102">
        <f t="shared" si="0"/>
        <v>0</v>
      </c>
      <c r="R12" s="80"/>
    </row>
    <row r="13" spans="1:18" x14ac:dyDescent="0.25">
      <c r="A13" s="30"/>
      <c r="B13" s="95" t="s">
        <v>150</v>
      </c>
      <c r="C13" s="172">
        <v>12.69</v>
      </c>
      <c r="D13" s="97">
        <v>1</v>
      </c>
      <c r="E13" s="339"/>
      <c r="F13" s="104">
        <v>1</v>
      </c>
      <c r="G13" s="339"/>
      <c r="H13" s="104">
        <v>1</v>
      </c>
      <c r="I13" s="338"/>
      <c r="J13" s="338"/>
      <c r="K13" s="99">
        <v>1</v>
      </c>
      <c r="L13" s="99"/>
      <c r="M13" s="99"/>
      <c r="N13" s="100"/>
      <c r="O13" s="264">
        <f>(SUM(D13:J13)*K13*52)+(SUM(D13:J13)*L13*26)+(SUM(D13:J13)*M13*12)+(SUM(D13:J13)*N13*1)</f>
        <v>156</v>
      </c>
      <c r="P13" s="1"/>
      <c r="Q13" s="102">
        <f t="shared" si="0"/>
        <v>0</v>
      </c>
      <c r="R13" s="80"/>
    </row>
    <row r="14" spans="1:18" x14ac:dyDescent="0.25">
      <c r="A14" s="30"/>
      <c r="B14" s="95" t="s">
        <v>48</v>
      </c>
      <c r="C14" s="172">
        <v>45</v>
      </c>
      <c r="D14" s="97">
        <v>1</v>
      </c>
      <c r="E14" s="104">
        <v>1</v>
      </c>
      <c r="F14" s="104">
        <v>1</v>
      </c>
      <c r="G14" s="104">
        <v>1</v>
      </c>
      <c r="H14" s="104">
        <v>1</v>
      </c>
      <c r="I14" s="338"/>
      <c r="J14" s="338"/>
      <c r="K14" s="99">
        <v>1</v>
      </c>
      <c r="L14" s="99"/>
      <c r="M14" s="99"/>
      <c r="N14" s="100"/>
      <c r="O14" s="264">
        <f>(SUM(D14:J14)*K14*52)+(SUM(D14:J14)*L14*26)+(SUM(D14:J14)*M14*12)+(SUM(D14:J14)*N14*1)</f>
        <v>260</v>
      </c>
      <c r="P14" s="1"/>
      <c r="Q14" s="102">
        <f t="shared" si="0"/>
        <v>0</v>
      </c>
      <c r="R14" s="80"/>
    </row>
    <row r="15" spans="1:18" x14ac:dyDescent="0.25">
      <c r="A15" s="30"/>
      <c r="B15" s="95" t="s">
        <v>54</v>
      </c>
      <c r="C15" s="172">
        <v>14.2</v>
      </c>
      <c r="D15" s="97">
        <v>1</v>
      </c>
      <c r="E15" s="104">
        <v>1</v>
      </c>
      <c r="F15" s="104">
        <v>1</v>
      </c>
      <c r="G15" s="104">
        <v>1</v>
      </c>
      <c r="H15" s="104">
        <v>1</v>
      </c>
      <c r="I15" s="338"/>
      <c r="J15" s="338"/>
      <c r="K15" s="99">
        <v>1</v>
      </c>
      <c r="L15" s="99"/>
      <c r="M15" s="99"/>
      <c r="N15" s="100"/>
      <c r="O15" s="264">
        <f>(SUM(D15:J15)*K15*52)+(SUM(D15:J15)*L15*26)+(SUM(D15:J15)*M15*12)+(SUM(D15:J15)*N15*1)</f>
        <v>260</v>
      </c>
      <c r="P15" s="1"/>
      <c r="Q15" s="102">
        <f t="shared" si="0"/>
        <v>0</v>
      </c>
      <c r="R15" s="80"/>
    </row>
    <row r="16" spans="1:18" ht="15.75" thickBot="1" x14ac:dyDescent="0.3">
      <c r="A16" s="30"/>
      <c r="B16" s="95" t="s">
        <v>49</v>
      </c>
      <c r="C16" s="172">
        <v>15.2</v>
      </c>
      <c r="D16" s="272">
        <v>1</v>
      </c>
      <c r="E16" s="110">
        <v>1</v>
      </c>
      <c r="F16" s="110">
        <v>1</v>
      </c>
      <c r="G16" s="110">
        <v>1</v>
      </c>
      <c r="H16" s="110">
        <v>1</v>
      </c>
      <c r="I16" s="340"/>
      <c r="J16" s="340"/>
      <c r="K16" s="99">
        <v>1</v>
      </c>
      <c r="L16" s="274"/>
      <c r="M16" s="274"/>
      <c r="N16" s="324"/>
      <c r="O16" s="264">
        <f>(SUM(D16:J16)*K16*52)+(SUM(D16:J16)*L16*26)+(SUM(D16:J16)*M16*12)+(SUM(D16:J16)*N16*1)</f>
        <v>260</v>
      </c>
      <c r="P16" s="1"/>
      <c r="Q16" s="102">
        <f t="shared" si="0"/>
        <v>0</v>
      </c>
      <c r="R16" s="80"/>
    </row>
    <row r="17" spans="1:18" x14ac:dyDescent="0.25">
      <c r="A17" s="30"/>
      <c r="B17" s="89" t="s">
        <v>111</v>
      </c>
      <c r="C17" s="90"/>
      <c r="D17" s="91" t="s">
        <v>35</v>
      </c>
      <c r="E17" s="92" t="s">
        <v>36</v>
      </c>
      <c r="F17" s="92" t="s">
        <v>37</v>
      </c>
      <c r="G17" s="92" t="s">
        <v>38</v>
      </c>
      <c r="H17" s="92" t="s">
        <v>39</v>
      </c>
      <c r="I17" s="92" t="s">
        <v>40</v>
      </c>
      <c r="J17" s="92" t="s">
        <v>41</v>
      </c>
      <c r="K17" s="92" t="s">
        <v>42</v>
      </c>
      <c r="L17" s="92" t="s">
        <v>43</v>
      </c>
      <c r="M17" s="92" t="s">
        <v>44</v>
      </c>
      <c r="N17" s="93" t="s">
        <v>45</v>
      </c>
      <c r="O17" s="90"/>
      <c r="P17" s="90"/>
      <c r="Q17" s="94"/>
      <c r="R17" s="80"/>
    </row>
    <row r="18" spans="1:18" x14ac:dyDescent="0.25">
      <c r="A18" s="30"/>
      <c r="B18" s="95" t="s">
        <v>151</v>
      </c>
      <c r="C18" s="96">
        <v>53.1</v>
      </c>
      <c r="D18" s="97">
        <v>1</v>
      </c>
      <c r="E18" s="339"/>
      <c r="F18" s="104">
        <v>1</v>
      </c>
      <c r="G18" s="339"/>
      <c r="H18" s="104">
        <v>1</v>
      </c>
      <c r="I18" s="338"/>
      <c r="J18" s="338"/>
      <c r="K18" s="99">
        <v>1</v>
      </c>
      <c r="L18" s="341"/>
      <c r="M18" s="341"/>
      <c r="N18" s="342"/>
      <c r="O18" s="264">
        <f>(SUM(D18:J18)*K18*52)+(SUM(D18:J18)*L18*26)+(SUM(D18:J18)*M18*12)+(SUM(D18:J18)*N18*1)</f>
        <v>156</v>
      </c>
      <c r="P18" s="1"/>
      <c r="Q18" s="102">
        <f>P18*O18*C18</f>
        <v>0</v>
      </c>
      <c r="R18" s="80"/>
    </row>
    <row r="19" spans="1:18" x14ac:dyDescent="0.25">
      <c r="A19" s="30"/>
      <c r="B19" s="95" t="s">
        <v>152</v>
      </c>
      <c r="C19" s="96">
        <v>69.099999999999994</v>
      </c>
      <c r="D19" s="97">
        <v>1</v>
      </c>
      <c r="E19" s="104">
        <v>1</v>
      </c>
      <c r="F19" s="104">
        <v>1</v>
      </c>
      <c r="G19" s="104">
        <v>1</v>
      </c>
      <c r="H19" s="104">
        <v>1</v>
      </c>
      <c r="I19" s="338"/>
      <c r="J19" s="338"/>
      <c r="K19" s="99">
        <v>1</v>
      </c>
      <c r="L19" s="341"/>
      <c r="M19" s="341"/>
      <c r="N19" s="342"/>
      <c r="O19" s="264">
        <f>(SUM(D19:J19)*K19*52)+(SUM(D19:J19)*L19*26)+(SUM(D19:J19)*M19*12)+(SUM(D19:J19)*N19*1)</f>
        <v>260</v>
      </c>
      <c r="P19" s="1"/>
      <c r="Q19" s="102">
        <f>P19*O19*C19</f>
        <v>0</v>
      </c>
      <c r="R19" s="80"/>
    </row>
    <row r="20" spans="1:18" x14ac:dyDescent="0.25">
      <c r="A20" s="30"/>
      <c r="B20" s="95" t="s">
        <v>48</v>
      </c>
      <c r="C20" s="96">
        <v>22.7</v>
      </c>
      <c r="D20" s="97">
        <v>1</v>
      </c>
      <c r="E20" s="104">
        <v>1</v>
      </c>
      <c r="F20" s="104">
        <v>1</v>
      </c>
      <c r="G20" s="104">
        <v>1</v>
      </c>
      <c r="H20" s="104">
        <v>1</v>
      </c>
      <c r="I20" s="338"/>
      <c r="J20" s="338"/>
      <c r="K20" s="99">
        <v>1</v>
      </c>
      <c r="L20" s="341"/>
      <c r="M20" s="341"/>
      <c r="N20" s="342"/>
      <c r="O20" s="264">
        <f>(SUM(D20:J20)*K20*52)+(SUM(D20:J20)*L20*26)+(SUM(D20:J20)*M20*12)+(SUM(D20:J20)*N20*1)</f>
        <v>260</v>
      </c>
      <c r="P20" s="1"/>
      <c r="Q20" s="102">
        <f>P20*O20*C20</f>
        <v>0</v>
      </c>
      <c r="R20" s="80"/>
    </row>
    <row r="21" spans="1:18" ht="15.75" thickBot="1" x14ac:dyDescent="0.3">
      <c r="A21" s="30"/>
      <c r="B21" s="95" t="s">
        <v>113</v>
      </c>
      <c r="C21" s="96">
        <v>31.9</v>
      </c>
      <c r="D21" s="97">
        <v>1</v>
      </c>
      <c r="E21" s="104">
        <v>1</v>
      </c>
      <c r="F21" s="104">
        <v>1</v>
      </c>
      <c r="G21" s="104">
        <v>1</v>
      </c>
      <c r="H21" s="104">
        <v>1</v>
      </c>
      <c r="I21" s="338"/>
      <c r="J21" s="338"/>
      <c r="K21" s="99">
        <v>1</v>
      </c>
      <c r="L21" s="343"/>
      <c r="M21" s="343"/>
      <c r="N21" s="344"/>
      <c r="O21" s="264">
        <f>(SUM(D21:J21)*K21*52)+(SUM(D21:J21)*L21*26)+(SUM(D21:J21)*M21*12)+(SUM(D21:J21)*N21*1)</f>
        <v>260</v>
      </c>
      <c r="P21" s="1"/>
      <c r="Q21" s="102">
        <f>P21*O21*C21</f>
        <v>0</v>
      </c>
      <c r="R21" s="80"/>
    </row>
    <row r="22" spans="1:18" x14ac:dyDescent="0.25">
      <c r="A22" s="30"/>
      <c r="B22" s="89" t="s">
        <v>153</v>
      </c>
      <c r="C22" s="90"/>
      <c r="D22" s="91" t="s">
        <v>35</v>
      </c>
      <c r="E22" s="92" t="s">
        <v>36</v>
      </c>
      <c r="F22" s="92" t="s">
        <v>37</v>
      </c>
      <c r="G22" s="92" t="s">
        <v>38</v>
      </c>
      <c r="H22" s="92" t="s">
        <v>39</v>
      </c>
      <c r="I22" s="92" t="s">
        <v>40</v>
      </c>
      <c r="J22" s="92" t="s">
        <v>41</v>
      </c>
      <c r="K22" s="92" t="s">
        <v>42</v>
      </c>
      <c r="L22" s="92" t="s">
        <v>43</v>
      </c>
      <c r="M22" s="92" t="s">
        <v>44</v>
      </c>
      <c r="N22" s="93" t="s">
        <v>45</v>
      </c>
      <c r="O22" s="90"/>
      <c r="P22" s="90"/>
      <c r="Q22" s="94"/>
      <c r="R22" s="80"/>
    </row>
    <row r="23" spans="1:18" x14ac:dyDescent="0.25">
      <c r="A23" s="30"/>
      <c r="B23" s="95" t="s">
        <v>154</v>
      </c>
      <c r="C23" s="96">
        <v>20.440000000000001</v>
      </c>
      <c r="D23" s="97">
        <v>1</v>
      </c>
      <c r="E23" s="339"/>
      <c r="F23" s="104">
        <v>1</v>
      </c>
      <c r="G23" s="339"/>
      <c r="H23" s="104">
        <v>1</v>
      </c>
      <c r="I23" s="338"/>
      <c r="J23" s="338"/>
      <c r="K23" s="99">
        <v>1</v>
      </c>
      <c r="L23" s="341"/>
      <c r="M23" s="341"/>
      <c r="N23" s="342"/>
      <c r="O23" s="264">
        <f>(SUM(D23:J23)*K23*52)+(SUM(D23:J23)*L23*26)+(SUM(D23:J23)*M23*12)+(SUM(D23:J23)*N23*1)</f>
        <v>156</v>
      </c>
      <c r="P23" s="1"/>
      <c r="Q23" s="102">
        <f>P23*O23*C23</f>
        <v>0</v>
      </c>
      <c r="R23" s="80"/>
    </row>
    <row r="24" spans="1:18" ht="15.75" thickBot="1" x14ac:dyDescent="0.3">
      <c r="A24" s="30"/>
      <c r="B24" s="95" t="s">
        <v>155</v>
      </c>
      <c r="C24" s="96">
        <v>14.32</v>
      </c>
      <c r="D24" s="97">
        <v>1</v>
      </c>
      <c r="E24" s="339"/>
      <c r="F24" s="104">
        <v>1</v>
      </c>
      <c r="G24" s="339"/>
      <c r="H24" s="104">
        <v>1</v>
      </c>
      <c r="I24" s="338"/>
      <c r="J24" s="338"/>
      <c r="K24" s="99">
        <v>1</v>
      </c>
      <c r="L24" s="343"/>
      <c r="M24" s="343"/>
      <c r="N24" s="344"/>
      <c r="O24" s="264">
        <f>(SUM(D24:J24)*K24*52)+(SUM(D24:J24)*L24*26)+(SUM(D24:J24)*M24*12)+(SUM(D24:J24)*N24*1)</f>
        <v>156</v>
      </c>
      <c r="P24" s="1"/>
      <c r="Q24" s="102">
        <f>P24*O24*C24</f>
        <v>0</v>
      </c>
      <c r="R24" s="80"/>
    </row>
    <row r="25" spans="1:18" ht="15.75" thickBot="1" x14ac:dyDescent="0.3">
      <c r="A25" s="30"/>
      <c r="B25" s="161" t="s">
        <v>116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162"/>
      <c r="R25" s="80"/>
    </row>
    <row r="26" spans="1:18" x14ac:dyDescent="0.25">
      <c r="A26" s="30"/>
      <c r="B26" s="89" t="s">
        <v>109</v>
      </c>
      <c r="C26" s="90"/>
      <c r="D26" s="91" t="s">
        <v>35</v>
      </c>
      <c r="E26" s="92" t="s">
        <v>36</v>
      </c>
      <c r="F26" s="92" t="s">
        <v>37</v>
      </c>
      <c r="G26" s="92" t="s">
        <v>38</v>
      </c>
      <c r="H26" s="92" t="s">
        <v>39</v>
      </c>
      <c r="I26" s="92" t="s">
        <v>40</v>
      </c>
      <c r="J26" s="92" t="s">
        <v>41</v>
      </c>
      <c r="K26" s="92" t="s">
        <v>42</v>
      </c>
      <c r="L26" s="92" t="s">
        <v>43</v>
      </c>
      <c r="M26" s="92" t="s">
        <v>44</v>
      </c>
      <c r="N26" s="93" t="s">
        <v>45</v>
      </c>
      <c r="O26" s="90"/>
      <c r="P26" s="90"/>
      <c r="Q26" s="94"/>
      <c r="R26" s="80"/>
    </row>
    <row r="27" spans="1:18" x14ac:dyDescent="0.25">
      <c r="A27" s="30"/>
      <c r="B27" s="95" t="s">
        <v>156</v>
      </c>
      <c r="C27" s="96">
        <v>29.5</v>
      </c>
      <c r="D27" s="97">
        <v>1</v>
      </c>
      <c r="E27" s="339"/>
      <c r="F27" s="104">
        <v>1</v>
      </c>
      <c r="G27" s="339"/>
      <c r="H27" s="104">
        <v>1</v>
      </c>
      <c r="I27" s="338"/>
      <c r="J27" s="338"/>
      <c r="K27" s="99">
        <v>1</v>
      </c>
      <c r="L27" s="341"/>
      <c r="M27" s="341"/>
      <c r="N27" s="342"/>
      <c r="O27" s="264">
        <f>(SUM(D27:J27)*K27*52)+(SUM(D27:J27)*L27*26)+(SUM(D27:J27)*M27*12)+(SUM(D27:J27)*N27*1)</f>
        <v>156</v>
      </c>
      <c r="P27" s="1"/>
      <c r="Q27" s="102">
        <f>P27*O27*C27</f>
        <v>0</v>
      </c>
      <c r="R27" s="80"/>
    </row>
    <row r="28" spans="1:18" x14ac:dyDescent="0.25">
      <c r="A28" s="30"/>
      <c r="B28" s="95" t="s">
        <v>157</v>
      </c>
      <c r="C28" s="96">
        <v>10.7</v>
      </c>
      <c r="D28" s="97">
        <v>1</v>
      </c>
      <c r="E28" s="339"/>
      <c r="F28" s="104">
        <v>1</v>
      </c>
      <c r="G28" s="339"/>
      <c r="H28" s="104">
        <v>1</v>
      </c>
      <c r="I28" s="338"/>
      <c r="J28" s="338"/>
      <c r="K28" s="99">
        <v>1</v>
      </c>
      <c r="L28" s="341"/>
      <c r="M28" s="341"/>
      <c r="N28" s="342"/>
      <c r="O28" s="264">
        <f>(SUM(D28:J28)*K28*52)+(SUM(D28:J28)*L28*26)+(SUM(D28:J28)*M28*12)+(SUM(D28:J28)*N28*1)</f>
        <v>156</v>
      </c>
      <c r="P28" s="1"/>
      <c r="Q28" s="102">
        <f>P28*O28*C28</f>
        <v>0</v>
      </c>
      <c r="R28" s="80"/>
    </row>
    <row r="29" spans="1:18" x14ac:dyDescent="0.25">
      <c r="A29" s="30"/>
      <c r="B29" s="95" t="s">
        <v>49</v>
      </c>
      <c r="C29" s="96">
        <v>8</v>
      </c>
      <c r="D29" s="97">
        <v>1</v>
      </c>
      <c r="E29" s="104">
        <v>1</v>
      </c>
      <c r="F29" s="104">
        <v>1</v>
      </c>
      <c r="G29" s="104">
        <v>1</v>
      </c>
      <c r="H29" s="104">
        <v>1</v>
      </c>
      <c r="I29" s="338"/>
      <c r="J29" s="338"/>
      <c r="K29" s="99">
        <v>1</v>
      </c>
      <c r="L29" s="343"/>
      <c r="M29" s="343"/>
      <c r="N29" s="344"/>
      <c r="O29" s="265">
        <f>(SUM(D29:J29)*K29*52)+(SUM(D29:J29)*L29*26)+(SUM(D29:J29)*M29*12)+(SUM(D29:J29)*N29*1)</f>
        <v>260</v>
      </c>
      <c r="P29" s="13"/>
      <c r="Q29" s="119">
        <f>P29*O29*C29</f>
        <v>0</v>
      </c>
      <c r="R29" s="80"/>
    </row>
    <row r="30" spans="1:18" x14ac:dyDescent="0.25">
      <c r="A30" s="30"/>
      <c r="B30" s="89" t="s">
        <v>111</v>
      </c>
      <c r="C30" s="90"/>
      <c r="D30" s="91" t="s">
        <v>35</v>
      </c>
      <c r="E30" s="92" t="s">
        <v>36</v>
      </c>
      <c r="F30" s="92" t="s">
        <v>37</v>
      </c>
      <c r="G30" s="92" t="s">
        <v>38</v>
      </c>
      <c r="H30" s="92" t="s">
        <v>39</v>
      </c>
      <c r="I30" s="92" t="s">
        <v>40</v>
      </c>
      <c r="J30" s="92" t="s">
        <v>41</v>
      </c>
      <c r="K30" s="92" t="s">
        <v>42</v>
      </c>
      <c r="L30" s="92" t="s">
        <v>43</v>
      </c>
      <c r="M30" s="92" t="s">
        <v>44</v>
      </c>
      <c r="N30" s="92" t="s">
        <v>45</v>
      </c>
      <c r="O30" s="266"/>
      <c r="P30" s="267"/>
      <c r="Q30" s="268"/>
      <c r="R30" s="21"/>
    </row>
    <row r="31" spans="1:18" x14ac:dyDescent="0.25">
      <c r="A31" s="30"/>
      <c r="B31" s="95" t="s">
        <v>119</v>
      </c>
      <c r="C31" s="96">
        <v>37.200000000000003</v>
      </c>
      <c r="D31" s="345"/>
      <c r="E31" s="338"/>
      <c r="F31" s="104">
        <v>2</v>
      </c>
      <c r="G31" s="338"/>
      <c r="H31" s="338"/>
      <c r="I31" s="338"/>
      <c r="J31" s="338"/>
      <c r="K31" s="341"/>
      <c r="L31" s="341"/>
      <c r="M31" s="341"/>
      <c r="N31" s="269">
        <v>1</v>
      </c>
      <c r="O31" s="270">
        <f>(SUM(D31:J31)*K31*52)+(SUM(D31:J31)*L31*26)+(SUM(D31:J31)*M31*12)+(SUM(D31:J31)*N31*1)</f>
        <v>2</v>
      </c>
      <c r="P31" s="1"/>
      <c r="Q31" s="271">
        <f>P31*O31*C31</f>
        <v>0</v>
      </c>
      <c r="R31" s="21"/>
    </row>
    <row r="32" spans="1:18" x14ac:dyDescent="0.25">
      <c r="A32" s="30"/>
      <c r="B32" s="95" t="s">
        <v>158</v>
      </c>
      <c r="C32" s="96">
        <v>11.2</v>
      </c>
      <c r="D32" s="97">
        <v>1</v>
      </c>
      <c r="E32" s="104">
        <v>1</v>
      </c>
      <c r="F32" s="104">
        <v>1</v>
      </c>
      <c r="G32" s="104">
        <v>1</v>
      </c>
      <c r="H32" s="104">
        <v>1</v>
      </c>
      <c r="I32" s="338"/>
      <c r="J32" s="338"/>
      <c r="K32" s="99">
        <v>1</v>
      </c>
      <c r="L32" s="341"/>
      <c r="M32" s="341"/>
      <c r="N32" s="346"/>
      <c r="O32" s="270">
        <f>(SUM(D32:J32)*K32*52)+(SUM(D32:J32)*L32*26)+(SUM(D32:J32)*M32*12)+(SUM(D32:J32)*N32*1)</f>
        <v>260</v>
      </c>
      <c r="P32" s="1"/>
      <c r="Q32" s="271">
        <f>P32*O32*C32</f>
        <v>0</v>
      </c>
      <c r="R32" s="21"/>
    </row>
    <row r="33" spans="1:18" x14ac:dyDescent="0.25">
      <c r="A33" s="30"/>
      <c r="B33" s="107" t="s">
        <v>159</v>
      </c>
      <c r="C33" s="115">
        <v>11.1</v>
      </c>
      <c r="D33" s="272">
        <v>1</v>
      </c>
      <c r="E33" s="110">
        <v>1</v>
      </c>
      <c r="F33" s="110">
        <v>1</v>
      </c>
      <c r="G33" s="110">
        <v>1</v>
      </c>
      <c r="H33" s="110">
        <v>1</v>
      </c>
      <c r="I33" s="340"/>
      <c r="J33" s="340"/>
      <c r="K33" s="274">
        <v>1</v>
      </c>
      <c r="L33" s="343"/>
      <c r="M33" s="343"/>
      <c r="N33" s="347"/>
      <c r="O33" s="276">
        <f>(SUM(D33:J33)*K33*52)+(SUM(D33:J33)*L33*26)+(SUM(D33:J33)*M33*12)+(SUM(D33:J33)*N33*1)</f>
        <v>260</v>
      </c>
      <c r="P33" s="12"/>
      <c r="Q33" s="277">
        <f>P33*O33*C33</f>
        <v>0</v>
      </c>
      <c r="R33" s="21"/>
    </row>
    <row r="34" spans="1:18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15.75" thickBot="1" x14ac:dyDescent="0.3">
      <c r="A35" s="30"/>
      <c r="B35" s="130" t="s">
        <v>100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80"/>
    </row>
    <row r="36" spans="1:18" ht="15.75" x14ac:dyDescent="0.25">
      <c r="A36" s="30"/>
      <c r="B36" s="46" t="s">
        <v>20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133">
        <f>SUM(Q9:Q33)</f>
        <v>0</v>
      </c>
      <c r="Q36" s="134"/>
      <c r="R36" s="80"/>
    </row>
    <row r="37" spans="1:18" ht="15.75" x14ac:dyDescent="0.25">
      <c r="A37" s="30"/>
      <c r="B37" s="49" t="s">
        <v>21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135">
        <f>P38-P36</f>
        <v>0</v>
      </c>
      <c r="Q37" s="136"/>
      <c r="R37" s="80"/>
    </row>
    <row r="38" spans="1:18" ht="16.5" thickBot="1" x14ac:dyDescent="0.3">
      <c r="A38" s="30"/>
      <c r="B38" s="52" t="s">
        <v>22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137">
        <f>P36*1.21</f>
        <v>0</v>
      </c>
      <c r="Q38" s="138"/>
      <c r="R38" s="80"/>
    </row>
    <row r="39" spans="1:18" x14ac:dyDescent="0.25">
      <c r="A39" s="19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x14ac:dyDescent="0.25">
      <c r="A40" s="30"/>
      <c r="B40" s="139" t="s">
        <v>73</v>
      </c>
      <c r="C40" s="140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140"/>
      <c r="P40" s="140"/>
      <c r="Q40" s="141"/>
      <c r="R40" s="80"/>
    </row>
    <row r="41" spans="1:18" ht="25.5" x14ac:dyDescent="0.25">
      <c r="A41" s="30"/>
      <c r="B41" s="142" t="s">
        <v>28</v>
      </c>
      <c r="C41" s="279" t="s">
        <v>29</v>
      </c>
      <c r="D41" s="241" t="s">
        <v>30</v>
      </c>
      <c r="E41" s="242"/>
      <c r="F41" s="242"/>
      <c r="G41" s="242"/>
      <c r="H41" s="242"/>
      <c r="I41" s="242"/>
      <c r="J41" s="242"/>
      <c r="K41" s="242"/>
      <c r="L41" s="242"/>
      <c r="M41" s="242"/>
      <c r="N41" s="243"/>
      <c r="O41" s="281" t="s">
        <v>31</v>
      </c>
      <c r="P41" s="87" t="s">
        <v>32</v>
      </c>
      <c r="Q41" s="88" t="s">
        <v>33</v>
      </c>
      <c r="R41" s="80"/>
    </row>
    <row r="42" spans="1:18" x14ac:dyDescent="0.25">
      <c r="A42" s="30"/>
      <c r="B42" s="89" t="s">
        <v>120</v>
      </c>
      <c r="C42" s="90"/>
      <c r="D42" s="282" t="s">
        <v>35</v>
      </c>
      <c r="E42" s="283" t="s">
        <v>36</v>
      </c>
      <c r="F42" s="283" t="s">
        <v>37</v>
      </c>
      <c r="G42" s="283" t="s">
        <v>38</v>
      </c>
      <c r="H42" s="283" t="s">
        <v>39</v>
      </c>
      <c r="I42" s="283" t="s">
        <v>40</v>
      </c>
      <c r="J42" s="283" t="s">
        <v>41</v>
      </c>
      <c r="K42" s="283" t="s">
        <v>42</v>
      </c>
      <c r="L42" s="283" t="s">
        <v>43</v>
      </c>
      <c r="M42" s="283" t="s">
        <v>44</v>
      </c>
      <c r="N42" s="284" t="s">
        <v>45</v>
      </c>
      <c r="O42" s="90"/>
      <c r="P42" s="90"/>
      <c r="Q42" s="94"/>
      <c r="R42" s="80"/>
    </row>
    <row r="43" spans="1:18" x14ac:dyDescent="0.25">
      <c r="A43" s="30"/>
      <c r="B43" s="95" t="s">
        <v>160</v>
      </c>
      <c r="C43" s="96">
        <v>113</v>
      </c>
      <c r="D43" s="97"/>
      <c r="E43" s="339"/>
      <c r="F43" s="104">
        <v>2</v>
      </c>
      <c r="G43" s="339"/>
      <c r="H43" s="104"/>
      <c r="I43" s="338"/>
      <c r="J43" s="338"/>
      <c r="K43" s="99"/>
      <c r="L43" s="341"/>
      <c r="M43" s="341"/>
      <c r="N43" s="100">
        <v>1</v>
      </c>
      <c r="O43" s="264">
        <f>(SUM(D43:J43)*K43*52)+(SUM(D43:J43)*L43*26)+(SUM(D43:J43)*M43*12)+(SUM(D43:J43)*N43*1)</f>
        <v>2</v>
      </c>
      <c r="P43" s="1"/>
      <c r="Q43" s="102">
        <f t="shared" ref="Q43:Q44" si="2">P43*O43*C43</f>
        <v>0</v>
      </c>
      <c r="R43" s="80"/>
    </row>
    <row r="44" spans="1:18" x14ac:dyDescent="0.25">
      <c r="A44" s="30"/>
      <c r="B44" s="95" t="s">
        <v>75</v>
      </c>
      <c r="C44" s="96">
        <v>55</v>
      </c>
      <c r="D44" s="97"/>
      <c r="E44" s="339"/>
      <c r="F44" s="104">
        <v>2</v>
      </c>
      <c r="G44" s="339"/>
      <c r="H44" s="104"/>
      <c r="I44" s="338"/>
      <c r="J44" s="338"/>
      <c r="K44" s="99"/>
      <c r="L44" s="341"/>
      <c r="M44" s="341"/>
      <c r="N44" s="100">
        <v>1</v>
      </c>
      <c r="O44" s="264">
        <f>(SUM(D44:J44)*K44*52)+(SUM(D44:J44)*L44*26)+(SUM(D44:J44)*M44*12)+(SUM(D44:J44)*N44*1)</f>
        <v>2</v>
      </c>
      <c r="P44" s="1"/>
      <c r="Q44" s="102">
        <f t="shared" si="2"/>
        <v>0</v>
      </c>
      <c r="R44" s="80"/>
    </row>
    <row r="45" spans="1:18" x14ac:dyDescent="0.25">
      <c r="A45" s="30"/>
      <c r="B45" s="95" t="s">
        <v>161</v>
      </c>
      <c r="C45" s="96">
        <v>39.6</v>
      </c>
      <c r="D45" s="97"/>
      <c r="E45" s="104"/>
      <c r="F45" s="104">
        <v>2</v>
      </c>
      <c r="G45" s="104"/>
      <c r="H45" s="104"/>
      <c r="I45" s="338"/>
      <c r="J45" s="338"/>
      <c r="K45" s="99"/>
      <c r="L45" s="341"/>
      <c r="M45" s="341"/>
      <c r="N45" s="100">
        <v>1</v>
      </c>
      <c r="O45" s="264">
        <f>(SUM(D45:J45)*K45*52)+(SUM(D45:J45)*L45*26)+(SUM(D45:J45)*M45*12)+(SUM(D45:J45)*N45*1)</f>
        <v>2</v>
      </c>
      <c r="P45" s="1"/>
      <c r="Q45" s="102">
        <f>P45*O45*C45</f>
        <v>0</v>
      </c>
      <c r="R45" s="80"/>
    </row>
    <row r="46" spans="1:18" x14ac:dyDescent="0.25">
      <c r="A46" s="30"/>
      <c r="B46" s="95" t="s">
        <v>162</v>
      </c>
      <c r="C46" s="96">
        <v>43.2</v>
      </c>
      <c r="D46" s="97"/>
      <c r="E46" s="104"/>
      <c r="F46" s="104">
        <v>2</v>
      </c>
      <c r="G46" s="104"/>
      <c r="H46" s="104"/>
      <c r="I46" s="338"/>
      <c r="J46" s="338"/>
      <c r="K46" s="99"/>
      <c r="L46" s="341"/>
      <c r="M46" s="341"/>
      <c r="N46" s="100">
        <v>1</v>
      </c>
      <c r="O46" s="264">
        <f>(SUM(D46:J46)*K46*52)+(SUM(D46:J46)*L46*26)+(SUM(D46:J46)*M46*12)+(SUM(D46:J46)*N46*1)</f>
        <v>2</v>
      </c>
      <c r="P46" s="1"/>
      <c r="Q46" s="102">
        <f>P46*O46*C46</f>
        <v>0</v>
      </c>
      <c r="R46" s="80"/>
    </row>
    <row r="47" spans="1:18" ht="15.75" thickBot="1" x14ac:dyDescent="0.3">
      <c r="A47" s="30"/>
      <c r="B47" s="95" t="s">
        <v>77</v>
      </c>
      <c r="C47" s="96">
        <v>13</v>
      </c>
      <c r="D47" s="97"/>
      <c r="E47" s="104"/>
      <c r="F47" s="104">
        <v>1</v>
      </c>
      <c r="G47" s="104"/>
      <c r="H47" s="104"/>
      <c r="I47" s="338"/>
      <c r="J47" s="338"/>
      <c r="K47" s="99"/>
      <c r="L47" s="343"/>
      <c r="M47" s="99">
        <v>1</v>
      </c>
      <c r="N47" s="344"/>
      <c r="O47" s="264">
        <f>(SUM(D47:J47)*K47*52)+(SUM(D47:J47)*L47*26)+(SUM(D47:J47)*M47*12)+(SUM(D47:J47)*N47*1)</f>
        <v>12</v>
      </c>
      <c r="P47" s="2"/>
      <c r="Q47" s="102">
        <f>P47*O47*C47</f>
        <v>0</v>
      </c>
      <c r="R47" s="80"/>
    </row>
    <row r="48" spans="1:18" x14ac:dyDescent="0.25">
      <c r="A48" s="30"/>
      <c r="B48" s="89" t="s">
        <v>123</v>
      </c>
      <c r="C48" s="90"/>
      <c r="D48" s="91" t="s">
        <v>35</v>
      </c>
      <c r="E48" s="92" t="s">
        <v>36</v>
      </c>
      <c r="F48" s="92" t="s">
        <v>37</v>
      </c>
      <c r="G48" s="92" t="s">
        <v>38</v>
      </c>
      <c r="H48" s="92" t="s">
        <v>39</v>
      </c>
      <c r="I48" s="92" t="s">
        <v>40</v>
      </c>
      <c r="J48" s="92" t="s">
        <v>41</v>
      </c>
      <c r="K48" s="92" t="s">
        <v>42</v>
      </c>
      <c r="L48" s="92" t="s">
        <v>43</v>
      </c>
      <c r="M48" s="92" t="s">
        <v>44</v>
      </c>
      <c r="N48" s="93" t="s">
        <v>45</v>
      </c>
      <c r="O48" s="90"/>
      <c r="P48" s="90"/>
      <c r="Q48" s="94"/>
      <c r="R48" s="80"/>
    </row>
    <row r="49" spans="1:18" x14ac:dyDescent="0.25">
      <c r="A49" s="30"/>
      <c r="B49" s="95" t="s">
        <v>163</v>
      </c>
      <c r="C49" s="96">
        <v>24.84</v>
      </c>
      <c r="D49" s="97"/>
      <c r="E49" s="339"/>
      <c r="F49" s="104">
        <v>2</v>
      </c>
      <c r="G49" s="339"/>
      <c r="H49" s="104"/>
      <c r="I49" s="338"/>
      <c r="J49" s="338"/>
      <c r="K49" s="99"/>
      <c r="L49" s="341"/>
      <c r="M49" s="341"/>
      <c r="N49" s="100">
        <v>1</v>
      </c>
      <c r="O49" s="264">
        <f>(SUM(D49:J49)*K49*52)+(SUM(D49:J49)*L49*26)+(SUM(D49:J49)*M49*12)+(SUM(D49:J49)*N49*1)</f>
        <v>2</v>
      </c>
      <c r="P49" s="1"/>
      <c r="Q49" s="102">
        <f>P49*O49*C49</f>
        <v>0</v>
      </c>
      <c r="R49" s="80"/>
    </row>
    <row r="50" spans="1:18" ht="15.75" thickBot="1" x14ac:dyDescent="0.3">
      <c r="A50" s="30"/>
      <c r="B50" s="107" t="s">
        <v>164</v>
      </c>
      <c r="C50" s="115">
        <v>4.5</v>
      </c>
      <c r="D50" s="272"/>
      <c r="E50" s="348"/>
      <c r="F50" s="110">
        <v>2</v>
      </c>
      <c r="G50" s="348"/>
      <c r="H50" s="110"/>
      <c r="I50" s="340"/>
      <c r="J50" s="340"/>
      <c r="K50" s="274"/>
      <c r="L50" s="343"/>
      <c r="M50" s="343"/>
      <c r="N50" s="324">
        <v>1</v>
      </c>
      <c r="O50" s="325">
        <f>(SUM(D50:J50)*K50*52)+(SUM(D50:J50)*L50*26)+(SUM(D50:J50)*M50*12)+(SUM(D50:J50)*N50*1)</f>
        <v>2</v>
      </c>
      <c r="P50" s="2"/>
      <c r="Q50" s="113">
        <f>P50*O50*C50</f>
        <v>0</v>
      </c>
      <c r="R50" s="80"/>
    </row>
    <row r="51" spans="1:18" ht="15.75" thickBot="1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/>
    </row>
    <row r="52" spans="1:18" ht="15.75" thickBot="1" x14ac:dyDescent="0.3">
      <c r="A52" s="30"/>
      <c r="B52" s="130" t="s">
        <v>126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2"/>
      <c r="R52" s="80"/>
    </row>
    <row r="53" spans="1:18" ht="15.75" x14ac:dyDescent="0.25">
      <c r="A53" s="30"/>
      <c r="B53" s="46" t="s">
        <v>20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144">
        <f>SUM(Q43:Q50)</f>
        <v>0</v>
      </c>
      <c r="Q53" s="134"/>
      <c r="R53" s="80"/>
    </row>
    <row r="54" spans="1:18" ht="15.75" x14ac:dyDescent="0.25">
      <c r="A54" s="30"/>
      <c r="B54" s="49" t="s">
        <v>21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45">
        <f>P55-P53</f>
        <v>0</v>
      </c>
      <c r="Q54" s="136"/>
      <c r="R54" s="80"/>
    </row>
    <row r="55" spans="1:18" ht="16.5" thickBot="1" x14ac:dyDescent="0.3">
      <c r="A55" s="30"/>
      <c r="B55" s="52" t="s">
        <v>22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146">
        <f>P53*1.21</f>
        <v>0</v>
      </c>
      <c r="Q55" s="138"/>
      <c r="R55" s="80"/>
    </row>
    <row r="56" spans="1:18" ht="17.100000000000001" customHeight="1" thickBot="1" x14ac:dyDescent="0.3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</row>
    <row r="57" spans="1:18" ht="19.5" thickBot="1" x14ac:dyDescent="0.3">
      <c r="A57" s="19"/>
      <c r="B57" s="43" t="s">
        <v>84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/>
      <c r="R57" s="21"/>
    </row>
    <row r="58" spans="1:18" ht="15.75" x14ac:dyDescent="0.25">
      <c r="A58" s="19"/>
      <c r="B58" s="46" t="s">
        <v>20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144">
        <f>SUM(P36+P53)</f>
        <v>0</v>
      </c>
      <c r="Q58" s="134"/>
      <c r="R58" s="21"/>
    </row>
    <row r="59" spans="1:18" ht="15.75" x14ac:dyDescent="0.25">
      <c r="A59" s="19"/>
      <c r="B59" s="49" t="s">
        <v>21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145">
        <f>P60-P58</f>
        <v>0</v>
      </c>
      <c r="Q59" s="136"/>
      <c r="R59" s="21"/>
    </row>
    <row r="60" spans="1:18" ht="16.5" thickBot="1" x14ac:dyDescent="0.3">
      <c r="A60" s="19"/>
      <c r="B60" s="52" t="s">
        <v>22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146">
        <f>P58*1.21</f>
        <v>0</v>
      </c>
      <c r="Q60" s="138"/>
      <c r="R60" s="21"/>
    </row>
    <row r="61" spans="1:18" ht="17.25" x14ac:dyDescent="0.25">
      <c r="A61" s="19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21"/>
    </row>
    <row r="62" spans="1:18" ht="15.75" x14ac:dyDescent="0.25">
      <c r="A62" s="55"/>
      <c r="B62" s="285" t="s">
        <v>25</v>
      </c>
      <c r="C62" s="286"/>
      <c r="D62" s="286"/>
      <c r="E62" s="286"/>
      <c r="F62" s="286"/>
      <c r="G62" s="286"/>
      <c r="H62" s="286"/>
      <c r="I62" s="286"/>
      <c r="J62" s="286"/>
      <c r="K62" s="286"/>
      <c r="L62" s="235"/>
      <c r="M62" s="235"/>
      <c r="N62" s="235"/>
      <c r="O62" s="66"/>
      <c r="P62" s="66"/>
      <c r="Q62" s="66"/>
      <c r="R62" s="58"/>
    </row>
    <row r="63" spans="1:18" ht="15.75" x14ac:dyDescent="0.25">
      <c r="A63" s="55"/>
      <c r="B63" s="287" t="s">
        <v>85</v>
      </c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88"/>
      <c r="Q63" s="66"/>
      <c r="R63" s="58"/>
    </row>
    <row r="64" spans="1:18" ht="30.75" customHeight="1" x14ac:dyDescent="0.25">
      <c r="A64" s="55"/>
      <c r="B64" s="155" t="s">
        <v>87</v>
      </c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58"/>
    </row>
    <row r="65" spans="1:18" x14ac:dyDescent="0.25">
      <c r="A65" s="64"/>
      <c r="B65" s="65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65"/>
      <c r="P65" s="65"/>
      <c r="Q65" s="65"/>
      <c r="R65" s="67"/>
    </row>
    <row r="66" spans="1:18" x14ac:dyDescent="0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</row>
    <row r="67" spans="1:18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1:18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1:18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1:18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1:18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1:18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1:18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1:18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1:18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1:18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1:18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1:18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1:18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1:18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4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4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4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4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4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4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  <row r="94" spans="3:14" x14ac:dyDescent="0.25"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</row>
    <row r="95" spans="3:14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</sheetData>
  <sheetProtection algorithmName="SHA-512" hashValue="1EPqw9XhUPNONl1ZoGS22WFnUprZ40y22VcBcYVCKubU8fOYMhsuVKaK3+CQ5OXpT41E6Nl45pIksYXr+Zy3zA==" saltValue="6cfQ/JoweO9UICSVh7UZeg==" spinCount="100000" sheet="1" objects="1" scenarios="1"/>
  <mergeCells count="49">
    <mergeCell ref="B64:Q64"/>
    <mergeCell ref="B63:P63"/>
    <mergeCell ref="B25:Q25"/>
    <mergeCell ref="A56:R56"/>
    <mergeCell ref="A57:A61"/>
    <mergeCell ref="B57:Q57"/>
    <mergeCell ref="R57:R61"/>
    <mergeCell ref="B58:O58"/>
    <mergeCell ref="P58:Q58"/>
    <mergeCell ref="B59:O59"/>
    <mergeCell ref="P59:Q59"/>
    <mergeCell ref="B60:O60"/>
    <mergeCell ref="P60:Q60"/>
    <mergeCell ref="A51:R51"/>
    <mergeCell ref="A52:A55"/>
    <mergeCell ref="A34:R34"/>
    <mergeCell ref="A35:A38"/>
    <mergeCell ref="B35:Q35"/>
    <mergeCell ref="R35:R38"/>
    <mergeCell ref="B36:O36"/>
    <mergeCell ref="P36:Q36"/>
    <mergeCell ref="B37:O37"/>
    <mergeCell ref="P37:Q37"/>
    <mergeCell ref="B38:O38"/>
    <mergeCell ref="P38:Q38"/>
    <mergeCell ref="A1:R1"/>
    <mergeCell ref="A2:R2"/>
    <mergeCell ref="A3:R3"/>
    <mergeCell ref="A4:R4"/>
    <mergeCell ref="A5:A33"/>
    <mergeCell ref="B5:Q5"/>
    <mergeCell ref="R5:R33"/>
    <mergeCell ref="B7:Q7"/>
    <mergeCell ref="D6:N6"/>
    <mergeCell ref="B62:K62"/>
    <mergeCell ref="A39:R39"/>
    <mergeCell ref="A40:A50"/>
    <mergeCell ref="B40:Q40"/>
    <mergeCell ref="R40:R50"/>
    <mergeCell ref="B52:Q52"/>
    <mergeCell ref="R52:R55"/>
    <mergeCell ref="B53:O53"/>
    <mergeCell ref="P53:Q53"/>
    <mergeCell ref="B54:O54"/>
    <mergeCell ref="P54:Q54"/>
    <mergeCell ref="B55:O55"/>
    <mergeCell ref="P55:Q55"/>
    <mergeCell ref="D41:N41"/>
    <mergeCell ref="B61:Q61"/>
  </mergeCells>
  <pageMargins left="0.7" right="0.7" top="0.78740157499999996" bottom="0.78740157499999996" header="0.3" footer="0.3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93"/>
  <sheetViews>
    <sheetView zoomScale="90" zoomScaleNormal="90" workbookViewId="0">
      <selection activeCell="P45" sqref="P45"/>
    </sheetView>
  </sheetViews>
  <sheetFormatPr defaultColWidth="9.140625" defaultRowHeight="15" x14ac:dyDescent="0.25"/>
  <cols>
    <col min="1" max="1" width="2.5703125" style="18" customWidth="1"/>
    <col min="2" max="2" width="34" style="18" customWidth="1"/>
    <col min="3" max="3" width="10" style="18" customWidth="1"/>
    <col min="4" max="14" width="3.7109375" style="18" customWidth="1"/>
    <col min="15" max="16" width="17.7109375" style="18" customWidth="1"/>
    <col min="17" max="17" width="17.5703125" style="18" customWidth="1"/>
    <col min="18" max="18" width="2.5703125" style="18" customWidth="1"/>
    <col min="19" max="242" width="9.140625" style="18"/>
    <col min="243" max="243" width="34" style="18" customWidth="1"/>
    <col min="244" max="244" width="10" style="18" customWidth="1"/>
    <col min="245" max="245" width="11.42578125" style="18" customWidth="1"/>
    <col min="246" max="246" width="11.85546875" style="18" customWidth="1"/>
    <col min="247" max="247" width="21.5703125" style="18" customWidth="1"/>
    <col min="248" max="248" width="13.42578125" style="18" customWidth="1"/>
    <col min="249" max="249" width="15" style="18" customWidth="1"/>
    <col min="250" max="498" width="9.140625" style="18"/>
    <col min="499" max="499" width="34" style="18" customWidth="1"/>
    <col min="500" max="500" width="10" style="18" customWidth="1"/>
    <col min="501" max="501" width="11.42578125" style="18" customWidth="1"/>
    <col min="502" max="502" width="11.85546875" style="18" customWidth="1"/>
    <col min="503" max="503" width="21.5703125" style="18" customWidth="1"/>
    <col min="504" max="504" width="13.42578125" style="18" customWidth="1"/>
    <col min="505" max="505" width="15" style="18" customWidth="1"/>
    <col min="506" max="754" width="9.140625" style="18"/>
    <col min="755" max="755" width="34" style="18" customWidth="1"/>
    <col min="756" max="756" width="10" style="18" customWidth="1"/>
    <col min="757" max="757" width="11.42578125" style="18" customWidth="1"/>
    <col min="758" max="758" width="11.85546875" style="18" customWidth="1"/>
    <col min="759" max="759" width="21.5703125" style="18" customWidth="1"/>
    <col min="760" max="760" width="13.42578125" style="18" customWidth="1"/>
    <col min="761" max="761" width="15" style="18" customWidth="1"/>
    <col min="762" max="1010" width="9.140625" style="18"/>
    <col min="1011" max="1011" width="34" style="18" customWidth="1"/>
    <col min="1012" max="1012" width="10" style="18" customWidth="1"/>
    <col min="1013" max="1013" width="11.42578125" style="18" customWidth="1"/>
    <col min="1014" max="1014" width="11.85546875" style="18" customWidth="1"/>
    <col min="1015" max="1015" width="21.5703125" style="18" customWidth="1"/>
    <col min="1016" max="1016" width="13.42578125" style="18" customWidth="1"/>
    <col min="1017" max="1017" width="15" style="18" customWidth="1"/>
    <col min="1018" max="1266" width="9.140625" style="18"/>
    <col min="1267" max="1267" width="34" style="18" customWidth="1"/>
    <col min="1268" max="1268" width="10" style="18" customWidth="1"/>
    <col min="1269" max="1269" width="11.42578125" style="18" customWidth="1"/>
    <col min="1270" max="1270" width="11.85546875" style="18" customWidth="1"/>
    <col min="1271" max="1271" width="21.5703125" style="18" customWidth="1"/>
    <col min="1272" max="1272" width="13.42578125" style="18" customWidth="1"/>
    <col min="1273" max="1273" width="15" style="18" customWidth="1"/>
    <col min="1274" max="1522" width="9.140625" style="18"/>
    <col min="1523" max="1523" width="34" style="18" customWidth="1"/>
    <col min="1524" max="1524" width="10" style="18" customWidth="1"/>
    <col min="1525" max="1525" width="11.42578125" style="18" customWidth="1"/>
    <col min="1526" max="1526" width="11.85546875" style="18" customWidth="1"/>
    <col min="1527" max="1527" width="21.5703125" style="18" customWidth="1"/>
    <col min="1528" max="1528" width="13.42578125" style="18" customWidth="1"/>
    <col min="1529" max="1529" width="15" style="18" customWidth="1"/>
    <col min="1530" max="1778" width="9.140625" style="18"/>
    <col min="1779" max="1779" width="34" style="18" customWidth="1"/>
    <col min="1780" max="1780" width="10" style="18" customWidth="1"/>
    <col min="1781" max="1781" width="11.42578125" style="18" customWidth="1"/>
    <col min="1782" max="1782" width="11.85546875" style="18" customWidth="1"/>
    <col min="1783" max="1783" width="21.5703125" style="18" customWidth="1"/>
    <col min="1784" max="1784" width="13.42578125" style="18" customWidth="1"/>
    <col min="1785" max="1785" width="15" style="18" customWidth="1"/>
    <col min="1786" max="2034" width="9.140625" style="18"/>
    <col min="2035" max="2035" width="34" style="18" customWidth="1"/>
    <col min="2036" max="2036" width="10" style="18" customWidth="1"/>
    <col min="2037" max="2037" width="11.42578125" style="18" customWidth="1"/>
    <col min="2038" max="2038" width="11.85546875" style="18" customWidth="1"/>
    <col min="2039" max="2039" width="21.5703125" style="18" customWidth="1"/>
    <col min="2040" max="2040" width="13.42578125" style="18" customWidth="1"/>
    <col min="2041" max="2041" width="15" style="18" customWidth="1"/>
    <col min="2042" max="2290" width="9.140625" style="18"/>
    <col min="2291" max="2291" width="34" style="18" customWidth="1"/>
    <col min="2292" max="2292" width="10" style="18" customWidth="1"/>
    <col min="2293" max="2293" width="11.42578125" style="18" customWidth="1"/>
    <col min="2294" max="2294" width="11.85546875" style="18" customWidth="1"/>
    <col min="2295" max="2295" width="21.5703125" style="18" customWidth="1"/>
    <col min="2296" max="2296" width="13.42578125" style="18" customWidth="1"/>
    <col min="2297" max="2297" width="15" style="18" customWidth="1"/>
    <col min="2298" max="2546" width="9.140625" style="18"/>
    <col min="2547" max="2547" width="34" style="18" customWidth="1"/>
    <col min="2548" max="2548" width="10" style="18" customWidth="1"/>
    <col min="2549" max="2549" width="11.42578125" style="18" customWidth="1"/>
    <col min="2550" max="2550" width="11.85546875" style="18" customWidth="1"/>
    <col min="2551" max="2551" width="21.5703125" style="18" customWidth="1"/>
    <col min="2552" max="2552" width="13.42578125" style="18" customWidth="1"/>
    <col min="2553" max="2553" width="15" style="18" customWidth="1"/>
    <col min="2554" max="2802" width="9.140625" style="18"/>
    <col min="2803" max="2803" width="34" style="18" customWidth="1"/>
    <col min="2804" max="2804" width="10" style="18" customWidth="1"/>
    <col min="2805" max="2805" width="11.42578125" style="18" customWidth="1"/>
    <col min="2806" max="2806" width="11.85546875" style="18" customWidth="1"/>
    <col min="2807" max="2807" width="21.5703125" style="18" customWidth="1"/>
    <col min="2808" max="2808" width="13.42578125" style="18" customWidth="1"/>
    <col min="2809" max="2809" width="15" style="18" customWidth="1"/>
    <col min="2810" max="3058" width="9.140625" style="18"/>
    <col min="3059" max="3059" width="34" style="18" customWidth="1"/>
    <col min="3060" max="3060" width="10" style="18" customWidth="1"/>
    <col min="3061" max="3061" width="11.42578125" style="18" customWidth="1"/>
    <col min="3062" max="3062" width="11.85546875" style="18" customWidth="1"/>
    <col min="3063" max="3063" width="21.5703125" style="18" customWidth="1"/>
    <col min="3064" max="3064" width="13.42578125" style="18" customWidth="1"/>
    <col min="3065" max="3065" width="15" style="18" customWidth="1"/>
    <col min="3066" max="3314" width="9.140625" style="18"/>
    <col min="3315" max="3315" width="34" style="18" customWidth="1"/>
    <col min="3316" max="3316" width="10" style="18" customWidth="1"/>
    <col min="3317" max="3317" width="11.42578125" style="18" customWidth="1"/>
    <col min="3318" max="3318" width="11.85546875" style="18" customWidth="1"/>
    <col min="3319" max="3319" width="21.5703125" style="18" customWidth="1"/>
    <col min="3320" max="3320" width="13.42578125" style="18" customWidth="1"/>
    <col min="3321" max="3321" width="15" style="18" customWidth="1"/>
    <col min="3322" max="3570" width="9.140625" style="18"/>
    <col min="3571" max="3571" width="34" style="18" customWidth="1"/>
    <col min="3572" max="3572" width="10" style="18" customWidth="1"/>
    <col min="3573" max="3573" width="11.42578125" style="18" customWidth="1"/>
    <col min="3574" max="3574" width="11.85546875" style="18" customWidth="1"/>
    <col min="3575" max="3575" width="21.5703125" style="18" customWidth="1"/>
    <col min="3576" max="3576" width="13.42578125" style="18" customWidth="1"/>
    <col min="3577" max="3577" width="15" style="18" customWidth="1"/>
    <col min="3578" max="3826" width="9.140625" style="18"/>
    <col min="3827" max="3827" width="34" style="18" customWidth="1"/>
    <col min="3828" max="3828" width="10" style="18" customWidth="1"/>
    <col min="3829" max="3829" width="11.42578125" style="18" customWidth="1"/>
    <col min="3830" max="3830" width="11.85546875" style="18" customWidth="1"/>
    <col min="3831" max="3831" width="21.5703125" style="18" customWidth="1"/>
    <col min="3832" max="3832" width="13.42578125" style="18" customWidth="1"/>
    <col min="3833" max="3833" width="15" style="18" customWidth="1"/>
    <col min="3834" max="4082" width="9.140625" style="18"/>
    <col min="4083" max="4083" width="34" style="18" customWidth="1"/>
    <col min="4084" max="4084" width="10" style="18" customWidth="1"/>
    <col min="4085" max="4085" width="11.42578125" style="18" customWidth="1"/>
    <col min="4086" max="4086" width="11.85546875" style="18" customWidth="1"/>
    <col min="4087" max="4087" width="21.5703125" style="18" customWidth="1"/>
    <col min="4088" max="4088" width="13.42578125" style="18" customWidth="1"/>
    <col min="4089" max="4089" width="15" style="18" customWidth="1"/>
    <col min="4090" max="4338" width="9.140625" style="18"/>
    <col min="4339" max="4339" width="34" style="18" customWidth="1"/>
    <col min="4340" max="4340" width="10" style="18" customWidth="1"/>
    <col min="4341" max="4341" width="11.42578125" style="18" customWidth="1"/>
    <col min="4342" max="4342" width="11.85546875" style="18" customWidth="1"/>
    <col min="4343" max="4343" width="21.5703125" style="18" customWidth="1"/>
    <col min="4344" max="4344" width="13.42578125" style="18" customWidth="1"/>
    <col min="4345" max="4345" width="15" style="18" customWidth="1"/>
    <col min="4346" max="4594" width="9.140625" style="18"/>
    <col min="4595" max="4595" width="34" style="18" customWidth="1"/>
    <col min="4596" max="4596" width="10" style="18" customWidth="1"/>
    <col min="4597" max="4597" width="11.42578125" style="18" customWidth="1"/>
    <col min="4598" max="4598" width="11.85546875" style="18" customWidth="1"/>
    <col min="4599" max="4599" width="21.5703125" style="18" customWidth="1"/>
    <col min="4600" max="4600" width="13.42578125" style="18" customWidth="1"/>
    <col min="4601" max="4601" width="15" style="18" customWidth="1"/>
    <col min="4602" max="4850" width="9.140625" style="18"/>
    <col min="4851" max="4851" width="34" style="18" customWidth="1"/>
    <col min="4852" max="4852" width="10" style="18" customWidth="1"/>
    <col min="4853" max="4853" width="11.42578125" style="18" customWidth="1"/>
    <col min="4854" max="4854" width="11.85546875" style="18" customWidth="1"/>
    <col min="4855" max="4855" width="21.5703125" style="18" customWidth="1"/>
    <col min="4856" max="4856" width="13.42578125" style="18" customWidth="1"/>
    <col min="4857" max="4857" width="15" style="18" customWidth="1"/>
    <col min="4858" max="5106" width="9.140625" style="18"/>
    <col min="5107" max="5107" width="34" style="18" customWidth="1"/>
    <col min="5108" max="5108" width="10" style="18" customWidth="1"/>
    <col min="5109" max="5109" width="11.42578125" style="18" customWidth="1"/>
    <col min="5110" max="5110" width="11.85546875" style="18" customWidth="1"/>
    <col min="5111" max="5111" width="21.5703125" style="18" customWidth="1"/>
    <col min="5112" max="5112" width="13.42578125" style="18" customWidth="1"/>
    <col min="5113" max="5113" width="15" style="18" customWidth="1"/>
    <col min="5114" max="5362" width="9.140625" style="18"/>
    <col min="5363" max="5363" width="34" style="18" customWidth="1"/>
    <col min="5364" max="5364" width="10" style="18" customWidth="1"/>
    <col min="5365" max="5365" width="11.42578125" style="18" customWidth="1"/>
    <col min="5366" max="5366" width="11.85546875" style="18" customWidth="1"/>
    <col min="5367" max="5367" width="21.5703125" style="18" customWidth="1"/>
    <col min="5368" max="5368" width="13.42578125" style="18" customWidth="1"/>
    <col min="5369" max="5369" width="15" style="18" customWidth="1"/>
    <col min="5370" max="5618" width="9.140625" style="18"/>
    <col min="5619" max="5619" width="34" style="18" customWidth="1"/>
    <col min="5620" max="5620" width="10" style="18" customWidth="1"/>
    <col min="5621" max="5621" width="11.42578125" style="18" customWidth="1"/>
    <col min="5622" max="5622" width="11.85546875" style="18" customWidth="1"/>
    <col min="5623" max="5623" width="21.5703125" style="18" customWidth="1"/>
    <col min="5624" max="5624" width="13.42578125" style="18" customWidth="1"/>
    <col min="5625" max="5625" width="15" style="18" customWidth="1"/>
    <col min="5626" max="5874" width="9.140625" style="18"/>
    <col min="5875" max="5875" width="34" style="18" customWidth="1"/>
    <col min="5876" max="5876" width="10" style="18" customWidth="1"/>
    <col min="5877" max="5877" width="11.42578125" style="18" customWidth="1"/>
    <col min="5878" max="5878" width="11.85546875" style="18" customWidth="1"/>
    <col min="5879" max="5879" width="21.5703125" style="18" customWidth="1"/>
    <col min="5880" max="5880" width="13.42578125" style="18" customWidth="1"/>
    <col min="5881" max="5881" width="15" style="18" customWidth="1"/>
    <col min="5882" max="6130" width="9.140625" style="18"/>
    <col min="6131" max="6131" width="34" style="18" customWidth="1"/>
    <col min="6132" max="6132" width="10" style="18" customWidth="1"/>
    <col min="6133" max="6133" width="11.42578125" style="18" customWidth="1"/>
    <col min="6134" max="6134" width="11.85546875" style="18" customWidth="1"/>
    <col min="6135" max="6135" width="21.5703125" style="18" customWidth="1"/>
    <col min="6136" max="6136" width="13.42578125" style="18" customWidth="1"/>
    <col min="6137" max="6137" width="15" style="18" customWidth="1"/>
    <col min="6138" max="6386" width="9.140625" style="18"/>
    <col min="6387" max="6387" width="34" style="18" customWidth="1"/>
    <col min="6388" max="6388" width="10" style="18" customWidth="1"/>
    <col min="6389" max="6389" width="11.42578125" style="18" customWidth="1"/>
    <col min="6390" max="6390" width="11.85546875" style="18" customWidth="1"/>
    <col min="6391" max="6391" width="21.5703125" style="18" customWidth="1"/>
    <col min="6392" max="6392" width="13.42578125" style="18" customWidth="1"/>
    <col min="6393" max="6393" width="15" style="18" customWidth="1"/>
    <col min="6394" max="6642" width="9.140625" style="18"/>
    <col min="6643" max="6643" width="34" style="18" customWidth="1"/>
    <col min="6644" max="6644" width="10" style="18" customWidth="1"/>
    <col min="6645" max="6645" width="11.42578125" style="18" customWidth="1"/>
    <col min="6646" max="6646" width="11.85546875" style="18" customWidth="1"/>
    <col min="6647" max="6647" width="21.5703125" style="18" customWidth="1"/>
    <col min="6648" max="6648" width="13.42578125" style="18" customWidth="1"/>
    <col min="6649" max="6649" width="15" style="18" customWidth="1"/>
    <col min="6650" max="6898" width="9.140625" style="18"/>
    <col min="6899" max="6899" width="34" style="18" customWidth="1"/>
    <col min="6900" max="6900" width="10" style="18" customWidth="1"/>
    <col min="6901" max="6901" width="11.42578125" style="18" customWidth="1"/>
    <col min="6902" max="6902" width="11.85546875" style="18" customWidth="1"/>
    <col min="6903" max="6903" width="21.5703125" style="18" customWidth="1"/>
    <col min="6904" max="6904" width="13.42578125" style="18" customWidth="1"/>
    <col min="6905" max="6905" width="15" style="18" customWidth="1"/>
    <col min="6906" max="7154" width="9.140625" style="18"/>
    <col min="7155" max="7155" width="34" style="18" customWidth="1"/>
    <col min="7156" max="7156" width="10" style="18" customWidth="1"/>
    <col min="7157" max="7157" width="11.42578125" style="18" customWidth="1"/>
    <col min="7158" max="7158" width="11.85546875" style="18" customWidth="1"/>
    <col min="7159" max="7159" width="21.5703125" style="18" customWidth="1"/>
    <col min="7160" max="7160" width="13.42578125" style="18" customWidth="1"/>
    <col min="7161" max="7161" width="15" style="18" customWidth="1"/>
    <col min="7162" max="7410" width="9.140625" style="18"/>
    <col min="7411" max="7411" width="34" style="18" customWidth="1"/>
    <col min="7412" max="7412" width="10" style="18" customWidth="1"/>
    <col min="7413" max="7413" width="11.42578125" style="18" customWidth="1"/>
    <col min="7414" max="7414" width="11.85546875" style="18" customWidth="1"/>
    <col min="7415" max="7415" width="21.5703125" style="18" customWidth="1"/>
    <col min="7416" max="7416" width="13.42578125" style="18" customWidth="1"/>
    <col min="7417" max="7417" width="15" style="18" customWidth="1"/>
    <col min="7418" max="7666" width="9.140625" style="18"/>
    <col min="7667" max="7667" width="34" style="18" customWidth="1"/>
    <col min="7668" max="7668" width="10" style="18" customWidth="1"/>
    <col min="7669" max="7669" width="11.42578125" style="18" customWidth="1"/>
    <col min="7670" max="7670" width="11.85546875" style="18" customWidth="1"/>
    <col min="7671" max="7671" width="21.5703125" style="18" customWidth="1"/>
    <col min="7672" max="7672" width="13.42578125" style="18" customWidth="1"/>
    <col min="7673" max="7673" width="15" style="18" customWidth="1"/>
    <col min="7674" max="7922" width="9.140625" style="18"/>
    <col min="7923" max="7923" width="34" style="18" customWidth="1"/>
    <col min="7924" max="7924" width="10" style="18" customWidth="1"/>
    <col min="7925" max="7925" width="11.42578125" style="18" customWidth="1"/>
    <col min="7926" max="7926" width="11.85546875" style="18" customWidth="1"/>
    <col min="7927" max="7927" width="21.5703125" style="18" customWidth="1"/>
    <col min="7928" max="7928" width="13.42578125" style="18" customWidth="1"/>
    <col min="7929" max="7929" width="15" style="18" customWidth="1"/>
    <col min="7930" max="8178" width="9.140625" style="18"/>
    <col min="8179" max="8179" width="34" style="18" customWidth="1"/>
    <col min="8180" max="8180" width="10" style="18" customWidth="1"/>
    <col min="8181" max="8181" width="11.42578125" style="18" customWidth="1"/>
    <col min="8182" max="8182" width="11.85546875" style="18" customWidth="1"/>
    <col min="8183" max="8183" width="21.5703125" style="18" customWidth="1"/>
    <col min="8184" max="8184" width="13.42578125" style="18" customWidth="1"/>
    <col min="8185" max="8185" width="15" style="18" customWidth="1"/>
    <col min="8186" max="8434" width="9.140625" style="18"/>
    <col min="8435" max="8435" width="34" style="18" customWidth="1"/>
    <col min="8436" max="8436" width="10" style="18" customWidth="1"/>
    <col min="8437" max="8437" width="11.42578125" style="18" customWidth="1"/>
    <col min="8438" max="8438" width="11.85546875" style="18" customWidth="1"/>
    <col min="8439" max="8439" width="21.5703125" style="18" customWidth="1"/>
    <col min="8440" max="8440" width="13.42578125" style="18" customWidth="1"/>
    <col min="8441" max="8441" width="15" style="18" customWidth="1"/>
    <col min="8442" max="8690" width="9.140625" style="18"/>
    <col min="8691" max="8691" width="34" style="18" customWidth="1"/>
    <col min="8692" max="8692" width="10" style="18" customWidth="1"/>
    <col min="8693" max="8693" width="11.42578125" style="18" customWidth="1"/>
    <col min="8694" max="8694" width="11.85546875" style="18" customWidth="1"/>
    <col min="8695" max="8695" width="21.5703125" style="18" customWidth="1"/>
    <col min="8696" max="8696" width="13.42578125" style="18" customWidth="1"/>
    <col min="8697" max="8697" width="15" style="18" customWidth="1"/>
    <col min="8698" max="8946" width="9.140625" style="18"/>
    <col min="8947" max="8947" width="34" style="18" customWidth="1"/>
    <col min="8948" max="8948" width="10" style="18" customWidth="1"/>
    <col min="8949" max="8949" width="11.42578125" style="18" customWidth="1"/>
    <col min="8950" max="8950" width="11.85546875" style="18" customWidth="1"/>
    <col min="8951" max="8951" width="21.5703125" style="18" customWidth="1"/>
    <col min="8952" max="8952" width="13.42578125" style="18" customWidth="1"/>
    <col min="8953" max="8953" width="15" style="18" customWidth="1"/>
    <col min="8954" max="9202" width="9.140625" style="18"/>
    <col min="9203" max="9203" width="34" style="18" customWidth="1"/>
    <col min="9204" max="9204" width="10" style="18" customWidth="1"/>
    <col min="9205" max="9205" width="11.42578125" style="18" customWidth="1"/>
    <col min="9206" max="9206" width="11.85546875" style="18" customWidth="1"/>
    <col min="9207" max="9207" width="21.5703125" style="18" customWidth="1"/>
    <col min="9208" max="9208" width="13.42578125" style="18" customWidth="1"/>
    <col min="9209" max="9209" width="15" style="18" customWidth="1"/>
    <col min="9210" max="9458" width="9.140625" style="18"/>
    <col min="9459" max="9459" width="34" style="18" customWidth="1"/>
    <col min="9460" max="9460" width="10" style="18" customWidth="1"/>
    <col min="9461" max="9461" width="11.42578125" style="18" customWidth="1"/>
    <col min="9462" max="9462" width="11.85546875" style="18" customWidth="1"/>
    <col min="9463" max="9463" width="21.5703125" style="18" customWidth="1"/>
    <col min="9464" max="9464" width="13.42578125" style="18" customWidth="1"/>
    <col min="9465" max="9465" width="15" style="18" customWidth="1"/>
    <col min="9466" max="9714" width="9.140625" style="18"/>
    <col min="9715" max="9715" width="34" style="18" customWidth="1"/>
    <col min="9716" max="9716" width="10" style="18" customWidth="1"/>
    <col min="9717" max="9717" width="11.42578125" style="18" customWidth="1"/>
    <col min="9718" max="9718" width="11.85546875" style="18" customWidth="1"/>
    <col min="9719" max="9719" width="21.5703125" style="18" customWidth="1"/>
    <col min="9720" max="9720" width="13.42578125" style="18" customWidth="1"/>
    <col min="9721" max="9721" width="15" style="18" customWidth="1"/>
    <col min="9722" max="9970" width="9.140625" style="18"/>
    <col min="9971" max="9971" width="34" style="18" customWidth="1"/>
    <col min="9972" max="9972" width="10" style="18" customWidth="1"/>
    <col min="9973" max="9973" width="11.42578125" style="18" customWidth="1"/>
    <col min="9974" max="9974" width="11.85546875" style="18" customWidth="1"/>
    <col min="9975" max="9975" width="21.5703125" style="18" customWidth="1"/>
    <col min="9976" max="9976" width="13.42578125" style="18" customWidth="1"/>
    <col min="9977" max="9977" width="15" style="18" customWidth="1"/>
    <col min="9978" max="10226" width="9.140625" style="18"/>
    <col min="10227" max="10227" width="34" style="18" customWidth="1"/>
    <col min="10228" max="10228" width="10" style="18" customWidth="1"/>
    <col min="10229" max="10229" width="11.42578125" style="18" customWidth="1"/>
    <col min="10230" max="10230" width="11.85546875" style="18" customWidth="1"/>
    <col min="10231" max="10231" width="21.5703125" style="18" customWidth="1"/>
    <col min="10232" max="10232" width="13.42578125" style="18" customWidth="1"/>
    <col min="10233" max="10233" width="15" style="18" customWidth="1"/>
    <col min="10234" max="10482" width="9.140625" style="18"/>
    <col min="10483" max="10483" width="34" style="18" customWidth="1"/>
    <col min="10484" max="10484" width="10" style="18" customWidth="1"/>
    <col min="10485" max="10485" width="11.42578125" style="18" customWidth="1"/>
    <col min="10486" max="10486" width="11.85546875" style="18" customWidth="1"/>
    <col min="10487" max="10487" width="21.5703125" style="18" customWidth="1"/>
    <col min="10488" max="10488" width="13.42578125" style="18" customWidth="1"/>
    <col min="10489" max="10489" width="15" style="18" customWidth="1"/>
    <col min="10490" max="10738" width="9.140625" style="18"/>
    <col min="10739" max="10739" width="34" style="18" customWidth="1"/>
    <col min="10740" max="10740" width="10" style="18" customWidth="1"/>
    <col min="10741" max="10741" width="11.42578125" style="18" customWidth="1"/>
    <col min="10742" max="10742" width="11.85546875" style="18" customWidth="1"/>
    <col min="10743" max="10743" width="21.5703125" style="18" customWidth="1"/>
    <col min="10744" max="10744" width="13.42578125" style="18" customWidth="1"/>
    <col min="10745" max="10745" width="15" style="18" customWidth="1"/>
    <col min="10746" max="10994" width="9.140625" style="18"/>
    <col min="10995" max="10995" width="34" style="18" customWidth="1"/>
    <col min="10996" max="10996" width="10" style="18" customWidth="1"/>
    <col min="10997" max="10997" width="11.42578125" style="18" customWidth="1"/>
    <col min="10998" max="10998" width="11.85546875" style="18" customWidth="1"/>
    <col min="10999" max="10999" width="21.5703125" style="18" customWidth="1"/>
    <col min="11000" max="11000" width="13.42578125" style="18" customWidth="1"/>
    <col min="11001" max="11001" width="15" style="18" customWidth="1"/>
    <col min="11002" max="11250" width="9.140625" style="18"/>
    <col min="11251" max="11251" width="34" style="18" customWidth="1"/>
    <col min="11252" max="11252" width="10" style="18" customWidth="1"/>
    <col min="11253" max="11253" width="11.42578125" style="18" customWidth="1"/>
    <col min="11254" max="11254" width="11.85546875" style="18" customWidth="1"/>
    <col min="11255" max="11255" width="21.5703125" style="18" customWidth="1"/>
    <col min="11256" max="11256" width="13.42578125" style="18" customWidth="1"/>
    <col min="11257" max="11257" width="15" style="18" customWidth="1"/>
    <col min="11258" max="11506" width="9.140625" style="18"/>
    <col min="11507" max="11507" width="34" style="18" customWidth="1"/>
    <col min="11508" max="11508" width="10" style="18" customWidth="1"/>
    <col min="11509" max="11509" width="11.42578125" style="18" customWidth="1"/>
    <col min="11510" max="11510" width="11.85546875" style="18" customWidth="1"/>
    <col min="11511" max="11511" width="21.5703125" style="18" customWidth="1"/>
    <col min="11512" max="11512" width="13.42578125" style="18" customWidth="1"/>
    <col min="11513" max="11513" width="15" style="18" customWidth="1"/>
    <col min="11514" max="11762" width="9.140625" style="18"/>
    <col min="11763" max="11763" width="34" style="18" customWidth="1"/>
    <col min="11764" max="11764" width="10" style="18" customWidth="1"/>
    <col min="11765" max="11765" width="11.42578125" style="18" customWidth="1"/>
    <col min="11766" max="11766" width="11.85546875" style="18" customWidth="1"/>
    <col min="11767" max="11767" width="21.5703125" style="18" customWidth="1"/>
    <col min="11768" max="11768" width="13.42578125" style="18" customWidth="1"/>
    <col min="11769" max="11769" width="15" style="18" customWidth="1"/>
    <col min="11770" max="12018" width="9.140625" style="18"/>
    <col min="12019" max="12019" width="34" style="18" customWidth="1"/>
    <col min="12020" max="12020" width="10" style="18" customWidth="1"/>
    <col min="12021" max="12021" width="11.42578125" style="18" customWidth="1"/>
    <col min="12022" max="12022" width="11.85546875" style="18" customWidth="1"/>
    <col min="12023" max="12023" width="21.5703125" style="18" customWidth="1"/>
    <col min="12024" max="12024" width="13.42578125" style="18" customWidth="1"/>
    <col min="12025" max="12025" width="15" style="18" customWidth="1"/>
    <col min="12026" max="12274" width="9.140625" style="18"/>
    <col min="12275" max="12275" width="34" style="18" customWidth="1"/>
    <col min="12276" max="12276" width="10" style="18" customWidth="1"/>
    <col min="12277" max="12277" width="11.42578125" style="18" customWidth="1"/>
    <col min="12278" max="12278" width="11.85546875" style="18" customWidth="1"/>
    <col min="12279" max="12279" width="21.5703125" style="18" customWidth="1"/>
    <col min="12280" max="12280" width="13.42578125" style="18" customWidth="1"/>
    <col min="12281" max="12281" width="15" style="18" customWidth="1"/>
    <col min="12282" max="12530" width="9.140625" style="18"/>
    <col min="12531" max="12531" width="34" style="18" customWidth="1"/>
    <col min="12532" max="12532" width="10" style="18" customWidth="1"/>
    <col min="12533" max="12533" width="11.42578125" style="18" customWidth="1"/>
    <col min="12534" max="12534" width="11.85546875" style="18" customWidth="1"/>
    <col min="12535" max="12535" width="21.5703125" style="18" customWidth="1"/>
    <col min="12536" max="12536" width="13.42578125" style="18" customWidth="1"/>
    <col min="12537" max="12537" width="15" style="18" customWidth="1"/>
    <col min="12538" max="12786" width="9.140625" style="18"/>
    <col min="12787" max="12787" width="34" style="18" customWidth="1"/>
    <col min="12788" max="12788" width="10" style="18" customWidth="1"/>
    <col min="12789" max="12789" width="11.42578125" style="18" customWidth="1"/>
    <col min="12790" max="12790" width="11.85546875" style="18" customWidth="1"/>
    <col min="12791" max="12791" width="21.5703125" style="18" customWidth="1"/>
    <col min="12792" max="12792" width="13.42578125" style="18" customWidth="1"/>
    <col min="12793" max="12793" width="15" style="18" customWidth="1"/>
    <col min="12794" max="13042" width="9.140625" style="18"/>
    <col min="13043" max="13043" width="34" style="18" customWidth="1"/>
    <col min="13044" max="13044" width="10" style="18" customWidth="1"/>
    <col min="13045" max="13045" width="11.42578125" style="18" customWidth="1"/>
    <col min="13046" max="13046" width="11.85546875" style="18" customWidth="1"/>
    <col min="13047" max="13047" width="21.5703125" style="18" customWidth="1"/>
    <col min="13048" max="13048" width="13.42578125" style="18" customWidth="1"/>
    <col min="13049" max="13049" width="15" style="18" customWidth="1"/>
    <col min="13050" max="13298" width="9.140625" style="18"/>
    <col min="13299" max="13299" width="34" style="18" customWidth="1"/>
    <col min="13300" max="13300" width="10" style="18" customWidth="1"/>
    <col min="13301" max="13301" width="11.42578125" style="18" customWidth="1"/>
    <col min="13302" max="13302" width="11.85546875" style="18" customWidth="1"/>
    <col min="13303" max="13303" width="21.5703125" style="18" customWidth="1"/>
    <col min="13304" max="13304" width="13.42578125" style="18" customWidth="1"/>
    <col min="13305" max="13305" width="15" style="18" customWidth="1"/>
    <col min="13306" max="13554" width="9.140625" style="18"/>
    <col min="13555" max="13555" width="34" style="18" customWidth="1"/>
    <col min="13556" max="13556" width="10" style="18" customWidth="1"/>
    <col min="13557" max="13557" width="11.42578125" style="18" customWidth="1"/>
    <col min="13558" max="13558" width="11.85546875" style="18" customWidth="1"/>
    <col min="13559" max="13559" width="21.5703125" style="18" customWidth="1"/>
    <col min="13560" max="13560" width="13.42578125" style="18" customWidth="1"/>
    <col min="13561" max="13561" width="15" style="18" customWidth="1"/>
    <col min="13562" max="13810" width="9.140625" style="18"/>
    <col min="13811" max="13811" width="34" style="18" customWidth="1"/>
    <col min="13812" max="13812" width="10" style="18" customWidth="1"/>
    <col min="13813" max="13813" width="11.42578125" style="18" customWidth="1"/>
    <col min="13814" max="13814" width="11.85546875" style="18" customWidth="1"/>
    <col min="13815" max="13815" width="21.5703125" style="18" customWidth="1"/>
    <col min="13816" max="13816" width="13.42578125" style="18" customWidth="1"/>
    <col min="13817" max="13817" width="15" style="18" customWidth="1"/>
    <col min="13818" max="14066" width="9.140625" style="18"/>
    <col min="14067" max="14067" width="34" style="18" customWidth="1"/>
    <col min="14068" max="14068" width="10" style="18" customWidth="1"/>
    <col min="14069" max="14069" width="11.42578125" style="18" customWidth="1"/>
    <col min="14070" max="14070" width="11.85546875" style="18" customWidth="1"/>
    <col min="14071" max="14071" width="21.5703125" style="18" customWidth="1"/>
    <col min="14072" max="14072" width="13.42578125" style="18" customWidth="1"/>
    <col min="14073" max="14073" width="15" style="18" customWidth="1"/>
    <col min="14074" max="14322" width="9.140625" style="18"/>
    <col min="14323" max="14323" width="34" style="18" customWidth="1"/>
    <col min="14324" max="14324" width="10" style="18" customWidth="1"/>
    <col min="14325" max="14325" width="11.42578125" style="18" customWidth="1"/>
    <col min="14326" max="14326" width="11.85546875" style="18" customWidth="1"/>
    <col min="14327" max="14327" width="21.5703125" style="18" customWidth="1"/>
    <col min="14328" max="14328" width="13.42578125" style="18" customWidth="1"/>
    <col min="14329" max="14329" width="15" style="18" customWidth="1"/>
    <col min="14330" max="14578" width="9.140625" style="18"/>
    <col min="14579" max="14579" width="34" style="18" customWidth="1"/>
    <col min="14580" max="14580" width="10" style="18" customWidth="1"/>
    <col min="14581" max="14581" width="11.42578125" style="18" customWidth="1"/>
    <col min="14582" max="14582" width="11.85546875" style="18" customWidth="1"/>
    <col min="14583" max="14583" width="21.5703125" style="18" customWidth="1"/>
    <col min="14584" max="14584" width="13.42578125" style="18" customWidth="1"/>
    <col min="14585" max="14585" width="15" style="18" customWidth="1"/>
    <col min="14586" max="14834" width="9.140625" style="18"/>
    <col min="14835" max="14835" width="34" style="18" customWidth="1"/>
    <col min="14836" max="14836" width="10" style="18" customWidth="1"/>
    <col min="14837" max="14837" width="11.42578125" style="18" customWidth="1"/>
    <col min="14838" max="14838" width="11.85546875" style="18" customWidth="1"/>
    <col min="14839" max="14839" width="21.5703125" style="18" customWidth="1"/>
    <col min="14840" max="14840" width="13.42578125" style="18" customWidth="1"/>
    <col min="14841" max="14841" width="15" style="18" customWidth="1"/>
    <col min="14842" max="15090" width="9.140625" style="18"/>
    <col min="15091" max="15091" width="34" style="18" customWidth="1"/>
    <col min="15092" max="15092" width="10" style="18" customWidth="1"/>
    <col min="15093" max="15093" width="11.42578125" style="18" customWidth="1"/>
    <col min="15094" max="15094" width="11.85546875" style="18" customWidth="1"/>
    <col min="15095" max="15095" width="21.5703125" style="18" customWidth="1"/>
    <col min="15096" max="15096" width="13.42578125" style="18" customWidth="1"/>
    <col min="15097" max="15097" width="15" style="18" customWidth="1"/>
    <col min="15098" max="15346" width="9.140625" style="18"/>
    <col min="15347" max="15347" width="34" style="18" customWidth="1"/>
    <col min="15348" max="15348" width="10" style="18" customWidth="1"/>
    <col min="15349" max="15349" width="11.42578125" style="18" customWidth="1"/>
    <col min="15350" max="15350" width="11.85546875" style="18" customWidth="1"/>
    <col min="15351" max="15351" width="21.5703125" style="18" customWidth="1"/>
    <col min="15352" max="15352" width="13.42578125" style="18" customWidth="1"/>
    <col min="15353" max="15353" width="15" style="18" customWidth="1"/>
    <col min="15354" max="15602" width="9.140625" style="18"/>
    <col min="15603" max="15603" width="34" style="18" customWidth="1"/>
    <col min="15604" max="15604" width="10" style="18" customWidth="1"/>
    <col min="15605" max="15605" width="11.42578125" style="18" customWidth="1"/>
    <col min="15606" max="15606" width="11.85546875" style="18" customWidth="1"/>
    <col min="15607" max="15607" width="21.5703125" style="18" customWidth="1"/>
    <col min="15608" max="15608" width="13.42578125" style="18" customWidth="1"/>
    <col min="15609" max="15609" width="15" style="18" customWidth="1"/>
    <col min="15610" max="15858" width="9.140625" style="18"/>
    <col min="15859" max="15859" width="34" style="18" customWidth="1"/>
    <col min="15860" max="15860" width="10" style="18" customWidth="1"/>
    <col min="15861" max="15861" width="11.42578125" style="18" customWidth="1"/>
    <col min="15862" max="15862" width="11.85546875" style="18" customWidth="1"/>
    <col min="15863" max="15863" width="21.5703125" style="18" customWidth="1"/>
    <col min="15864" max="15864" width="13.42578125" style="18" customWidth="1"/>
    <col min="15865" max="15865" width="15" style="18" customWidth="1"/>
    <col min="15866" max="16114" width="9.140625" style="18"/>
    <col min="16115" max="16115" width="34" style="18" customWidth="1"/>
    <col min="16116" max="16116" width="10" style="18" customWidth="1"/>
    <col min="16117" max="16117" width="11.42578125" style="18" customWidth="1"/>
    <col min="16118" max="16118" width="11.85546875" style="18" customWidth="1"/>
    <col min="16119" max="16119" width="21.5703125" style="18" customWidth="1"/>
    <col min="16120" max="16120" width="13.42578125" style="18" customWidth="1"/>
    <col min="16121" max="16121" width="15" style="18" customWidth="1"/>
    <col min="16122" max="16384" width="9.140625" style="18"/>
  </cols>
  <sheetData>
    <row r="1" spans="1:18" ht="52.5" customHeight="1" thickBot="1" x14ac:dyDescent="0.3">
      <c r="A1" s="158"/>
      <c r="B1" s="159" t="str">
        <f>SOUHRN!A1</f>
        <v>Z25036 - Zajištění úklidových služeb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ht="15" customHeight="1" x14ac:dyDescent="0.25">
      <c r="A2" s="5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8"/>
    </row>
    <row r="3" spans="1:18" ht="20.100000000000001" customHeight="1" x14ac:dyDescent="0.25">
      <c r="A3" s="5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8"/>
    </row>
    <row r="4" spans="1:18" ht="20.100000000000001" customHeight="1" x14ac:dyDescent="0.25">
      <c r="A4" s="55"/>
      <c r="B4" s="23" t="s">
        <v>165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</row>
    <row r="5" spans="1:18" x14ac:dyDescent="0.25">
      <c r="A5" s="55"/>
      <c r="B5" s="77" t="s">
        <v>27</v>
      </c>
      <c r="C5" s="7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78"/>
      <c r="P5" s="78"/>
      <c r="Q5" s="78"/>
      <c r="R5" s="58"/>
    </row>
    <row r="6" spans="1:18" ht="37.5" customHeight="1" x14ac:dyDescent="0.25">
      <c r="A6" s="55"/>
      <c r="B6" s="81" t="s">
        <v>28</v>
      </c>
      <c r="C6" s="240" t="s">
        <v>29</v>
      </c>
      <c r="D6" s="241" t="s">
        <v>89</v>
      </c>
      <c r="E6" s="242"/>
      <c r="F6" s="242"/>
      <c r="G6" s="242"/>
      <c r="H6" s="242"/>
      <c r="I6" s="242"/>
      <c r="J6" s="242"/>
      <c r="K6" s="242"/>
      <c r="L6" s="242"/>
      <c r="M6" s="242"/>
      <c r="N6" s="243"/>
      <c r="O6" s="244" t="s">
        <v>31</v>
      </c>
      <c r="P6" s="87" t="s">
        <v>32</v>
      </c>
      <c r="Q6" s="88" t="s">
        <v>33</v>
      </c>
      <c r="R6" s="58"/>
    </row>
    <row r="7" spans="1:18" x14ac:dyDescent="0.25">
      <c r="A7" s="55"/>
      <c r="B7" s="161"/>
      <c r="C7" s="84"/>
      <c r="D7" s="349" t="s">
        <v>166</v>
      </c>
      <c r="E7" s="184"/>
      <c r="F7" s="184"/>
      <c r="G7" s="184"/>
      <c r="H7" s="184"/>
      <c r="I7" s="184"/>
      <c r="J7" s="184"/>
      <c r="K7" s="184"/>
      <c r="L7" s="184"/>
      <c r="M7" s="184"/>
      <c r="N7" s="350"/>
      <c r="O7" s="351"/>
      <c r="P7" s="352"/>
      <c r="Q7" s="353"/>
      <c r="R7" s="58"/>
    </row>
    <row r="8" spans="1:18" x14ac:dyDescent="0.25">
      <c r="A8" s="55"/>
      <c r="B8" s="354" t="s">
        <v>128</v>
      </c>
      <c r="C8" s="355"/>
      <c r="D8" s="91" t="s">
        <v>35</v>
      </c>
      <c r="E8" s="92" t="s">
        <v>36</v>
      </c>
      <c r="F8" s="92" t="s">
        <v>37</v>
      </c>
      <c r="G8" s="92" t="s">
        <v>38</v>
      </c>
      <c r="H8" s="92" t="s">
        <v>39</v>
      </c>
      <c r="I8" s="92" t="s">
        <v>40</v>
      </c>
      <c r="J8" s="92" t="s">
        <v>41</v>
      </c>
      <c r="K8" s="92" t="s">
        <v>42</v>
      </c>
      <c r="L8" s="92" t="s">
        <v>43</v>
      </c>
      <c r="M8" s="92" t="s">
        <v>44</v>
      </c>
      <c r="N8" s="93" t="s">
        <v>45</v>
      </c>
      <c r="O8" s="356"/>
      <c r="P8" s="356"/>
      <c r="Q8" s="357"/>
      <c r="R8" s="58"/>
    </row>
    <row r="9" spans="1:18" x14ac:dyDescent="0.25">
      <c r="A9" s="55"/>
      <c r="B9" s="358" t="s">
        <v>167</v>
      </c>
      <c r="C9" s="168">
        <v>10.199999999999999</v>
      </c>
      <c r="D9" s="97">
        <v>1</v>
      </c>
      <c r="E9" s="98"/>
      <c r="F9" s="98">
        <v>1</v>
      </c>
      <c r="G9" s="98"/>
      <c r="H9" s="98">
        <v>1</v>
      </c>
      <c r="I9" s="359"/>
      <c r="J9" s="359"/>
      <c r="K9" s="99">
        <v>1</v>
      </c>
      <c r="L9" s="99"/>
      <c r="M9" s="99"/>
      <c r="N9" s="100"/>
      <c r="O9" s="322">
        <f t="shared" ref="O9:O20" si="0">(SUM(D9:J9)*K9*21)+(SUM(D9:J9)*L9*10)+(SUM(D9:J9)*M9*5)+(SUM(D9:J9)*N9*1)</f>
        <v>63</v>
      </c>
      <c r="P9" s="1"/>
      <c r="Q9" s="323">
        <f>P9*O9*C9</f>
        <v>0</v>
      </c>
      <c r="R9" s="58"/>
    </row>
    <row r="10" spans="1:18" x14ac:dyDescent="0.25">
      <c r="A10" s="55"/>
      <c r="B10" s="95" t="s">
        <v>168</v>
      </c>
      <c r="C10" s="172">
        <v>4.0999999999999996</v>
      </c>
      <c r="D10" s="97">
        <v>1</v>
      </c>
      <c r="E10" s="104"/>
      <c r="F10" s="104">
        <v>1</v>
      </c>
      <c r="G10" s="104"/>
      <c r="H10" s="104">
        <v>1</v>
      </c>
      <c r="I10" s="338"/>
      <c r="J10" s="338"/>
      <c r="K10" s="99">
        <v>1</v>
      </c>
      <c r="L10" s="99"/>
      <c r="M10" s="99"/>
      <c r="N10" s="100"/>
      <c r="O10" s="322">
        <f t="shared" si="0"/>
        <v>63</v>
      </c>
      <c r="P10" s="1"/>
      <c r="Q10" s="102">
        <f t="shared" ref="Q10:Q20" si="1">P10*O10*C10</f>
        <v>0</v>
      </c>
      <c r="R10" s="58"/>
    </row>
    <row r="11" spans="1:18" x14ac:dyDescent="0.25">
      <c r="A11" s="55"/>
      <c r="B11" s="95" t="s">
        <v>135</v>
      </c>
      <c r="C11" s="172">
        <v>35.4</v>
      </c>
      <c r="D11" s="97">
        <v>1</v>
      </c>
      <c r="E11" s="104"/>
      <c r="F11" s="104">
        <v>1</v>
      </c>
      <c r="G11" s="104"/>
      <c r="H11" s="104">
        <v>1</v>
      </c>
      <c r="I11" s="338"/>
      <c r="J11" s="338"/>
      <c r="K11" s="99">
        <v>1</v>
      </c>
      <c r="L11" s="99"/>
      <c r="M11" s="99"/>
      <c r="N11" s="100"/>
      <c r="O11" s="322">
        <f t="shared" si="0"/>
        <v>63</v>
      </c>
      <c r="P11" s="1"/>
      <c r="Q11" s="102">
        <f t="shared" si="1"/>
        <v>0</v>
      </c>
      <c r="R11" s="58"/>
    </row>
    <row r="12" spans="1:18" x14ac:dyDescent="0.25">
      <c r="A12" s="55"/>
      <c r="B12" s="95" t="s">
        <v>169</v>
      </c>
      <c r="C12" s="172">
        <v>4.3</v>
      </c>
      <c r="D12" s="97">
        <v>1</v>
      </c>
      <c r="E12" s="104"/>
      <c r="F12" s="104">
        <v>1</v>
      </c>
      <c r="G12" s="104"/>
      <c r="H12" s="104">
        <v>1</v>
      </c>
      <c r="I12" s="338"/>
      <c r="J12" s="338"/>
      <c r="K12" s="99">
        <v>1</v>
      </c>
      <c r="L12" s="99"/>
      <c r="M12" s="99"/>
      <c r="N12" s="100"/>
      <c r="O12" s="322">
        <f t="shared" si="0"/>
        <v>63</v>
      </c>
      <c r="P12" s="1"/>
      <c r="Q12" s="102">
        <f t="shared" si="1"/>
        <v>0</v>
      </c>
      <c r="R12" s="58"/>
    </row>
    <row r="13" spans="1:18" x14ac:dyDescent="0.25">
      <c r="A13" s="55"/>
      <c r="B13" s="95" t="s">
        <v>133</v>
      </c>
      <c r="C13" s="172">
        <v>16.8</v>
      </c>
      <c r="D13" s="97">
        <v>1</v>
      </c>
      <c r="E13" s="104"/>
      <c r="F13" s="104">
        <v>1</v>
      </c>
      <c r="G13" s="104"/>
      <c r="H13" s="104">
        <v>1</v>
      </c>
      <c r="I13" s="338"/>
      <c r="J13" s="338"/>
      <c r="K13" s="99">
        <v>1</v>
      </c>
      <c r="L13" s="99"/>
      <c r="M13" s="99"/>
      <c r="N13" s="100"/>
      <c r="O13" s="322">
        <f t="shared" si="0"/>
        <v>63</v>
      </c>
      <c r="P13" s="1"/>
      <c r="Q13" s="102">
        <f t="shared" si="1"/>
        <v>0</v>
      </c>
      <c r="R13" s="58"/>
    </row>
    <row r="14" spans="1:18" x14ac:dyDescent="0.25">
      <c r="A14" s="55"/>
      <c r="B14" s="95" t="s">
        <v>170</v>
      </c>
      <c r="C14" s="172">
        <v>29</v>
      </c>
      <c r="D14" s="97">
        <v>1</v>
      </c>
      <c r="E14" s="104"/>
      <c r="F14" s="104">
        <v>1</v>
      </c>
      <c r="G14" s="104"/>
      <c r="H14" s="104">
        <v>1</v>
      </c>
      <c r="I14" s="338"/>
      <c r="J14" s="338"/>
      <c r="K14" s="99">
        <v>1</v>
      </c>
      <c r="L14" s="99"/>
      <c r="M14" s="99"/>
      <c r="N14" s="100"/>
      <c r="O14" s="322">
        <f t="shared" si="0"/>
        <v>63</v>
      </c>
      <c r="P14" s="1"/>
      <c r="Q14" s="102">
        <f t="shared" si="1"/>
        <v>0</v>
      </c>
      <c r="R14" s="58"/>
    </row>
    <row r="15" spans="1:18" x14ac:dyDescent="0.25">
      <c r="A15" s="55"/>
      <c r="B15" s="95" t="s">
        <v>171</v>
      </c>
      <c r="C15" s="172">
        <v>13.1</v>
      </c>
      <c r="D15" s="97">
        <v>1</v>
      </c>
      <c r="E15" s="104"/>
      <c r="F15" s="104">
        <v>1</v>
      </c>
      <c r="G15" s="104"/>
      <c r="H15" s="104">
        <v>1</v>
      </c>
      <c r="I15" s="338"/>
      <c r="J15" s="338"/>
      <c r="K15" s="99">
        <v>1</v>
      </c>
      <c r="L15" s="99"/>
      <c r="M15" s="99"/>
      <c r="N15" s="100"/>
      <c r="O15" s="322">
        <f t="shared" si="0"/>
        <v>63</v>
      </c>
      <c r="P15" s="1"/>
      <c r="Q15" s="102">
        <f t="shared" si="1"/>
        <v>0</v>
      </c>
      <c r="R15" s="58"/>
    </row>
    <row r="16" spans="1:18" x14ac:dyDescent="0.25">
      <c r="A16" s="55"/>
      <c r="B16" s="95" t="s">
        <v>130</v>
      </c>
      <c r="C16" s="172">
        <v>29.2</v>
      </c>
      <c r="D16" s="97">
        <v>1</v>
      </c>
      <c r="E16" s="104"/>
      <c r="F16" s="104">
        <v>1</v>
      </c>
      <c r="G16" s="104"/>
      <c r="H16" s="104">
        <v>1</v>
      </c>
      <c r="I16" s="338"/>
      <c r="J16" s="338"/>
      <c r="K16" s="99">
        <v>1</v>
      </c>
      <c r="L16" s="99"/>
      <c r="M16" s="99"/>
      <c r="N16" s="100"/>
      <c r="O16" s="322">
        <f t="shared" si="0"/>
        <v>63</v>
      </c>
      <c r="P16" s="1"/>
      <c r="Q16" s="102">
        <f t="shared" si="1"/>
        <v>0</v>
      </c>
      <c r="R16" s="58"/>
    </row>
    <row r="17" spans="1:18" x14ac:dyDescent="0.25">
      <c r="A17" s="55"/>
      <c r="B17" s="95" t="s">
        <v>172</v>
      </c>
      <c r="C17" s="172">
        <v>10.199999999999999</v>
      </c>
      <c r="D17" s="97">
        <v>1</v>
      </c>
      <c r="E17" s="104"/>
      <c r="F17" s="104">
        <v>1</v>
      </c>
      <c r="G17" s="104"/>
      <c r="H17" s="104">
        <v>1</v>
      </c>
      <c r="I17" s="338"/>
      <c r="J17" s="338"/>
      <c r="K17" s="99">
        <v>1</v>
      </c>
      <c r="L17" s="99"/>
      <c r="M17" s="99"/>
      <c r="N17" s="100"/>
      <c r="O17" s="322">
        <f t="shared" si="0"/>
        <v>63</v>
      </c>
      <c r="P17" s="1"/>
      <c r="Q17" s="102">
        <f t="shared" si="1"/>
        <v>0</v>
      </c>
      <c r="R17" s="58"/>
    </row>
    <row r="18" spans="1:18" x14ac:dyDescent="0.25">
      <c r="A18" s="55"/>
      <c r="B18" s="95" t="s">
        <v>138</v>
      </c>
      <c r="C18" s="172">
        <v>12</v>
      </c>
      <c r="D18" s="97">
        <v>1</v>
      </c>
      <c r="E18" s="104"/>
      <c r="F18" s="104">
        <v>1</v>
      </c>
      <c r="G18" s="104"/>
      <c r="H18" s="104">
        <v>1</v>
      </c>
      <c r="I18" s="338"/>
      <c r="J18" s="338"/>
      <c r="K18" s="99">
        <v>1</v>
      </c>
      <c r="L18" s="99"/>
      <c r="M18" s="99"/>
      <c r="N18" s="100"/>
      <c r="O18" s="322">
        <f t="shared" si="0"/>
        <v>63</v>
      </c>
      <c r="P18" s="1"/>
      <c r="Q18" s="102">
        <f t="shared" si="1"/>
        <v>0</v>
      </c>
      <c r="R18" s="58"/>
    </row>
    <row r="19" spans="1:18" x14ac:dyDescent="0.25">
      <c r="A19" s="55"/>
      <c r="B19" s="95" t="s">
        <v>173</v>
      </c>
      <c r="C19" s="172">
        <v>9.8000000000000007</v>
      </c>
      <c r="D19" s="97">
        <v>1</v>
      </c>
      <c r="E19" s="104"/>
      <c r="F19" s="104">
        <v>1</v>
      </c>
      <c r="G19" s="104"/>
      <c r="H19" s="104">
        <v>1</v>
      </c>
      <c r="I19" s="338"/>
      <c r="J19" s="338"/>
      <c r="K19" s="99">
        <v>1</v>
      </c>
      <c r="L19" s="99"/>
      <c r="M19" s="99"/>
      <c r="N19" s="100"/>
      <c r="O19" s="322">
        <f t="shared" si="0"/>
        <v>63</v>
      </c>
      <c r="P19" s="1"/>
      <c r="Q19" s="102">
        <f t="shared" si="1"/>
        <v>0</v>
      </c>
      <c r="R19" s="58"/>
    </row>
    <row r="20" spans="1:18" ht="15.75" thickBot="1" x14ac:dyDescent="0.3">
      <c r="A20" s="55"/>
      <c r="B20" s="107" t="s">
        <v>174</v>
      </c>
      <c r="C20" s="114">
        <v>7.6</v>
      </c>
      <c r="D20" s="97">
        <v>1</v>
      </c>
      <c r="E20" s="104"/>
      <c r="F20" s="104">
        <v>1</v>
      </c>
      <c r="G20" s="104"/>
      <c r="H20" s="104">
        <v>1</v>
      </c>
      <c r="I20" s="338"/>
      <c r="J20" s="338"/>
      <c r="K20" s="99">
        <v>1</v>
      </c>
      <c r="L20" s="99"/>
      <c r="M20" s="99"/>
      <c r="N20" s="100"/>
      <c r="O20" s="322">
        <f t="shared" si="0"/>
        <v>63</v>
      </c>
      <c r="P20" s="1"/>
      <c r="Q20" s="102">
        <f t="shared" si="1"/>
        <v>0</v>
      </c>
      <c r="R20" s="58"/>
    </row>
    <row r="21" spans="1:18" ht="15.75" thickBot="1" x14ac:dyDescent="0.3">
      <c r="A21" s="55"/>
      <c r="B21" s="161"/>
      <c r="C21" s="84"/>
      <c r="D21" s="161" t="s">
        <v>175</v>
      </c>
      <c r="E21" s="84"/>
      <c r="F21" s="84"/>
      <c r="G21" s="84"/>
      <c r="H21" s="84"/>
      <c r="I21" s="84"/>
      <c r="J21" s="84"/>
      <c r="K21" s="84"/>
      <c r="L21" s="84"/>
      <c r="M21" s="84"/>
      <c r="N21" s="162"/>
      <c r="O21" s="351"/>
      <c r="P21" s="352"/>
      <c r="Q21" s="353"/>
      <c r="R21" s="58"/>
    </row>
    <row r="22" spans="1:18" x14ac:dyDescent="0.25">
      <c r="A22" s="55"/>
      <c r="B22" s="354" t="s">
        <v>128</v>
      </c>
      <c r="C22" s="355"/>
      <c r="D22" s="91" t="s">
        <v>35</v>
      </c>
      <c r="E22" s="92" t="s">
        <v>36</v>
      </c>
      <c r="F22" s="92" t="s">
        <v>37</v>
      </c>
      <c r="G22" s="92" t="s">
        <v>38</v>
      </c>
      <c r="H22" s="92" t="s">
        <v>39</v>
      </c>
      <c r="I22" s="92" t="s">
        <v>40</v>
      </c>
      <c r="J22" s="92" t="s">
        <v>41</v>
      </c>
      <c r="K22" s="92" t="s">
        <v>42</v>
      </c>
      <c r="L22" s="92" t="s">
        <v>43</v>
      </c>
      <c r="M22" s="92" t="s">
        <v>44</v>
      </c>
      <c r="N22" s="93" t="s">
        <v>45</v>
      </c>
      <c r="O22" s="356"/>
      <c r="P22" s="356"/>
      <c r="Q22" s="357"/>
      <c r="R22" s="58"/>
    </row>
    <row r="23" spans="1:18" x14ac:dyDescent="0.25">
      <c r="A23" s="55"/>
      <c r="B23" s="358" t="s">
        <v>167</v>
      </c>
      <c r="C23" s="168">
        <v>10.199999999999999</v>
      </c>
      <c r="D23" s="97"/>
      <c r="E23" s="98"/>
      <c r="F23" s="98">
        <v>2</v>
      </c>
      <c r="G23" s="98"/>
      <c r="H23" s="98"/>
      <c r="I23" s="359"/>
      <c r="J23" s="359"/>
      <c r="K23" s="99"/>
      <c r="L23" s="99"/>
      <c r="M23" s="99">
        <v>1</v>
      </c>
      <c r="N23" s="100"/>
      <c r="O23" s="322">
        <f t="shared" ref="O23:O34" si="2">(SUM(D23:J23)*K23*31)+(SUM(D23:J23)*L23*16)+(SUM(D23:J23)*M23*7)+(SUM(D23:J23)*N23*1)</f>
        <v>14</v>
      </c>
      <c r="P23" s="1"/>
      <c r="Q23" s="323">
        <f t="shared" ref="Q23:Q34" si="3">P23*O23*C23</f>
        <v>0</v>
      </c>
      <c r="R23" s="58"/>
    </row>
    <row r="24" spans="1:18" x14ac:dyDescent="0.25">
      <c r="A24" s="55"/>
      <c r="B24" s="95" t="s">
        <v>168</v>
      </c>
      <c r="C24" s="172">
        <v>4.0999999999999996</v>
      </c>
      <c r="D24" s="97"/>
      <c r="E24" s="104"/>
      <c r="F24" s="104">
        <v>2</v>
      </c>
      <c r="G24" s="104"/>
      <c r="H24" s="104"/>
      <c r="I24" s="338"/>
      <c r="J24" s="338"/>
      <c r="K24" s="99"/>
      <c r="L24" s="99"/>
      <c r="M24" s="99">
        <v>1</v>
      </c>
      <c r="N24" s="100"/>
      <c r="O24" s="322">
        <f t="shared" si="2"/>
        <v>14</v>
      </c>
      <c r="P24" s="1"/>
      <c r="Q24" s="102">
        <f t="shared" si="3"/>
        <v>0</v>
      </c>
      <c r="R24" s="58"/>
    </row>
    <row r="25" spans="1:18" x14ac:dyDescent="0.25">
      <c r="A25" s="55"/>
      <c r="B25" s="95" t="s">
        <v>135</v>
      </c>
      <c r="C25" s="172">
        <v>35.4</v>
      </c>
      <c r="D25" s="97"/>
      <c r="E25" s="104"/>
      <c r="F25" s="104">
        <v>2</v>
      </c>
      <c r="G25" s="104"/>
      <c r="H25" s="104"/>
      <c r="I25" s="338"/>
      <c r="J25" s="338"/>
      <c r="K25" s="99"/>
      <c r="L25" s="99"/>
      <c r="M25" s="99">
        <v>1</v>
      </c>
      <c r="N25" s="100"/>
      <c r="O25" s="322">
        <f t="shared" si="2"/>
        <v>14</v>
      </c>
      <c r="P25" s="1"/>
      <c r="Q25" s="102">
        <f t="shared" si="3"/>
        <v>0</v>
      </c>
      <c r="R25" s="58"/>
    </row>
    <row r="26" spans="1:18" x14ac:dyDescent="0.25">
      <c r="A26" s="55"/>
      <c r="B26" s="95" t="s">
        <v>169</v>
      </c>
      <c r="C26" s="172">
        <v>4.3</v>
      </c>
      <c r="D26" s="97"/>
      <c r="E26" s="104"/>
      <c r="F26" s="104">
        <v>2</v>
      </c>
      <c r="G26" s="104"/>
      <c r="H26" s="104"/>
      <c r="I26" s="338"/>
      <c r="J26" s="338"/>
      <c r="K26" s="99"/>
      <c r="L26" s="99"/>
      <c r="M26" s="99">
        <v>1</v>
      </c>
      <c r="N26" s="100"/>
      <c r="O26" s="322">
        <f t="shared" si="2"/>
        <v>14</v>
      </c>
      <c r="P26" s="1"/>
      <c r="Q26" s="102">
        <f t="shared" si="3"/>
        <v>0</v>
      </c>
      <c r="R26" s="58"/>
    </row>
    <row r="27" spans="1:18" x14ac:dyDescent="0.25">
      <c r="A27" s="55"/>
      <c r="B27" s="95" t="s">
        <v>133</v>
      </c>
      <c r="C27" s="172">
        <v>16.8</v>
      </c>
      <c r="D27" s="97"/>
      <c r="E27" s="104"/>
      <c r="F27" s="104">
        <v>2</v>
      </c>
      <c r="G27" s="104"/>
      <c r="H27" s="104"/>
      <c r="I27" s="338"/>
      <c r="J27" s="338"/>
      <c r="K27" s="99"/>
      <c r="L27" s="99"/>
      <c r="M27" s="99">
        <v>1</v>
      </c>
      <c r="N27" s="100"/>
      <c r="O27" s="322">
        <f t="shared" si="2"/>
        <v>14</v>
      </c>
      <c r="P27" s="1"/>
      <c r="Q27" s="102">
        <f t="shared" si="3"/>
        <v>0</v>
      </c>
      <c r="R27" s="58"/>
    </row>
    <row r="28" spans="1:18" x14ac:dyDescent="0.25">
      <c r="A28" s="55"/>
      <c r="B28" s="95" t="s">
        <v>170</v>
      </c>
      <c r="C28" s="172">
        <v>29</v>
      </c>
      <c r="D28" s="97"/>
      <c r="E28" s="104"/>
      <c r="F28" s="104">
        <v>2</v>
      </c>
      <c r="G28" s="104"/>
      <c r="H28" s="104"/>
      <c r="I28" s="338"/>
      <c r="J28" s="338"/>
      <c r="K28" s="99"/>
      <c r="L28" s="99"/>
      <c r="M28" s="99">
        <v>1</v>
      </c>
      <c r="N28" s="100"/>
      <c r="O28" s="322">
        <f t="shared" si="2"/>
        <v>14</v>
      </c>
      <c r="P28" s="1"/>
      <c r="Q28" s="102">
        <f t="shared" si="3"/>
        <v>0</v>
      </c>
      <c r="R28" s="58"/>
    </row>
    <row r="29" spans="1:18" x14ac:dyDescent="0.25">
      <c r="A29" s="55"/>
      <c r="B29" s="95" t="s">
        <v>171</v>
      </c>
      <c r="C29" s="172">
        <v>13.1</v>
      </c>
      <c r="D29" s="97"/>
      <c r="E29" s="104"/>
      <c r="F29" s="104">
        <v>2</v>
      </c>
      <c r="G29" s="104"/>
      <c r="H29" s="104"/>
      <c r="I29" s="338"/>
      <c r="J29" s="338"/>
      <c r="K29" s="99"/>
      <c r="L29" s="99"/>
      <c r="M29" s="99">
        <v>1</v>
      </c>
      <c r="N29" s="100"/>
      <c r="O29" s="322">
        <f t="shared" si="2"/>
        <v>14</v>
      </c>
      <c r="P29" s="1"/>
      <c r="Q29" s="102">
        <f t="shared" si="3"/>
        <v>0</v>
      </c>
      <c r="R29" s="58"/>
    </row>
    <row r="30" spans="1:18" x14ac:dyDescent="0.25">
      <c r="A30" s="55"/>
      <c r="B30" s="95" t="s">
        <v>130</v>
      </c>
      <c r="C30" s="172">
        <v>29.2</v>
      </c>
      <c r="D30" s="97"/>
      <c r="E30" s="104"/>
      <c r="F30" s="104">
        <v>2</v>
      </c>
      <c r="G30" s="104"/>
      <c r="H30" s="104"/>
      <c r="I30" s="338"/>
      <c r="J30" s="338"/>
      <c r="K30" s="99"/>
      <c r="L30" s="99"/>
      <c r="M30" s="99">
        <v>1</v>
      </c>
      <c r="N30" s="100"/>
      <c r="O30" s="322">
        <f t="shared" si="2"/>
        <v>14</v>
      </c>
      <c r="P30" s="1"/>
      <c r="Q30" s="102">
        <f t="shared" si="3"/>
        <v>0</v>
      </c>
      <c r="R30" s="58"/>
    </row>
    <row r="31" spans="1:18" x14ac:dyDescent="0.25">
      <c r="A31" s="55"/>
      <c r="B31" s="95" t="s">
        <v>172</v>
      </c>
      <c r="C31" s="172">
        <v>10.199999999999999</v>
      </c>
      <c r="D31" s="97"/>
      <c r="E31" s="104"/>
      <c r="F31" s="104">
        <v>2</v>
      </c>
      <c r="G31" s="104"/>
      <c r="H31" s="104"/>
      <c r="I31" s="338"/>
      <c r="J31" s="338"/>
      <c r="K31" s="99"/>
      <c r="L31" s="99"/>
      <c r="M31" s="99">
        <v>1</v>
      </c>
      <c r="N31" s="100"/>
      <c r="O31" s="322">
        <f t="shared" si="2"/>
        <v>14</v>
      </c>
      <c r="P31" s="1"/>
      <c r="Q31" s="102">
        <f t="shared" si="3"/>
        <v>0</v>
      </c>
      <c r="R31" s="58"/>
    </row>
    <row r="32" spans="1:18" x14ac:dyDescent="0.25">
      <c r="A32" s="55"/>
      <c r="B32" s="95" t="s">
        <v>138</v>
      </c>
      <c r="C32" s="172">
        <v>12</v>
      </c>
      <c r="D32" s="97"/>
      <c r="E32" s="104"/>
      <c r="F32" s="104"/>
      <c r="G32" s="104"/>
      <c r="H32" s="104"/>
      <c r="I32" s="338"/>
      <c r="J32" s="338"/>
      <c r="K32" s="99"/>
      <c r="L32" s="99"/>
      <c r="M32" s="99">
        <v>1</v>
      </c>
      <c r="N32" s="100"/>
      <c r="O32" s="322">
        <f t="shared" si="2"/>
        <v>0</v>
      </c>
      <c r="P32" s="1"/>
      <c r="Q32" s="102">
        <f t="shared" si="3"/>
        <v>0</v>
      </c>
      <c r="R32" s="58"/>
    </row>
    <row r="33" spans="1:18" x14ac:dyDescent="0.25">
      <c r="A33" s="55"/>
      <c r="B33" s="95" t="s">
        <v>173</v>
      </c>
      <c r="C33" s="172">
        <v>9.8000000000000007</v>
      </c>
      <c r="D33" s="97"/>
      <c r="E33" s="104"/>
      <c r="F33" s="104">
        <v>2</v>
      </c>
      <c r="G33" s="104"/>
      <c r="H33" s="104"/>
      <c r="I33" s="338"/>
      <c r="J33" s="338"/>
      <c r="K33" s="99"/>
      <c r="L33" s="99"/>
      <c r="M33" s="99">
        <v>1</v>
      </c>
      <c r="N33" s="100"/>
      <c r="O33" s="322">
        <f t="shared" si="2"/>
        <v>14</v>
      </c>
      <c r="P33" s="1"/>
      <c r="Q33" s="102">
        <f t="shared" si="3"/>
        <v>0</v>
      </c>
      <c r="R33" s="58"/>
    </row>
    <row r="34" spans="1:18" ht="15.75" thickBot="1" x14ac:dyDescent="0.3">
      <c r="A34" s="55"/>
      <c r="B34" s="107" t="s">
        <v>174</v>
      </c>
      <c r="C34" s="114">
        <v>7.6</v>
      </c>
      <c r="D34" s="109"/>
      <c r="E34" s="110"/>
      <c r="F34" s="110">
        <v>2</v>
      </c>
      <c r="G34" s="110"/>
      <c r="H34" s="110"/>
      <c r="I34" s="340"/>
      <c r="J34" s="340"/>
      <c r="K34" s="111"/>
      <c r="L34" s="111"/>
      <c r="M34" s="111">
        <v>1</v>
      </c>
      <c r="N34" s="112"/>
      <c r="O34" s="360">
        <f t="shared" si="2"/>
        <v>14</v>
      </c>
      <c r="P34" s="1"/>
      <c r="Q34" s="113">
        <f t="shared" si="3"/>
        <v>0</v>
      </c>
      <c r="R34" s="58"/>
    </row>
    <row r="35" spans="1:18" ht="15.75" thickBot="1" x14ac:dyDescent="0.3">
      <c r="A35" s="55"/>
      <c r="B35" s="192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94"/>
      <c r="Q35" s="194"/>
      <c r="R35" s="58"/>
    </row>
    <row r="36" spans="1:18" x14ac:dyDescent="0.25">
      <c r="A36" s="55"/>
      <c r="B36" s="361" t="s">
        <v>100</v>
      </c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3"/>
      <c r="R36" s="58"/>
    </row>
    <row r="37" spans="1:18" ht="15.75" x14ac:dyDescent="0.25">
      <c r="A37" s="55"/>
      <c r="B37" s="364" t="s">
        <v>20</v>
      </c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6"/>
      <c r="Q37" s="367">
        <f>SUM(Q9:Q34)</f>
        <v>0</v>
      </c>
      <c r="R37" s="58"/>
    </row>
    <row r="38" spans="1:18" ht="15.75" x14ac:dyDescent="0.25">
      <c r="A38" s="55"/>
      <c r="B38" s="368" t="s">
        <v>21</v>
      </c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70"/>
      <c r="Q38" s="371">
        <f>Q39-Q37</f>
        <v>0</v>
      </c>
      <c r="R38" s="58"/>
    </row>
    <row r="39" spans="1:18" ht="15.75" x14ac:dyDescent="0.25">
      <c r="A39" s="55"/>
      <c r="B39" s="372" t="s">
        <v>22</v>
      </c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4"/>
      <c r="Q39" s="375">
        <f>Q37*1.21</f>
        <v>0</v>
      </c>
      <c r="R39" s="58"/>
    </row>
    <row r="40" spans="1:18" ht="17.25" x14ac:dyDescent="0.25">
      <c r="A40" s="55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58"/>
    </row>
    <row r="41" spans="1:18" x14ac:dyDescent="0.25">
      <c r="A41" s="55"/>
      <c r="B41" s="376" t="s">
        <v>73</v>
      </c>
      <c r="C41" s="377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7"/>
      <c r="P41" s="377"/>
      <c r="Q41" s="377"/>
      <c r="R41" s="58"/>
    </row>
    <row r="42" spans="1:18" ht="25.5" x14ac:dyDescent="0.25">
      <c r="A42" s="55"/>
      <c r="B42" s="213" t="s">
        <v>28</v>
      </c>
      <c r="C42" s="214" t="s">
        <v>29</v>
      </c>
      <c r="D42" s="280" t="s">
        <v>30</v>
      </c>
      <c r="E42" s="242"/>
      <c r="F42" s="242"/>
      <c r="G42" s="242"/>
      <c r="H42" s="242"/>
      <c r="I42" s="242"/>
      <c r="J42" s="242"/>
      <c r="K42" s="242"/>
      <c r="L42" s="242"/>
      <c r="M42" s="242"/>
      <c r="N42" s="243"/>
      <c r="O42" s="379" t="s">
        <v>31</v>
      </c>
      <c r="P42" s="380" t="s">
        <v>32</v>
      </c>
      <c r="Q42" s="88" t="s">
        <v>33</v>
      </c>
      <c r="R42" s="58"/>
    </row>
    <row r="43" spans="1:18" x14ac:dyDescent="0.25">
      <c r="A43" s="55"/>
      <c r="B43" s="318" t="s">
        <v>128</v>
      </c>
      <c r="C43" s="319"/>
      <c r="D43" s="282" t="s">
        <v>35</v>
      </c>
      <c r="E43" s="283" t="s">
        <v>36</v>
      </c>
      <c r="F43" s="283" t="s">
        <v>37</v>
      </c>
      <c r="G43" s="283" t="s">
        <v>38</v>
      </c>
      <c r="H43" s="283" t="s">
        <v>39</v>
      </c>
      <c r="I43" s="283" t="s">
        <v>40</v>
      </c>
      <c r="J43" s="283" t="s">
        <v>41</v>
      </c>
      <c r="K43" s="283" t="s">
        <v>42</v>
      </c>
      <c r="L43" s="283" t="s">
        <v>43</v>
      </c>
      <c r="M43" s="283" t="s">
        <v>44</v>
      </c>
      <c r="N43" s="284" t="s">
        <v>45</v>
      </c>
      <c r="O43" s="319"/>
      <c r="P43" s="381"/>
      <c r="Q43" s="381"/>
      <c r="R43" s="58"/>
    </row>
    <row r="44" spans="1:18" x14ac:dyDescent="0.25">
      <c r="A44" s="55"/>
      <c r="B44" s="95" t="s">
        <v>76</v>
      </c>
      <c r="C44" s="96">
        <v>53.5</v>
      </c>
      <c r="D44" s="97"/>
      <c r="E44" s="104"/>
      <c r="F44" s="104">
        <v>2</v>
      </c>
      <c r="G44" s="104"/>
      <c r="H44" s="104"/>
      <c r="I44" s="338"/>
      <c r="J44" s="338"/>
      <c r="K44" s="99"/>
      <c r="L44" s="99"/>
      <c r="M44" s="99"/>
      <c r="N44" s="100">
        <v>1</v>
      </c>
      <c r="O44" s="264">
        <f>(SUM(D44:J44)*K44*52)+(SUM(D44:J44)*L44*26)+(SUM(D44:J44)*M44*12)+(SUM(D44:J44)*N44*1)</f>
        <v>2</v>
      </c>
      <c r="P44" s="6"/>
      <c r="Q44" s="102">
        <f t="shared" ref="Q44:Q47" si="4">P44*O44*C44</f>
        <v>0</v>
      </c>
      <c r="R44" s="58"/>
    </row>
    <row r="45" spans="1:18" x14ac:dyDescent="0.25">
      <c r="A45" s="55"/>
      <c r="B45" s="95" t="s">
        <v>77</v>
      </c>
      <c r="C45" s="96">
        <v>6.3</v>
      </c>
      <c r="D45" s="97"/>
      <c r="E45" s="104"/>
      <c r="F45" s="104">
        <v>2</v>
      </c>
      <c r="G45" s="104"/>
      <c r="H45" s="104"/>
      <c r="I45" s="338"/>
      <c r="J45" s="338"/>
      <c r="K45" s="99"/>
      <c r="L45" s="99"/>
      <c r="M45" s="99"/>
      <c r="N45" s="100">
        <v>1</v>
      </c>
      <c r="O45" s="264">
        <f>(SUM(D45:J45)*K45*52)+(SUM(D45:J45)*L45*26)+(SUM(D45:J45)*M45*12)+(SUM(D45:J45)*N45*1)</f>
        <v>2</v>
      </c>
      <c r="P45" s="6"/>
      <c r="Q45" s="102">
        <f t="shared" si="4"/>
        <v>0</v>
      </c>
      <c r="R45" s="58"/>
    </row>
    <row r="46" spans="1:18" x14ac:dyDescent="0.25">
      <c r="A46" s="55"/>
      <c r="B46" s="95" t="s">
        <v>176</v>
      </c>
      <c r="C46" s="96">
        <v>17.34</v>
      </c>
      <c r="D46" s="97"/>
      <c r="E46" s="104"/>
      <c r="F46" s="104">
        <v>2</v>
      </c>
      <c r="G46" s="104"/>
      <c r="H46" s="104"/>
      <c r="I46" s="338"/>
      <c r="J46" s="338"/>
      <c r="K46" s="99"/>
      <c r="L46" s="99"/>
      <c r="M46" s="99"/>
      <c r="N46" s="100">
        <v>1</v>
      </c>
      <c r="O46" s="264">
        <f>(SUM(D46:J46)*K46*52)+(SUM(D46:J46)*L46*26)+(SUM(D46:J46)*M46*12)+(SUM(D46:J46)*N46*1)</f>
        <v>2</v>
      </c>
      <c r="P46" s="6"/>
      <c r="Q46" s="102">
        <f t="shared" si="4"/>
        <v>0</v>
      </c>
      <c r="R46" s="58"/>
    </row>
    <row r="47" spans="1:18" ht="15.75" thickBot="1" x14ac:dyDescent="0.3">
      <c r="A47" s="55"/>
      <c r="B47" s="107" t="s">
        <v>177</v>
      </c>
      <c r="C47" s="115">
        <v>3.55</v>
      </c>
      <c r="D47" s="272"/>
      <c r="E47" s="110"/>
      <c r="F47" s="110">
        <v>2</v>
      </c>
      <c r="G47" s="110"/>
      <c r="H47" s="110"/>
      <c r="I47" s="340"/>
      <c r="J47" s="340"/>
      <c r="K47" s="274"/>
      <c r="L47" s="274"/>
      <c r="M47" s="274"/>
      <c r="N47" s="324">
        <v>1</v>
      </c>
      <c r="O47" s="325">
        <f>(SUM(D47:J47)*K47*52)+(SUM(D47:J47)*L47*26)+(SUM(D47:J47)*M47*12)+(SUM(D47:J47)*N47*1)</f>
        <v>2</v>
      </c>
      <c r="P47" s="7"/>
      <c r="Q47" s="113">
        <f t="shared" si="4"/>
        <v>0</v>
      </c>
      <c r="R47" s="58"/>
    </row>
    <row r="48" spans="1:18" ht="15.75" thickBot="1" x14ac:dyDescent="0.3">
      <c r="A48" s="55"/>
      <c r="B48" s="326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82"/>
      <c r="P48" s="382"/>
      <c r="Q48" s="382"/>
      <c r="R48" s="58"/>
    </row>
    <row r="49" spans="1:18" ht="15.75" thickBot="1" x14ac:dyDescent="0.3">
      <c r="A49" s="55"/>
      <c r="B49" s="130" t="s">
        <v>104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383"/>
      <c r="R49" s="58"/>
    </row>
    <row r="50" spans="1:18" ht="15.75" x14ac:dyDescent="0.25">
      <c r="A50" s="55"/>
      <c r="B50" s="46" t="s">
        <v>20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367">
        <f>SUM(Q44:Q47)</f>
        <v>0</v>
      </c>
      <c r="R50" s="58"/>
    </row>
    <row r="51" spans="1:18" ht="15.75" x14ac:dyDescent="0.25">
      <c r="A51" s="55"/>
      <c r="B51" s="49" t="s">
        <v>21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371">
        <f>Q52-Q50</f>
        <v>0</v>
      </c>
      <c r="R51" s="58"/>
    </row>
    <row r="52" spans="1:18" ht="15.75" x14ac:dyDescent="0.25">
      <c r="A52" s="55"/>
      <c r="B52" s="52" t="s">
        <v>22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375">
        <f>Q50*1.21</f>
        <v>0</v>
      </c>
      <c r="R52" s="58"/>
    </row>
    <row r="53" spans="1:18" ht="18" thickBot="1" x14ac:dyDescent="0.3">
      <c r="A53" s="55"/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58"/>
    </row>
    <row r="54" spans="1:18" ht="19.5" thickBot="1" x14ac:dyDescent="0.3">
      <c r="A54" s="55"/>
      <c r="B54" s="384" t="s">
        <v>84</v>
      </c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6"/>
      <c r="R54" s="58"/>
    </row>
    <row r="55" spans="1:18" ht="15.75" x14ac:dyDescent="0.25">
      <c r="A55" s="55"/>
      <c r="B55" s="46" t="s">
        <v>20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367">
        <f>SUM(Q37+Q50)</f>
        <v>0</v>
      </c>
      <c r="R55" s="58"/>
    </row>
    <row r="56" spans="1:18" ht="15.75" x14ac:dyDescent="0.25">
      <c r="A56" s="55"/>
      <c r="B56" s="49" t="s">
        <v>21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371">
        <f>Q57-Q55</f>
        <v>0</v>
      </c>
      <c r="R56" s="58"/>
    </row>
    <row r="57" spans="1:18" ht="16.5" thickBot="1" x14ac:dyDescent="0.3">
      <c r="A57" s="55"/>
      <c r="B57" s="52" t="s">
        <v>22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387">
        <f>Q55*1.21</f>
        <v>0</v>
      </c>
      <c r="R57" s="58"/>
    </row>
    <row r="58" spans="1:18" ht="17.25" x14ac:dyDescent="0.25">
      <c r="A58" s="55"/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58"/>
    </row>
    <row r="59" spans="1:18" ht="15.75" x14ac:dyDescent="0.25">
      <c r="A59" s="55"/>
      <c r="B59" s="285" t="s">
        <v>25</v>
      </c>
      <c r="C59" s="286"/>
      <c r="D59" s="286"/>
      <c r="E59" s="286"/>
      <c r="F59" s="286"/>
      <c r="G59" s="286"/>
      <c r="H59" s="286"/>
      <c r="I59" s="286"/>
      <c r="J59" s="286"/>
      <c r="K59" s="286"/>
      <c r="L59" s="235"/>
      <c r="M59" s="235"/>
      <c r="N59" s="235"/>
      <c r="O59" s="66"/>
      <c r="P59" s="66"/>
      <c r="Q59" s="66"/>
      <c r="R59" s="58"/>
    </row>
    <row r="60" spans="1:18" ht="15.75" x14ac:dyDescent="0.25">
      <c r="A60" s="55"/>
      <c r="B60" s="287" t="s">
        <v>85</v>
      </c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66"/>
      <c r="R60" s="58"/>
    </row>
    <row r="61" spans="1:18" ht="29.25" customHeight="1" x14ac:dyDescent="0.25">
      <c r="A61" s="55"/>
      <c r="B61" s="155" t="s">
        <v>87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58"/>
    </row>
    <row r="62" spans="1:18" x14ac:dyDescent="0.25">
      <c r="A62" s="64"/>
      <c r="B62" s="238" t="s">
        <v>106</v>
      </c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65"/>
      <c r="P62" s="65"/>
      <c r="Q62" s="65"/>
      <c r="R62" s="67"/>
    </row>
    <row r="63" spans="1:18" x14ac:dyDescent="0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  <row r="64" spans="1:18" x14ac:dyDescent="0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</row>
    <row r="65" spans="3:14" x14ac:dyDescent="0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</row>
    <row r="66" spans="3:14" x14ac:dyDescent="0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</row>
    <row r="67" spans="3:14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3:14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3:14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3:14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3:14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3:14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3:14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3:14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3:14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3:14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  <row r="82" spans="3:14" x14ac:dyDescent="0.25"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</row>
    <row r="83" spans="3:14" x14ac:dyDescent="0.25"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</row>
    <row r="84" spans="3:14" x14ac:dyDescent="0.25"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</row>
    <row r="85" spans="3:14" x14ac:dyDescent="0.25"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3:14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</row>
    <row r="87" spans="3:14" x14ac:dyDescent="0.25"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</row>
    <row r="88" spans="3:14" x14ac:dyDescent="0.25"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3:14" x14ac:dyDescent="0.25"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</row>
    <row r="90" spans="3:14" x14ac:dyDescent="0.25"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</row>
    <row r="91" spans="3:14" x14ac:dyDescent="0.25"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</row>
    <row r="92" spans="3:14" x14ac:dyDescent="0.25"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</row>
    <row r="93" spans="3:14" x14ac:dyDescent="0.25"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</row>
  </sheetData>
  <sheetProtection algorithmName="SHA-512" hashValue="jl2B+dJXY8uEA94CC/bUfRZq8GlNvUllmGwypjofGrLeOVeHsWIhG3N2f7rWSlxQKHKO22B93IOgYMUDSzC1iw==" saltValue="9+evRMz7CqCxYtW0bTVKLA==" spinCount="100000" sheet="1" objects="1" scenarios="1"/>
  <mergeCells count="30">
    <mergeCell ref="B61:Q61"/>
    <mergeCell ref="B57:P57"/>
    <mergeCell ref="B60:P60"/>
    <mergeCell ref="B8:C8"/>
    <mergeCell ref="B52:P52"/>
    <mergeCell ref="B55:P55"/>
    <mergeCell ref="B56:P56"/>
    <mergeCell ref="B41:Q41"/>
    <mergeCell ref="B50:P50"/>
    <mergeCell ref="B51:P51"/>
    <mergeCell ref="B37:P37"/>
    <mergeCell ref="B38:P38"/>
    <mergeCell ref="B39:P39"/>
    <mergeCell ref="D42:N42"/>
    <mergeCell ref="B49:P49"/>
    <mergeCell ref="D21:N21"/>
    <mergeCell ref="B59:K59"/>
    <mergeCell ref="O7:Q7"/>
    <mergeCell ref="O21:Q21"/>
    <mergeCell ref="B36:Q36"/>
    <mergeCell ref="B1:Q1"/>
    <mergeCell ref="B2:Q2"/>
    <mergeCell ref="B3:Q3"/>
    <mergeCell ref="B4:Q4"/>
    <mergeCell ref="B5:Q5"/>
    <mergeCell ref="D6:N6"/>
    <mergeCell ref="B7:C7"/>
    <mergeCell ref="B21:C21"/>
    <mergeCell ref="B22:C22"/>
    <mergeCell ref="D7:N7"/>
  </mergeCells>
  <pageMargins left="0.7" right="0.7" top="0.78740157499999996" bottom="0.78740157499999996" header="0.3" footer="0.3"/>
  <pageSetup paperSize="9" scale="61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R81"/>
  <sheetViews>
    <sheetView zoomScale="90" zoomScaleNormal="90" workbookViewId="0">
      <selection activeCell="P29" sqref="P29:P33"/>
    </sheetView>
  </sheetViews>
  <sheetFormatPr defaultColWidth="9.140625" defaultRowHeight="15" x14ac:dyDescent="0.25"/>
  <cols>
    <col min="1" max="1" width="2.5703125" style="18" customWidth="1"/>
    <col min="2" max="2" width="34" style="18" customWidth="1"/>
    <col min="3" max="3" width="10" style="18" customWidth="1"/>
    <col min="4" max="14" width="3.5703125" style="18" customWidth="1"/>
    <col min="15" max="15" width="11.85546875" style="18" customWidth="1"/>
    <col min="16" max="16" width="17.5703125" style="18" customWidth="1"/>
    <col min="17" max="17" width="15" style="18" customWidth="1"/>
    <col min="18" max="18" width="2.5703125" style="18" customWidth="1"/>
    <col min="19" max="242" width="9.140625" style="18"/>
    <col min="243" max="243" width="34" style="18" customWidth="1"/>
    <col min="244" max="244" width="10" style="18" customWidth="1"/>
    <col min="245" max="245" width="11.42578125" style="18" customWidth="1"/>
    <col min="246" max="246" width="11.85546875" style="18" customWidth="1"/>
    <col min="247" max="247" width="21.5703125" style="18" customWidth="1"/>
    <col min="248" max="248" width="13.42578125" style="18" customWidth="1"/>
    <col min="249" max="249" width="15" style="18" customWidth="1"/>
    <col min="250" max="498" width="9.140625" style="18"/>
    <col min="499" max="499" width="34" style="18" customWidth="1"/>
    <col min="500" max="500" width="10" style="18" customWidth="1"/>
    <col min="501" max="501" width="11.42578125" style="18" customWidth="1"/>
    <col min="502" max="502" width="11.85546875" style="18" customWidth="1"/>
    <col min="503" max="503" width="21.5703125" style="18" customWidth="1"/>
    <col min="504" max="504" width="13.42578125" style="18" customWidth="1"/>
    <col min="505" max="505" width="15" style="18" customWidth="1"/>
    <col min="506" max="754" width="9.140625" style="18"/>
    <col min="755" max="755" width="34" style="18" customWidth="1"/>
    <col min="756" max="756" width="10" style="18" customWidth="1"/>
    <col min="757" max="757" width="11.42578125" style="18" customWidth="1"/>
    <col min="758" max="758" width="11.85546875" style="18" customWidth="1"/>
    <col min="759" max="759" width="21.5703125" style="18" customWidth="1"/>
    <col min="760" max="760" width="13.42578125" style="18" customWidth="1"/>
    <col min="761" max="761" width="15" style="18" customWidth="1"/>
    <col min="762" max="1010" width="9.140625" style="18"/>
    <col min="1011" max="1011" width="34" style="18" customWidth="1"/>
    <col min="1012" max="1012" width="10" style="18" customWidth="1"/>
    <col min="1013" max="1013" width="11.42578125" style="18" customWidth="1"/>
    <col min="1014" max="1014" width="11.85546875" style="18" customWidth="1"/>
    <col min="1015" max="1015" width="21.5703125" style="18" customWidth="1"/>
    <col min="1016" max="1016" width="13.42578125" style="18" customWidth="1"/>
    <col min="1017" max="1017" width="15" style="18" customWidth="1"/>
    <col min="1018" max="1266" width="9.140625" style="18"/>
    <col min="1267" max="1267" width="34" style="18" customWidth="1"/>
    <col min="1268" max="1268" width="10" style="18" customWidth="1"/>
    <col min="1269" max="1269" width="11.42578125" style="18" customWidth="1"/>
    <col min="1270" max="1270" width="11.85546875" style="18" customWidth="1"/>
    <col min="1271" max="1271" width="21.5703125" style="18" customWidth="1"/>
    <col min="1272" max="1272" width="13.42578125" style="18" customWidth="1"/>
    <col min="1273" max="1273" width="15" style="18" customWidth="1"/>
    <col min="1274" max="1522" width="9.140625" style="18"/>
    <col min="1523" max="1523" width="34" style="18" customWidth="1"/>
    <col min="1524" max="1524" width="10" style="18" customWidth="1"/>
    <col min="1525" max="1525" width="11.42578125" style="18" customWidth="1"/>
    <col min="1526" max="1526" width="11.85546875" style="18" customWidth="1"/>
    <col min="1527" max="1527" width="21.5703125" style="18" customWidth="1"/>
    <col min="1528" max="1528" width="13.42578125" style="18" customWidth="1"/>
    <col min="1529" max="1529" width="15" style="18" customWidth="1"/>
    <col min="1530" max="1778" width="9.140625" style="18"/>
    <col min="1779" max="1779" width="34" style="18" customWidth="1"/>
    <col min="1780" max="1780" width="10" style="18" customWidth="1"/>
    <col min="1781" max="1781" width="11.42578125" style="18" customWidth="1"/>
    <col min="1782" max="1782" width="11.85546875" style="18" customWidth="1"/>
    <col min="1783" max="1783" width="21.5703125" style="18" customWidth="1"/>
    <col min="1784" max="1784" width="13.42578125" style="18" customWidth="1"/>
    <col min="1785" max="1785" width="15" style="18" customWidth="1"/>
    <col min="1786" max="2034" width="9.140625" style="18"/>
    <col min="2035" max="2035" width="34" style="18" customWidth="1"/>
    <col min="2036" max="2036" width="10" style="18" customWidth="1"/>
    <col min="2037" max="2037" width="11.42578125" style="18" customWidth="1"/>
    <col min="2038" max="2038" width="11.85546875" style="18" customWidth="1"/>
    <col min="2039" max="2039" width="21.5703125" style="18" customWidth="1"/>
    <col min="2040" max="2040" width="13.42578125" style="18" customWidth="1"/>
    <col min="2041" max="2041" width="15" style="18" customWidth="1"/>
    <col min="2042" max="2290" width="9.140625" style="18"/>
    <col min="2291" max="2291" width="34" style="18" customWidth="1"/>
    <col min="2292" max="2292" width="10" style="18" customWidth="1"/>
    <col min="2293" max="2293" width="11.42578125" style="18" customWidth="1"/>
    <col min="2294" max="2294" width="11.85546875" style="18" customWidth="1"/>
    <col min="2295" max="2295" width="21.5703125" style="18" customWidth="1"/>
    <col min="2296" max="2296" width="13.42578125" style="18" customWidth="1"/>
    <col min="2297" max="2297" width="15" style="18" customWidth="1"/>
    <col min="2298" max="2546" width="9.140625" style="18"/>
    <col min="2547" max="2547" width="34" style="18" customWidth="1"/>
    <col min="2548" max="2548" width="10" style="18" customWidth="1"/>
    <col min="2549" max="2549" width="11.42578125" style="18" customWidth="1"/>
    <col min="2550" max="2550" width="11.85546875" style="18" customWidth="1"/>
    <col min="2551" max="2551" width="21.5703125" style="18" customWidth="1"/>
    <col min="2552" max="2552" width="13.42578125" style="18" customWidth="1"/>
    <col min="2553" max="2553" width="15" style="18" customWidth="1"/>
    <col min="2554" max="2802" width="9.140625" style="18"/>
    <col min="2803" max="2803" width="34" style="18" customWidth="1"/>
    <col min="2804" max="2804" width="10" style="18" customWidth="1"/>
    <col min="2805" max="2805" width="11.42578125" style="18" customWidth="1"/>
    <col min="2806" max="2806" width="11.85546875" style="18" customWidth="1"/>
    <col min="2807" max="2807" width="21.5703125" style="18" customWidth="1"/>
    <col min="2808" max="2808" width="13.42578125" style="18" customWidth="1"/>
    <col min="2809" max="2809" width="15" style="18" customWidth="1"/>
    <col min="2810" max="3058" width="9.140625" style="18"/>
    <col min="3059" max="3059" width="34" style="18" customWidth="1"/>
    <col min="3060" max="3060" width="10" style="18" customWidth="1"/>
    <col min="3061" max="3061" width="11.42578125" style="18" customWidth="1"/>
    <col min="3062" max="3062" width="11.85546875" style="18" customWidth="1"/>
    <col min="3063" max="3063" width="21.5703125" style="18" customWidth="1"/>
    <col min="3064" max="3064" width="13.42578125" style="18" customWidth="1"/>
    <col min="3065" max="3065" width="15" style="18" customWidth="1"/>
    <col min="3066" max="3314" width="9.140625" style="18"/>
    <col min="3315" max="3315" width="34" style="18" customWidth="1"/>
    <col min="3316" max="3316" width="10" style="18" customWidth="1"/>
    <col min="3317" max="3317" width="11.42578125" style="18" customWidth="1"/>
    <col min="3318" max="3318" width="11.85546875" style="18" customWidth="1"/>
    <col min="3319" max="3319" width="21.5703125" style="18" customWidth="1"/>
    <col min="3320" max="3320" width="13.42578125" style="18" customWidth="1"/>
    <col min="3321" max="3321" width="15" style="18" customWidth="1"/>
    <col min="3322" max="3570" width="9.140625" style="18"/>
    <col min="3571" max="3571" width="34" style="18" customWidth="1"/>
    <col min="3572" max="3572" width="10" style="18" customWidth="1"/>
    <col min="3573" max="3573" width="11.42578125" style="18" customWidth="1"/>
    <col min="3574" max="3574" width="11.85546875" style="18" customWidth="1"/>
    <col min="3575" max="3575" width="21.5703125" style="18" customWidth="1"/>
    <col min="3576" max="3576" width="13.42578125" style="18" customWidth="1"/>
    <col min="3577" max="3577" width="15" style="18" customWidth="1"/>
    <col min="3578" max="3826" width="9.140625" style="18"/>
    <col min="3827" max="3827" width="34" style="18" customWidth="1"/>
    <col min="3828" max="3828" width="10" style="18" customWidth="1"/>
    <col min="3829" max="3829" width="11.42578125" style="18" customWidth="1"/>
    <col min="3830" max="3830" width="11.85546875" style="18" customWidth="1"/>
    <col min="3831" max="3831" width="21.5703125" style="18" customWidth="1"/>
    <col min="3832" max="3832" width="13.42578125" style="18" customWidth="1"/>
    <col min="3833" max="3833" width="15" style="18" customWidth="1"/>
    <col min="3834" max="4082" width="9.140625" style="18"/>
    <col min="4083" max="4083" width="34" style="18" customWidth="1"/>
    <col min="4084" max="4084" width="10" style="18" customWidth="1"/>
    <col min="4085" max="4085" width="11.42578125" style="18" customWidth="1"/>
    <col min="4086" max="4086" width="11.85546875" style="18" customWidth="1"/>
    <col min="4087" max="4087" width="21.5703125" style="18" customWidth="1"/>
    <col min="4088" max="4088" width="13.42578125" style="18" customWidth="1"/>
    <col min="4089" max="4089" width="15" style="18" customWidth="1"/>
    <col min="4090" max="4338" width="9.140625" style="18"/>
    <col min="4339" max="4339" width="34" style="18" customWidth="1"/>
    <col min="4340" max="4340" width="10" style="18" customWidth="1"/>
    <col min="4341" max="4341" width="11.42578125" style="18" customWidth="1"/>
    <col min="4342" max="4342" width="11.85546875" style="18" customWidth="1"/>
    <col min="4343" max="4343" width="21.5703125" style="18" customWidth="1"/>
    <col min="4344" max="4344" width="13.42578125" style="18" customWidth="1"/>
    <col min="4345" max="4345" width="15" style="18" customWidth="1"/>
    <col min="4346" max="4594" width="9.140625" style="18"/>
    <col min="4595" max="4595" width="34" style="18" customWidth="1"/>
    <col min="4596" max="4596" width="10" style="18" customWidth="1"/>
    <col min="4597" max="4597" width="11.42578125" style="18" customWidth="1"/>
    <col min="4598" max="4598" width="11.85546875" style="18" customWidth="1"/>
    <col min="4599" max="4599" width="21.5703125" style="18" customWidth="1"/>
    <col min="4600" max="4600" width="13.42578125" style="18" customWidth="1"/>
    <col min="4601" max="4601" width="15" style="18" customWidth="1"/>
    <col min="4602" max="4850" width="9.140625" style="18"/>
    <col min="4851" max="4851" width="34" style="18" customWidth="1"/>
    <col min="4852" max="4852" width="10" style="18" customWidth="1"/>
    <col min="4853" max="4853" width="11.42578125" style="18" customWidth="1"/>
    <col min="4854" max="4854" width="11.85546875" style="18" customWidth="1"/>
    <col min="4855" max="4855" width="21.5703125" style="18" customWidth="1"/>
    <col min="4856" max="4856" width="13.42578125" style="18" customWidth="1"/>
    <col min="4857" max="4857" width="15" style="18" customWidth="1"/>
    <col min="4858" max="5106" width="9.140625" style="18"/>
    <col min="5107" max="5107" width="34" style="18" customWidth="1"/>
    <col min="5108" max="5108" width="10" style="18" customWidth="1"/>
    <col min="5109" max="5109" width="11.42578125" style="18" customWidth="1"/>
    <col min="5110" max="5110" width="11.85546875" style="18" customWidth="1"/>
    <col min="5111" max="5111" width="21.5703125" style="18" customWidth="1"/>
    <col min="5112" max="5112" width="13.42578125" style="18" customWidth="1"/>
    <col min="5113" max="5113" width="15" style="18" customWidth="1"/>
    <col min="5114" max="5362" width="9.140625" style="18"/>
    <col min="5363" max="5363" width="34" style="18" customWidth="1"/>
    <col min="5364" max="5364" width="10" style="18" customWidth="1"/>
    <col min="5365" max="5365" width="11.42578125" style="18" customWidth="1"/>
    <col min="5366" max="5366" width="11.85546875" style="18" customWidth="1"/>
    <col min="5367" max="5367" width="21.5703125" style="18" customWidth="1"/>
    <col min="5368" max="5368" width="13.42578125" style="18" customWidth="1"/>
    <col min="5369" max="5369" width="15" style="18" customWidth="1"/>
    <col min="5370" max="5618" width="9.140625" style="18"/>
    <col min="5619" max="5619" width="34" style="18" customWidth="1"/>
    <col min="5620" max="5620" width="10" style="18" customWidth="1"/>
    <col min="5621" max="5621" width="11.42578125" style="18" customWidth="1"/>
    <col min="5622" max="5622" width="11.85546875" style="18" customWidth="1"/>
    <col min="5623" max="5623" width="21.5703125" style="18" customWidth="1"/>
    <col min="5624" max="5624" width="13.42578125" style="18" customWidth="1"/>
    <col min="5625" max="5625" width="15" style="18" customWidth="1"/>
    <col min="5626" max="5874" width="9.140625" style="18"/>
    <col min="5875" max="5875" width="34" style="18" customWidth="1"/>
    <col min="5876" max="5876" width="10" style="18" customWidth="1"/>
    <col min="5877" max="5877" width="11.42578125" style="18" customWidth="1"/>
    <col min="5878" max="5878" width="11.85546875" style="18" customWidth="1"/>
    <col min="5879" max="5879" width="21.5703125" style="18" customWidth="1"/>
    <col min="5880" max="5880" width="13.42578125" style="18" customWidth="1"/>
    <col min="5881" max="5881" width="15" style="18" customWidth="1"/>
    <col min="5882" max="6130" width="9.140625" style="18"/>
    <col min="6131" max="6131" width="34" style="18" customWidth="1"/>
    <col min="6132" max="6132" width="10" style="18" customWidth="1"/>
    <col min="6133" max="6133" width="11.42578125" style="18" customWidth="1"/>
    <col min="6134" max="6134" width="11.85546875" style="18" customWidth="1"/>
    <col min="6135" max="6135" width="21.5703125" style="18" customWidth="1"/>
    <col min="6136" max="6136" width="13.42578125" style="18" customWidth="1"/>
    <col min="6137" max="6137" width="15" style="18" customWidth="1"/>
    <col min="6138" max="6386" width="9.140625" style="18"/>
    <col min="6387" max="6387" width="34" style="18" customWidth="1"/>
    <col min="6388" max="6388" width="10" style="18" customWidth="1"/>
    <col min="6389" max="6389" width="11.42578125" style="18" customWidth="1"/>
    <col min="6390" max="6390" width="11.85546875" style="18" customWidth="1"/>
    <col min="6391" max="6391" width="21.5703125" style="18" customWidth="1"/>
    <col min="6392" max="6392" width="13.42578125" style="18" customWidth="1"/>
    <col min="6393" max="6393" width="15" style="18" customWidth="1"/>
    <col min="6394" max="6642" width="9.140625" style="18"/>
    <col min="6643" max="6643" width="34" style="18" customWidth="1"/>
    <col min="6644" max="6644" width="10" style="18" customWidth="1"/>
    <col min="6645" max="6645" width="11.42578125" style="18" customWidth="1"/>
    <col min="6646" max="6646" width="11.85546875" style="18" customWidth="1"/>
    <col min="6647" max="6647" width="21.5703125" style="18" customWidth="1"/>
    <col min="6648" max="6648" width="13.42578125" style="18" customWidth="1"/>
    <col min="6649" max="6649" width="15" style="18" customWidth="1"/>
    <col min="6650" max="6898" width="9.140625" style="18"/>
    <col min="6899" max="6899" width="34" style="18" customWidth="1"/>
    <col min="6900" max="6900" width="10" style="18" customWidth="1"/>
    <col min="6901" max="6901" width="11.42578125" style="18" customWidth="1"/>
    <col min="6902" max="6902" width="11.85546875" style="18" customWidth="1"/>
    <col min="6903" max="6903" width="21.5703125" style="18" customWidth="1"/>
    <col min="6904" max="6904" width="13.42578125" style="18" customWidth="1"/>
    <col min="6905" max="6905" width="15" style="18" customWidth="1"/>
    <col min="6906" max="7154" width="9.140625" style="18"/>
    <col min="7155" max="7155" width="34" style="18" customWidth="1"/>
    <col min="7156" max="7156" width="10" style="18" customWidth="1"/>
    <col min="7157" max="7157" width="11.42578125" style="18" customWidth="1"/>
    <col min="7158" max="7158" width="11.85546875" style="18" customWidth="1"/>
    <col min="7159" max="7159" width="21.5703125" style="18" customWidth="1"/>
    <col min="7160" max="7160" width="13.42578125" style="18" customWidth="1"/>
    <col min="7161" max="7161" width="15" style="18" customWidth="1"/>
    <col min="7162" max="7410" width="9.140625" style="18"/>
    <col min="7411" max="7411" width="34" style="18" customWidth="1"/>
    <col min="7412" max="7412" width="10" style="18" customWidth="1"/>
    <col min="7413" max="7413" width="11.42578125" style="18" customWidth="1"/>
    <col min="7414" max="7414" width="11.85546875" style="18" customWidth="1"/>
    <col min="7415" max="7415" width="21.5703125" style="18" customWidth="1"/>
    <col min="7416" max="7416" width="13.42578125" style="18" customWidth="1"/>
    <col min="7417" max="7417" width="15" style="18" customWidth="1"/>
    <col min="7418" max="7666" width="9.140625" style="18"/>
    <col min="7667" max="7667" width="34" style="18" customWidth="1"/>
    <col min="7668" max="7668" width="10" style="18" customWidth="1"/>
    <col min="7669" max="7669" width="11.42578125" style="18" customWidth="1"/>
    <col min="7670" max="7670" width="11.85546875" style="18" customWidth="1"/>
    <col min="7671" max="7671" width="21.5703125" style="18" customWidth="1"/>
    <col min="7672" max="7672" width="13.42578125" style="18" customWidth="1"/>
    <col min="7673" max="7673" width="15" style="18" customWidth="1"/>
    <col min="7674" max="7922" width="9.140625" style="18"/>
    <col min="7923" max="7923" width="34" style="18" customWidth="1"/>
    <col min="7924" max="7924" width="10" style="18" customWidth="1"/>
    <col min="7925" max="7925" width="11.42578125" style="18" customWidth="1"/>
    <col min="7926" max="7926" width="11.85546875" style="18" customWidth="1"/>
    <col min="7927" max="7927" width="21.5703125" style="18" customWidth="1"/>
    <col min="7928" max="7928" width="13.42578125" style="18" customWidth="1"/>
    <col min="7929" max="7929" width="15" style="18" customWidth="1"/>
    <col min="7930" max="8178" width="9.140625" style="18"/>
    <col min="8179" max="8179" width="34" style="18" customWidth="1"/>
    <col min="8180" max="8180" width="10" style="18" customWidth="1"/>
    <col min="8181" max="8181" width="11.42578125" style="18" customWidth="1"/>
    <col min="8182" max="8182" width="11.85546875" style="18" customWidth="1"/>
    <col min="8183" max="8183" width="21.5703125" style="18" customWidth="1"/>
    <col min="8184" max="8184" width="13.42578125" style="18" customWidth="1"/>
    <col min="8185" max="8185" width="15" style="18" customWidth="1"/>
    <col min="8186" max="8434" width="9.140625" style="18"/>
    <col min="8435" max="8435" width="34" style="18" customWidth="1"/>
    <col min="8436" max="8436" width="10" style="18" customWidth="1"/>
    <col min="8437" max="8437" width="11.42578125" style="18" customWidth="1"/>
    <col min="8438" max="8438" width="11.85546875" style="18" customWidth="1"/>
    <col min="8439" max="8439" width="21.5703125" style="18" customWidth="1"/>
    <col min="8440" max="8440" width="13.42578125" style="18" customWidth="1"/>
    <col min="8441" max="8441" width="15" style="18" customWidth="1"/>
    <col min="8442" max="8690" width="9.140625" style="18"/>
    <col min="8691" max="8691" width="34" style="18" customWidth="1"/>
    <col min="8692" max="8692" width="10" style="18" customWidth="1"/>
    <col min="8693" max="8693" width="11.42578125" style="18" customWidth="1"/>
    <col min="8694" max="8694" width="11.85546875" style="18" customWidth="1"/>
    <col min="8695" max="8695" width="21.5703125" style="18" customWidth="1"/>
    <col min="8696" max="8696" width="13.42578125" style="18" customWidth="1"/>
    <col min="8697" max="8697" width="15" style="18" customWidth="1"/>
    <col min="8698" max="8946" width="9.140625" style="18"/>
    <col min="8947" max="8947" width="34" style="18" customWidth="1"/>
    <col min="8948" max="8948" width="10" style="18" customWidth="1"/>
    <col min="8949" max="8949" width="11.42578125" style="18" customWidth="1"/>
    <col min="8950" max="8950" width="11.85546875" style="18" customWidth="1"/>
    <col min="8951" max="8951" width="21.5703125" style="18" customWidth="1"/>
    <col min="8952" max="8952" width="13.42578125" style="18" customWidth="1"/>
    <col min="8953" max="8953" width="15" style="18" customWidth="1"/>
    <col min="8954" max="9202" width="9.140625" style="18"/>
    <col min="9203" max="9203" width="34" style="18" customWidth="1"/>
    <col min="9204" max="9204" width="10" style="18" customWidth="1"/>
    <col min="9205" max="9205" width="11.42578125" style="18" customWidth="1"/>
    <col min="9206" max="9206" width="11.85546875" style="18" customWidth="1"/>
    <col min="9207" max="9207" width="21.5703125" style="18" customWidth="1"/>
    <col min="9208" max="9208" width="13.42578125" style="18" customWidth="1"/>
    <col min="9209" max="9209" width="15" style="18" customWidth="1"/>
    <col min="9210" max="9458" width="9.140625" style="18"/>
    <col min="9459" max="9459" width="34" style="18" customWidth="1"/>
    <col min="9460" max="9460" width="10" style="18" customWidth="1"/>
    <col min="9461" max="9461" width="11.42578125" style="18" customWidth="1"/>
    <col min="9462" max="9462" width="11.85546875" style="18" customWidth="1"/>
    <col min="9463" max="9463" width="21.5703125" style="18" customWidth="1"/>
    <col min="9464" max="9464" width="13.42578125" style="18" customWidth="1"/>
    <col min="9465" max="9465" width="15" style="18" customWidth="1"/>
    <col min="9466" max="9714" width="9.140625" style="18"/>
    <col min="9715" max="9715" width="34" style="18" customWidth="1"/>
    <col min="9716" max="9716" width="10" style="18" customWidth="1"/>
    <col min="9717" max="9717" width="11.42578125" style="18" customWidth="1"/>
    <col min="9718" max="9718" width="11.85546875" style="18" customWidth="1"/>
    <col min="9719" max="9719" width="21.5703125" style="18" customWidth="1"/>
    <col min="9720" max="9720" width="13.42578125" style="18" customWidth="1"/>
    <col min="9721" max="9721" width="15" style="18" customWidth="1"/>
    <col min="9722" max="9970" width="9.140625" style="18"/>
    <col min="9971" max="9971" width="34" style="18" customWidth="1"/>
    <col min="9972" max="9972" width="10" style="18" customWidth="1"/>
    <col min="9973" max="9973" width="11.42578125" style="18" customWidth="1"/>
    <col min="9974" max="9974" width="11.85546875" style="18" customWidth="1"/>
    <col min="9975" max="9975" width="21.5703125" style="18" customWidth="1"/>
    <col min="9976" max="9976" width="13.42578125" style="18" customWidth="1"/>
    <col min="9977" max="9977" width="15" style="18" customWidth="1"/>
    <col min="9978" max="10226" width="9.140625" style="18"/>
    <col min="10227" max="10227" width="34" style="18" customWidth="1"/>
    <col min="10228" max="10228" width="10" style="18" customWidth="1"/>
    <col min="10229" max="10229" width="11.42578125" style="18" customWidth="1"/>
    <col min="10230" max="10230" width="11.85546875" style="18" customWidth="1"/>
    <col min="10231" max="10231" width="21.5703125" style="18" customWidth="1"/>
    <col min="10232" max="10232" width="13.42578125" style="18" customWidth="1"/>
    <col min="10233" max="10233" width="15" style="18" customWidth="1"/>
    <col min="10234" max="10482" width="9.140625" style="18"/>
    <col min="10483" max="10483" width="34" style="18" customWidth="1"/>
    <col min="10484" max="10484" width="10" style="18" customWidth="1"/>
    <col min="10485" max="10485" width="11.42578125" style="18" customWidth="1"/>
    <col min="10486" max="10486" width="11.85546875" style="18" customWidth="1"/>
    <col min="10487" max="10487" width="21.5703125" style="18" customWidth="1"/>
    <col min="10488" max="10488" width="13.42578125" style="18" customWidth="1"/>
    <col min="10489" max="10489" width="15" style="18" customWidth="1"/>
    <col min="10490" max="10738" width="9.140625" style="18"/>
    <col min="10739" max="10739" width="34" style="18" customWidth="1"/>
    <col min="10740" max="10740" width="10" style="18" customWidth="1"/>
    <col min="10741" max="10741" width="11.42578125" style="18" customWidth="1"/>
    <col min="10742" max="10742" width="11.85546875" style="18" customWidth="1"/>
    <col min="10743" max="10743" width="21.5703125" style="18" customWidth="1"/>
    <col min="10744" max="10744" width="13.42578125" style="18" customWidth="1"/>
    <col min="10745" max="10745" width="15" style="18" customWidth="1"/>
    <col min="10746" max="10994" width="9.140625" style="18"/>
    <col min="10995" max="10995" width="34" style="18" customWidth="1"/>
    <col min="10996" max="10996" width="10" style="18" customWidth="1"/>
    <col min="10997" max="10997" width="11.42578125" style="18" customWidth="1"/>
    <col min="10998" max="10998" width="11.85546875" style="18" customWidth="1"/>
    <col min="10999" max="10999" width="21.5703125" style="18" customWidth="1"/>
    <col min="11000" max="11000" width="13.42578125" style="18" customWidth="1"/>
    <col min="11001" max="11001" width="15" style="18" customWidth="1"/>
    <col min="11002" max="11250" width="9.140625" style="18"/>
    <col min="11251" max="11251" width="34" style="18" customWidth="1"/>
    <col min="11252" max="11252" width="10" style="18" customWidth="1"/>
    <col min="11253" max="11253" width="11.42578125" style="18" customWidth="1"/>
    <col min="11254" max="11254" width="11.85546875" style="18" customWidth="1"/>
    <col min="11255" max="11255" width="21.5703125" style="18" customWidth="1"/>
    <col min="11256" max="11256" width="13.42578125" style="18" customWidth="1"/>
    <col min="11257" max="11257" width="15" style="18" customWidth="1"/>
    <col min="11258" max="11506" width="9.140625" style="18"/>
    <col min="11507" max="11507" width="34" style="18" customWidth="1"/>
    <col min="11508" max="11508" width="10" style="18" customWidth="1"/>
    <col min="11509" max="11509" width="11.42578125" style="18" customWidth="1"/>
    <col min="11510" max="11510" width="11.85546875" style="18" customWidth="1"/>
    <col min="11511" max="11511" width="21.5703125" style="18" customWidth="1"/>
    <col min="11512" max="11512" width="13.42578125" style="18" customWidth="1"/>
    <col min="11513" max="11513" width="15" style="18" customWidth="1"/>
    <col min="11514" max="11762" width="9.140625" style="18"/>
    <col min="11763" max="11763" width="34" style="18" customWidth="1"/>
    <col min="11764" max="11764" width="10" style="18" customWidth="1"/>
    <col min="11765" max="11765" width="11.42578125" style="18" customWidth="1"/>
    <col min="11766" max="11766" width="11.85546875" style="18" customWidth="1"/>
    <col min="11767" max="11767" width="21.5703125" style="18" customWidth="1"/>
    <col min="11768" max="11768" width="13.42578125" style="18" customWidth="1"/>
    <col min="11769" max="11769" width="15" style="18" customWidth="1"/>
    <col min="11770" max="12018" width="9.140625" style="18"/>
    <col min="12019" max="12019" width="34" style="18" customWidth="1"/>
    <col min="12020" max="12020" width="10" style="18" customWidth="1"/>
    <col min="12021" max="12021" width="11.42578125" style="18" customWidth="1"/>
    <col min="12022" max="12022" width="11.85546875" style="18" customWidth="1"/>
    <col min="12023" max="12023" width="21.5703125" style="18" customWidth="1"/>
    <col min="12024" max="12024" width="13.42578125" style="18" customWidth="1"/>
    <col min="12025" max="12025" width="15" style="18" customWidth="1"/>
    <col min="12026" max="12274" width="9.140625" style="18"/>
    <col min="12275" max="12275" width="34" style="18" customWidth="1"/>
    <col min="12276" max="12276" width="10" style="18" customWidth="1"/>
    <col min="12277" max="12277" width="11.42578125" style="18" customWidth="1"/>
    <col min="12278" max="12278" width="11.85546875" style="18" customWidth="1"/>
    <col min="12279" max="12279" width="21.5703125" style="18" customWidth="1"/>
    <col min="12280" max="12280" width="13.42578125" style="18" customWidth="1"/>
    <col min="12281" max="12281" width="15" style="18" customWidth="1"/>
    <col min="12282" max="12530" width="9.140625" style="18"/>
    <col min="12531" max="12531" width="34" style="18" customWidth="1"/>
    <col min="12532" max="12532" width="10" style="18" customWidth="1"/>
    <col min="12533" max="12533" width="11.42578125" style="18" customWidth="1"/>
    <col min="12534" max="12534" width="11.85546875" style="18" customWidth="1"/>
    <col min="12535" max="12535" width="21.5703125" style="18" customWidth="1"/>
    <col min="12536" max="12536" width="13.42578125" style="18" customWidth="1"/>
    <col min="12537" max="12537" width="15" style="18" customWidth="1"/>
    <col min="12538" max="12786" width="9.140625" style="18"/>
    <col min="12787" max="12787" width="34" style="18" customWidth="1"/>
    <col min="12788" max="12788" width="10" style="18" customWidth="1"/>
    <col min="12789" max="12789" width="11.42578125" style="18" customWidth="1"/>
    <col min="12790" max="12790" width="11.85546875" style="18" customWidth="1"/>
    <col min="12791" max="12791" width="21.5703125" style="18" customWidth="1"/>
    <col min="12792" max="12792" width="13.42578125" style="18" customWidth="1"/>
    <col min="12793" max="12793" width="15" style="18" customWidth="1"/>
    <col min="12794" max="13042" width="9.140625" style="18"/>
    <col min="13043" max="13043" width="34" style="18" customWidth="1"/>
    <col min="13044" max="13044" width="10" style="18" customWidth="1"/>
    <col min="13045" max="13045" width="11.42578125" style="18" customWidth="1"/>
    <col min="13046" max="13046" width="11.85546875" style="18" customWidth="1"/>
    <col min="13047" max="13047" width="21.5703125" style="18" customWidth="1"/>
    <col min="13048" max="13048" width="13.42578125" style="18" customWidth="1"/>
    <col min="13049" max="13049" width="15" style="18" customWidth="1"/>
    <col min="13050" max="13298" width="9.140625" style="18"/>
    <col min="13299" max="13299" width="34" style="18" customWidth="1"/>
    <col min="13300" max="13300" width="10" style="18" customWidth="1"/>
    <col min="13301" max="13301" width="11.42578125" style="18" customWidth="1"/>
    <col min="13302" max="13302" width="11.85546875" style="18" customWidth="1"/>
    <col min="13303" max="13303" width="21.5703125" style="18" customWidth="1"/>
    <col min="13304" max="13304" width="13.42578125" style="18" customWidth="1"/>
    <col min="13305" max="13305" width="15" style="18" customWidth="1"/>
    <col min="13306" max="13554" width="9.140625" style="18"/>
    <col min="13555" max="13555" width="34" style="18" customWidth="1"/>
    <col min="13556" max="13556" width="10" style="18" customWidth="1"/>
    <col min="13557" max="13557" width="11.42578125" style="18" customWidth="1"/>
    <col min="13558" max="13558" width="11.85546875" style="18" customWidth="1"/>
    <col min="13559" max="13559" width="21.5703125" style="18" customWidth="1"/>
    <col min="13560" max="13560" width="13.42578125" style="18" customWidth="1"/>
    <col min="13561" max="13561" width="15" style="18" customWidth="1"/>
    <col min="13562" max="13810" width="9.140625" style="18"/>
    <col min="13811" max="13811" width="34" style="18" customWidth="1"/>
    <col min="13812" max="13812" width="10" style="18" customWidth="1"/>
    <col min="13813" max="13813" width="11.42578125" style="18" customWidth="1"/>
    <col min="13814" max="13814" width="11.85546875" style="18" customWidth="1"/>
    <col min="13815" max="13815" width="21.5703125" style="18" customWidth="1"/>
    <col min="13816" max="13816" width="13.42578125" style="18" customWidth="1"/>
    <col min="13817" max="13817" width="15" style="18" customWidth="1"/>
    <col min="13818" max="14066" width="9.140625" style="18"/>
    <col min="14067" max="14067" width="34" style="18" customWidth="1"/>
    <col min="14068" max="14068" width="10" style="18" customWidth="1"/>
    <col min="14069" max="14069" width="11.42578125" style="18" customWidth="1"/>
    <col min="14070" max="14070" width="11.85546875" style="18" customWidth="1"/>
    <col min="14071" max="14071" width="21.5703125" style="18" customWidth="1"/>
    <col min="14072" max="14072" width="13.42578125" style="18" customWidth="1"/>
    <col min="14073" max="14073" width="15" style="18" customWidth="1"/>
    <col min="14074" max="14322" width="9.140625" style="18"/>
    <col min="14323" max="14323" width="34" style="18" customWidth="1"/>
    <col min="14324" max="14324" width="10" style="18" customWidth="1"/>
    <col min="14325" max="14325" width="11.42578125" style="18" customWidth="1"/>
    <col min="14326" max="14326" width="11.85546875" style="18" customWidth="1"/>
    <col min="14327" max="14327" width="21.5703125" style="18" customWidth="1"/>
    <col min="14328" max="14328" width="13.42578125" style="18" customWidth="1"/>
    <col min="14329" max="14329" width="15" style="18" customWidth="1"/>
    <col min="14330" max="14578" width="9.140625" style="18"/>
    <col min="14579" max="14579" width="34" style="18" customWidth="1"/>
    <col min="14580" max="14580" width="10" style="18" customWidth="1"/>
    <col min="14581" max="14581" width="11.42578125" style="18" customWidth="1"/>
    <col min="14582" max="14582" width="11.85546875" style="18" customWidth="1"/>
    <col min="14583" max="14583" width="21.5703125" style="18" customWidth="1"/>
    <col min="14584" max="14584" width="13.42578125" style="18" customWidth="1"/>
    <col min="14585" max="14585" width="15" style="18" customWidth="1"/>
    <col min="14586" max="14834" width="9.140625" style="18"/>
    <col min="14835" max="14835" width="34" style="18" customWidth="1"/>
    <col min="14836" max="14836" width="10" style="18" customWidth="1"/>
    <col min="14837" max="14837" width="11.42578125" style="18" customWidth="1"/>
    <col min="14838" max="14838" width="11.85546875" style="18" customWidth="1"/>
    <col min="14839" max="14839" width="21.5703125" style="18" customWidth="1"/>
    <col min="14840" max="14840" width="13.42578125" style="18" customWidth="1"/>
    <col min="14841" max="14841" width="15" style="18" customWidth="1"/>
    <col min="14842" max="15090" width="9.140625" style="18"/>
    <col min="15091" max="15091" width="34" style="18" customWidth="1"/>
    <col min="15092" max="15092" width="10" style="18" customWidth="1"/>
    <col min="15093" max="15093" width="11.42578125" style="18" customWidth="1"/>
    <col min="15094" max="15094" width="11.85546875" style="18" customWidth="1"/>
    <col min="15095" max="15095" width="21.5703125" style="18" customWidth="1"/>
    <col min="15096" max="15096" width="13.42578125" style="18" customWidth="1"/>
    <col min="15097" max="15097" width="15" style="18" customWidth="1"/>
    <col min="15098" max="15346" width="9.140625" style="18"/>
    <col min="15347" max="15347" width="34" style="18" customWidth="1"/>
    <col min="15348" max="15348" width="10" style="18" customWidth="1"/>
    <col min="15349" max="15349" width="11.42578125" style="18" customWidth="1"/>
    <col min="15350" max="15350" width="11.85546875" style="18" customWidth="1"/>
    <col min="15351" max="15351" width="21.5703125" style="18" customWidth="1"/>
    <col min="15352" max="15352" width="13.42578125" style="18" customWidth="1"/>
    <col min="15353" max="15353" width="15" style="18" customWidth="1"/>
    <col min="15354" max="15602" width="9.140625" style="18"/>
    <col min="15603" max="15603" width="34" style="18" customWidth="1"/>
    <col min="15604" max="15604" width="10" style="18" customWidth="1"/>
    <col min="15605" max="15605" width="11.42578125" style="18" customWidth="1"/>
    <col min="15606" max="15606" width="11.85546875" style="18" customWidth="1"/>
    <col min="15607" max="15607" width="21.5703125" style="18" customWidth="1"/>
    <col min="15608" max="15608" width="13.42578125" style="18" customWidth="1"/>
    <col min="15609" max="15609" width="15" style="18" customWidth="1"/>
    <col min="15610" max="15858" width="9.140625" style="18"/>
    <col min="15859" max="15859" width="34" style="18" customWidth="1"/>
    <col min="15860" max="15860" width="10" style="18" customWidth="1"/>
    <col min="15861" max="15861" width="11.42578125" style="18" customWidth="1"/>
    <col min="15862" max="15862" width="11.85546875" style="18" customWidth="1"/>
    <col min="15863" max="15863" width="21.5703125" style="18" customWidth="1"/>
    <col min="15864" max="15864" width="13.42578125" style="18" customWidth="1"/>
    <col min="15865" max="15865" width="15" style="18" customWidth="1"/>
    <col min="15866" max="16114" width="9.140625" style="18"/>
    <col min="16115" max="16115" width="34" style="18" customWidth="1"/>
    <col min="16116" max="16116" width="10" style="18" customWidth="1"/>
    <col min="16117" max="16117" width="11.42578125" style="18" customWidth="1"/>
    <col min="16118" max="16118" width="11.85546875" style="18" customWidth="1"/>
    <col min="16119" max="16119" width="21.5703125" style="18" customWidth="1"/>
    <col min="16120" max="16120" width="13.42578125" style="18" customWidth="1"/>
    <col min="16121" max="16121" width="15" style="18" customWidth="1"/>
    <col min="16122" max="16384" width="9.140625" style="18"/>
  </cols>
  <sheetData>
    <row r="1" spans="1:18" ht="52.5" customHeight="1" thickBot="1" x14ac:dyDescent="0.3">
      <c r="A1" s="74" t="str">
        <f>SOUHRN!A1</f>
        <v>Z25036 - Zajištění úklidových služeb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</row>
    <row r="2" spans="1:18" ht="1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s="25" customFormat="1" ht="20.100000000000001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20.45" customHeight="1" x14ac:dyDescent="0.25">
      <c r="A4" s="22" t="s">
        <v>178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x14ac:dyDescent="0.25">
      <c r="A5" s="30"/>
      <c r="B5" s="77" t="s">
        <v>27</v>
      </c>
      <c r="C5" s="7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78"/>
      <c r="P5" s="78"/>
      <c r="Q5" s="79"/>
      <c r="R5" s="80"/>
    </row>
    <row r="6" spans="1:18" ht="30" customHeight="1" x14ac:dyDescent="0.25">
      <c r="A6" s="30"/>
      <c r="B6" s="81" t="s">
        <v>28</v>
      </c>
      <c r="C6" s="240" t="s">
        <v>29</v>
      </c>
      <c r="D6" s="280" t="s">
        <v>30</v>
      </c>
      <c r="E6" s="242"/>
      <c r="F6" s="242"/>
      <c r="G6" s="242"/>
      <c r="H6" s="242"/>
      <c r="I6" s="242"/>
      <c r="J6" s="242"/>
      <c r="K6" s="242"/>
      <c r="L6" s="242"/>
      <c r="M6" s="242"/>
      <c r="N6" s="243"/>
      <c r="O6" s="244" t="s">
        <v>31</v>
      </c>
      <c r="P6" s="87" t="s">
        <v>32</v>
      </c>
      <c r="Q6" s="88" t="s">
        <v>33</v>
      </c>
      <c r="R6" s="80"/>
    </row>
    <row r="7" spans="1:18" x14ac:dyDescent="0.25">
      <c r="A7" s="30"/>
      <c r="B7" s="89" t="s">
        <v>179</v>
      </c>
      <c r="C7" s="90"/>
      <c r="D7" s="282" t="s">
        <v>35</v>
      </c>
      <c r="E7" s="283" t="s">
        <v>36</v>
      </c>
      <c r="F7" s="283" t="s">
        <v>37</v>
      </c>
      <c r="G7" s="283" t="s">
        <v>38</v>
      </c>
      <c r="H7" s="283" t="s">
        <v>39</v>
      </c>
      <c r="I7" s="283" t="s">
        <v>40</v>
      </c>
      <c r="J7" s="283" t="s">
        <v>41</v>
      </c>
      <c r="K7" s="283" t="s">
        <v>42</v>
      </c>
      <c r="L7" s="283" t="s">
        <v>43</v>
      </c>
      <c r="M7" s="283" t="s">
        <v>44</v>
      </c>
      <c r="N7" s="284" t="s">
        <v>45</v>
      </c>
      <c r="O7" s="90"/>
      <c r="P7" s="90"/>
      <c r="Q7" s="94"/>
      <c r="R7" s="80"/>
    </row>
    <row r="8" spans="1:18" x14ac:dyDescent="0.25">
      <c r="A8" s="30"/>
      <c r="B8" s="95" t="s">
        <v>180</v>
      </c>
      <c r="C8" s="172">
        <v>2</v>
      </c>
      <c r="D8" s="97">
        <v>1</v>
      </c>
      <c r="E8" s="104">
        <v>1</v>
      </c>
      <c r="F8" s="104">
        <v>1</v>
      </c>
      <c r="G8" s="104">
        <v>1</v>
      </c>
      <c r="H8" s="104">
        <v>1</v>
      </c>
      <c r="I8" s="338"/>
      <c r="J8" s="338"/>
      <c r="K8" s="99">
        <v>1</v>
      </c>
      <c r="L8" s="99"/>
      <c r="M8" s="99"/>
      <c r="N8" s="100"/>
      <c r="O8" s="264">
        <f t="shared" ref="O8:O16" si="0">(SUM(D8:J8)*K8*52)+(SUM(D8:J8)*L8*26)+(SUM(D8:J8)*M8*12)+(SUM(D8:J8)*N8*1)</f>
        <v>260</v>
      </c>
      <c r="P8" s="1"/>
      <c r="Q8" s="102">
        <f t="shared" ref="Q8:Q14" si="1">P8*O8*C8</f>
        <v>0</v>
      </c>
      <c r="R8" s="80"/>
    </row>
    <row r="9" spans="1:18" x14ac:dyDescent="0.25">
      <c r="A9" s="30"/>
      <c r="B9" s="95" t="s">
        <v>135</v>
      </c>
      <c r="C9" s="172">
        <v>30.5</v>
      </c>
      <c r="D9" s="97">
        <v>1</v>
      </c>
      <c r="E9" s="104">
        <v>1</v>
      </c>
      <c r="F9" s="104">
        <v>1</v>
      </c>
      <c r="G9" s="104">
        <v>1</v>
      </c>
      <c r="H9" s="104">
        <v>1</v>
      </c>
      <c r="I9" s="338"/>
      <c r="J9" s="338"/>
      <c r="K9" s="99">
        <v>1</v>
      </c>
      <c r="L9" s="99"/>
      <c r="M9" s="99"/>
      <c r="N9" s="100"/>
      <c r="O9" s="264">
        <f t="shared" si="0"/>
        <v>260</v>
      </c>
      <c r="P9" s="1"/>
      <c r="Q9" s="102">
        <f t="shared" si="1"/>
        <v>0</v>
      </c>
      <c r="R9" s="80"/>
    </row>
    <row r="10" spans="1:18" x14ac:dyDescent="0.25">
      <c r="A10" s="30"/>
      <c r="B10" s="95" t="s">
        <v>181</v>
      </c>
      <c r="C10" s="172">
        <v>9.5</v>
      </c>
      <c r="D10" s="97">
        <v>1</v>
      </c>
      <c r="E10" s="104">
        <v>1</v>
      </c>
      <c r="F10" s="104">
        <v>1</v>
      </c>
      <c r="G10" s="104">
        <v>1</v>
      </c>
      <c r="H10" s="104">
        <v>1</v>
      </c>
      <c r="I10" s="338"/>
      <c r="J10" s="338"/>
      <c r="K10" s="99">
        <v>1</v>
      </c>
      <c r="L10" s="99"/>
      <c r="M10" s="99"/>
      <c r="N10" s="100"/>
      <c r="O10" s="264">
        <f t="shared" si="0"/>
        <v>260</v>
      </c>
      <c r="P10" s="1"/>
      <c r="Q10" s="102">
        <f t="shared" si="1"/>
        <v>0</v>
      </c>
      <c r="R10" s="80"/>
    </row>
    <row r="11" spans="1:18" x14ac:dyDescent="0.25">
      <c r="A11" s="30"/>
      <c r="B11" s="95" t="s">
        <v>132</v>
      </c>
      <c r="C11" s="172">
        <v>20</v>
      </c>
      <c r="D11" s="97">
        <v>1</v>
      </c>
      <c r="E11" s="104">
        <v>1</v>
      </c>
      <c r="F11" s="104">
        <v>1</v>
      </c>
      <c r="G11" s="104">
        <v>1</v>
      </c>
      <c r="H11" s="104">
        <v>1</v>
      </c>
      <c r="I11" s="338"/>
      <c r="J11" s="338"/>
      <c r="K11" s="99">
        <v>1</v>
      </c>
      <c r="L11" s="99"/>
      <c r="M11" s="99"/>
      <c r="N11" s="100"/>
      <c r="O11" s="264">
        <f t="shared" si="0"/>
        <v>260</v>
      </c>
      <c r="P11" s="1"/>
      <c r="Q11" s="102">
        <f t="shared" si="1"/>
        <v>0</v>
      </c>
      <c r="R11" s="80"/>
    </row>
    <row r="12" spans="1:18" x14ac:dyDescent="0.25">
      <c r="A12" s="30"/>
      <c r="B12" s="95" t="s">
        <v>182</v>
      </c>
      <c r="C12" s="172">
        <v>34</v>
      </c>
      <c r="D12" s="97">
        <v>1</v>
      </c>
      <c r="E12" s="104">
        <v>1</v>
      </c>
      <c r="F12" s="104">
        <v>1</v>
      </c>
      <c r="G12" s="104">
        <v>1</v>
      </c>
      <c r="H12" s="104">
        <v>1</v>
      </c>
      <c r="I12" s="338"/>
      <c r="J12" s="338"/>
      <c r="K12" s="99">
        <v>1</v>
      </c>
      <c r="L12" s="99"/>
      <c r="M12" s="99"/>
      <c r="N12" s="100"/>
      <c r="O12" s="264">
        <f t="shared" si="0"/>
        <v>260</v>
      </c>
      <c r="P12" s="1"/>
      <c r="Q12" s="102">
        <f t="shared" si="1"/>
        <v>0</v>
      </c>
      <c r="R12" s="80"/>
    </row>
    <row r="13" spans="1:18" x14ac:dyDescent="0.25">
      <c r="A13" s="30"/>
      <c r="B13" s="95" t="s">
        <v>134</v>
      </c>
      <c r="C13" s="172">
        <v>55</v>
      </c>
      <c r="D13" s="97">
        <v>1</v>
      </c>
      <c r="E13" s="104">
        <v>1</v>
      </c>
      <c r="F13" s="104">
        <v>1</v>
      </c>
      <c r="G13" s="104">
        <v>1</v>
      </c>
      <c r="H13" s="104">
        <v>1</v>
      </c>
      <c r="I13" s="338"/>
      <c r="J13" s="338"/>
      <c r="K13" s="99">
        <v>1</v>
      </c>
      <c r="L13" s="99"/>
      <c r="M13" s="99"/>
      <c r="N13" s="100"/>
      <c r="O13" s="264">
        <f t="shared" si="0"/>
        <v>260</v>
      </c>
      <c r="P13" s="1"/>
      <c r="Q13" s="102">
        <f t="shared" si="1"/>
        <v>0</v>
      </c>
      <c r="R13" s="80"/>
    </row>
    <row r="14" spans="1:18" x14ac:dyDescent="0.25">
      <c r="A14" s="30"/>
      <c r="B14" s="95" t="s">
        <v>183</v>
      </c>
      <c r="C14" s="172">
        <v>16</v>
      </c>
      <c r="D14" s="97">
        <v>1</v>
      </c>
      <c r="E14" s="104"/>
      <c r="F14" s="104">
        <v>1</v>
      </c>
      <c r="G14" s="104"/>
      <c r="H14" s="104">
        <v>1</v>
      </c>
      <c r="I14" s="338"/>
      <c r="J14" s="338"/>
      <c r="K14" s="99">
        <v>1</v>
      </c>
      <c r="L14" s="99"/>
      <c r="M14" s="99"/>
      <c r="N14" s="100"/>
      <c r="O14" s="264">
        <f t="shared" si="0"/>
        <v>156</v>
      </c>
      <c r="P14" s="1"/>
      <c r="Q14" s="102">
        <f t="shared" si="1"/>
        <v>0</v>
      </c>
      <c r="R14" s="80"/>
    </row>
    <row r="15" spans="1:18" x14ac:dyDescent="0.25">
      <c r="A15" s="30"/>
      <c r="B15" s="95" t="s">
        <v>55</v>
      </c>
      <c r="C15" s="172">
        <v>8.5</v>
      </c>
      <c r="D15" s="345"/>
      <c r="E15" s="338"/>
      <c r="F15" s="338"/>
      <c r="G15" s="338"/>
      <c r="H15" s="338"/>
      <c r="I15" s="338"/>
      <c r="J15" s="338"/>
      <c r="K15" s="341"/>
      <c r="L15" s="341"/>
      <c r="M15" s="341"/>
      <c r="N15" s="342"/>
      <c r="O15" s="264">
        <f t="shared" si="0"/>
        <v>0</v>
      </c>
      <c r="P15" s="388" t="s">
        <v>184</v>
      </c>
      <c r="Q15" s="388" t="s">
        <v>184</v>
      </c>
      <c r="R15" s="80"/>
    </row>
    <row r="16" spans="1:18" x14ac:dyDescent="0.25">
      <c r="A16" s="30"/>
      <c r="B16" s="95" t="s">
        <v>185</v>
      </c>
      <c r="C16" s="172">
        <v>14</v>
      </c>
      <c r="D16" s="345"/>
      <c r="E16" s="338"/>
      <c r="F16" s="104"/>
      <c r="G16" s="104">
        <v>1</v>
      </c>
      <c r="H16" s="338"/>
      <c r="I16" s="338"/>
      <c r="J16" s="338"/>
      <c r="K16" s="341"/>
      <c r="L16" s="341"/>
      <c r="M16" s="105">
        <v>1</v>
      </c>
      <c r="N16" s="342"/>
      <c r="O16" s="264">
        <f t="shared" si="0"/>
        <v>12</v>
      </c>
      <c r="P16" s="1"/>
      <c r="Q16" s="102">
        <f>P16*O16*C16</f>
        <v>0</v>
      </c>
      <c r="R16" s="80"/>
    </row>
    <row r="17" spans="1:18" x14ac:dyDescent="0.25">
      <c r="A17" s="30"/>
      <c r="B17" s="95" t="s">
        <v>172</v>
      </c>
      <c r="C17" s="172">
        <v>7.2</v>
      </c>
      <c r="D17" s="97">
        <v>1</v>
      </c>
      <c r="E17" s="104">
        <v>1</v>
      </c>
      <c r="F17" s="104">
        <v>1</v>
      </c>
      <c r="G17" s="104">
        <v>1</v>
      </c>
      <c r="H17" s="104">
        <v>1</v>
      </c>
      <c r="I17" s="338"/>
      <c r="J17" s="338"/>
      <c r="K17" s="99">
        <v>1</v>
      </c>
      <c r="L17" s="341"/>
      <c r="M17" s="341"/>
      <c r="N17" s="342"/>
      <c r="O17" s="264">
        <f>(SUM(D17:J17)*K17*52)+(SUM(D17:J17)*L17*26)+(SUM(D17:J17)*M17*12)+(SUM(D17:J17)*N17*1)</f>
        <v>260</v>
      </c>
      <c r="P17" s="1"/>
      <c r="Q17" s="102">
        <f>P17*O17*C17</f>
        <v>0</v>
      </c>
      <c r="R17" s="80"/>
    </row>
    <row r="18" spans="1:18" ht="15.75" thickBot="1" x14ac:dyDescent="0.3">
      <c r="A18" s="30"/>
      <c r="B18" s="107" t="s">
        <v>186</v>
      </c>
      <c r="C18" s="114">
        <v>3</v>
      </c>
      <c r="D18" s="272">
        <v>1</v>
      </c>
      <c r="E18" s="110">
        <v>1</v>
      </c>
      <c r="F18" s="110">
        <v>1</v>
      </c>
      <c r="G18" s="110">
        <v>1</v>
      </c>
      <c r="H18" s="110">
        <v>1</v>
      </c>
      <c r="I18" s="340"/>
      <c r="J18" s="340"/>
      <c r="K18" s="274">
        <v>1</v>
      </c>
      <c r="L18" s="343"/>
      <c r="M18" s="343"/>
      <c r="N18" s="344"/>
      <c r="O18" s="264">
        <f>(SUM(D18:J18)*K18*52)+(SUM(D18:J18)*L18*26)+(SUM(D18:J18)*M18*12)+(SUM(D18:J18)*N18*1)</f>
        <v>260</v>
      </c>
      <c r="P18" s="1"/>
      <c r="Q18" s="113">
        <f>P18*O18*C18</f>
        <v>0</v>
      </c>
      <c r="R18" s="80"/>
    </row>
    <row r="19" spans="1:18" ht="15.75" thickBot="1" x14ac:dyDescent="0.3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</row>
    <row r="20" spans="1:18" ht="15.75" thickBot="1" x14ac:dyDescent="0.3">
      <c r="A20" s="30"/>
      <c r="B20" s="130" t="s">
        <v>100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2"/>
      <c r="R20" s="80"/>
    </row>
    <row r="21" spans="1:18" ht="15.75" x14ac:dyDescent="0.25">
      <c r="A21" s="30"/>
      <c r="B21" s="46" t="s">
        <v>20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133">
        <f>SUM(Q8:Q18)</f>
        <v>0</v>
      </c>
      <c r="Q21" s="134"/>
      <c r="R21" s="80"/>
    </row>
    <row r="22" spans="1:18" ht="15.75" x14ac:dyDescent="0.25">
      <c r="A22" s="30"/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135">
        <f>P23-P21</f>
        <v>0</v>
      </c>
      <c r="Q22" s="136"/>
      <c r="R22" s="80"/>
    </row>
    <row r="23" spans="1:18" ht="16.5" thickBot="1" x14ac:dyDescent="0.3">
      <c r="A23" s="30"/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137">
        <f>P21*1.21</f>
        <v>0</v>
      </c>
      <c r="Q23" s="138"/>
      <c r="R23" s="80"/>
    </row>
    <row r="24" spans="1:18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x14ac:dyDescent="0.25">
      <c r="A25" s="30"/>
      <c r="B25" s="139" t="s">
        <v>73</v>
      </c>
      <c r="C25" s="140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140"/>
      <c r="P25" s="140"/>
      <c r="Q25" s="141"/>
      <c r="R25" s="80"/>
    </row>
    <row r="26" spans="1:18" ht="25.5" x14ac:dyDescent="0.25">
      <c r="A26" s="30"/>
      <c r="B26" s="142" t="s">
        <v>28</v>
      </c>
      <c r="C26" s="279" t="s">
        <v>29</v>
      </c>
      <c r="D26" s="241" t="s">
        <v>30</v>
      </c>
      <c r="E26" s="242"/>
      <c r="F26" s="242"/>
      <c r="G26" s="242"/>
      <c r="H26" s="242"/>
      <c r="I26" s="242"/>
      <c r="J26" s="242"/>
      <c r="K26" s="242"/>
      <c r="L26" s="242"/>
      <c r="M26" s="242"/>
      <c r="N26" s="243"/>
      <c r="O26" s="281" t="s">
        <v>31</v>
      </c>
      <c r="P26" s="87" t="s">
        <v>32</v>
      </c>
      <c r="Q26" s="88" t="s">
        <v>33</v>
      </c>
      <c r="R26" s="80"/>
    </row>
    <row r="27" spans="1:18" x14ac:dyDescent="0.25">
      <c r="A27" s="19"/>
      <c r="B27" s="89"/>
      <c r="C27" s="90"/>
      <c r="D27" s="282" t="s">
        <v>35</v>
      </c>
      <c r="E27" s="283" t="s">
        <v>36</v>
      </c>
      <c r="F27" s="283" t="s">
        <v>37</v>
      </c>
      <c r="G27" s="283" t="s">
        <v>38</v>
      </c>
      <c r="H27" s="283" t="s">
        <v>39</v>
      </c>
      <c r="I27" s="283" t="s">
        <v>40</v>
      </c>
      <c r="J27" s="283" t="s">
        <v>41</v>
      </c>
      <c r="K27" s="283" t="s">
        <v>42</v>
      </c>
      <c r="L27" s="283" t="s">
        <v>43</v>
      </c>
      <c r="M27" s="283" t="s">
        <v>44</v>
      </c>
      <c r="N27" s="284" t="s">
        <v>45</v>
      </c>
      <c r="O27" s="90"/>
      <c r="P27" s="90"/>
      <c r="Q27" s="94"/>
      <c r="R27" s="21"/>
    </row>
    <row r="28" spans="1:18" x14ac:dyDescent="0.25">
      <c r="A28" s="19"/>
      <c r="B28" s="95" t="s">
        <v>76</v>
      </c>
      <c r="C28" s="96">
        <v>76</v>
      </c>
      <c r="D28" s="97"/>
      <c r="E28" s="104"/>
      <c r="F28" s="104">
        <v>2</v>
      </c>
      <c r="G28" s="104"/>
      <c r="H28" s="104"/>
      <c r="I28" s="338"/>
      <c r="J28" s="338"/>
      <c r="K28" s="99"/>
      <c r="L28" s="99"/>
      <c r="M28" s="99"/>
      <c r="N28" s="106">
        <v>1</v>
      </c>
      <c r="O28" s="264">
        <f t="shared" ref="O28:O36" si="2">(SUM(D28:J28)*K28*52)+(SUM(D28:J28)*L28*26)+(SUM(D28:J28)*M28*12)+(SUM(D28:J28)*N28*1)</f>
        <v>2</v>
      </c>
      <c r="P28" s="1"/>
      <c r="Q28" s="102">
        <f t="shared" ref="Q28:Q36" si="3">P28*O28*C28</f>
        <v>0</v>
      </c>
      <c r="R28" s="21"/>
    </row>
    <row r="29" spans="1:18" x14ac:dyDescent="0.25">
      <c r="A29" s="19"/>
      <c r="B29" s="95" t="s">
        <v>187</v>
      </c>
      <c r="C29" s="96">
        <v>2.6</v>
      </c>
      <c r="D29" s="97"/>
      <c r="E29" s="104"/>
      <c r="F29" s="104">
        <v>2</v>
      </c>
      <c r="G29" s="104"/>
      <c r="H29" s="104"/>
      <c r="I29" s="338"/>
      <c r="J29" s="338"/>
      <c r="K29" s="99"/>
      <c r="L29" s="99"/>
      <c r="M29" s="99"/>
      <c r="N29" s="106">
        <v>1</v>
      </c>
      <c r="O29" s="264">
        <f t="shared" si="2"/>
        <v>2</v>
      </c>
      <c r="P29" s="1"/>
      <c r="Q29" s="102">
        <f t="shared" si="3"/>
        <v>0</v>
      </c>
      <c r="R29" s="21"/>
    </row>
    <row r="30" spans="1:18" x14ac:dyDescent="0.25">
      <c r="A30" s="19"/>
      <c r="B30" s="95" t="s">
        <v>188</v>
      </c>
      <c r="C30" s="96">
        <v>9</v>
      </c>
      <c r="D30" s="97"/>
      <c r="E30" s="104"/>
      <c r="F30" s="104">
        <v>2</v>
      </c>
      <c r="G30" s="104"/>
      <c r="H30" s="104"/>
      <c r="I30" s="338"/>
      <c r="J30" s="338"/>
      <c r="K30" s="99"/>
      <c r="L30" s="99"/>
      <c r="M30" s="99"/>
      <c r="N30" s="106">
        <v>1</v>
      </c>
      <c r="O30" s="264">
        <f t="shared" si="2"/>
        <v>2</v>
      </c>
      <c r="P30" s="1"/>
      <c r="Q30" s="102">
        <f t="shared" si="3"/>
        <v>0</v>
      </c>
      <c r="R30" s="21"/>
    </row>
    <row r="31" spans="1:18" x14ac:dyDescent="0.25">
      <c r="A31" s="19"/>
      <c r="B31" s="95" t="s">
        <v>189</v>
      </c>
      <c r="C31" s="96">
        <v>2.56</v>
      </c>
      <c r="D31" s="97"/>
      <c r="E31" s="104"/>
      <c r="F31" s="104">
        <v>2</v>
      </c>
      <c r="G31" s="104"/>
      <c r="H31" s="104"/>
      <c r="I31" s="338"/>
      <c r="J31" s="338"/>
      <c r="K31" s="99"/>
      <c r="L31" s="99"/>
      <c r="M31" s="99"/>
      <c r="N31" s="106">
        <v>1</v>
      </c>
      <c r="O31" s="264">
        <f t="shared" si="2"/>
        <v>2</v>
      </c>
      <c r="P31" s="1"/>
      <c r="Q31" s="102">
        <f t="shared" si="3"/>
        <v>0</v>
      </c>
      <c r="R31" s="21"/>
    </row>
    <row r="32" spans="1:18" x14ac:dyDescent="0.25">
      <c r="A32" s="19"/>
      <c r="B32" s="95" t="s">
        <v>190</v>
      </c>
      <c r="C32" s="96">
        <v>2.86</v>
      </c>
      <c r="D32" s="97"/>
      <c r="E32" s="104"/>
      <c r="F32" s="104">
        <v>2</v>
      </c>
      <c r="G32" s="104"/>
      <c r="H32" s="104"/>
      <c r="I32" s="338"/>
      <c r="J32" s="338"/>
      <c r="K32" s="99"/>
      <c r="L32" s="99"/>
      <c r="M32" s="99"/>
      <c r="N32" s="106">
        <v>1</v>
      </c>
      <c r="O32" s="264">
        <f t="shared" si="2"/>
        <v>2</v>
      </c>
      <c r="P32" s="1"/>
      <c r="Q32" s="102">
        <f t="shared" si="3"/>
        <v>0</v>
      </c>
      <c r="R32" s="21"/>
    </row>
    <row r="33" spans="1:18" x14ac:dyDescent="0.25">
      <c r="A33" s="19"/>
      <c r="B33" s="95" t="s">
        <v>141</v>
      </c>
      <c r="C33" s="96">
        <v>6.9</v>
      </c>
      <c r="D33" s="97"/>
      <c r="E33" s="104"/>
      <c r="F33" s="104">
        <v>2</v>
      </c>
      <c r="G33" s="104"/>
      <c r="H33" s="104"/>
      <c r="I33" s="338"/>
      <c r="J33" s="338"/>
      <c r="K33" s="99"/>
      <c r="L33" s="99"/>
      <c r="M33" s="99"/>
      <c r="N33" s="106">
        <v>1</v>
      </c>
      <c r="O33" s="264">
        <f t="shared" si="2"/>
        <v>2</v>
      </c>
      <c r="P33" s="1"/>
      <c r="Q33" s="102">
        <f t="shared" si="3"/>
        <v>0</v>
      </c>
      <c r="R33" s="21"/>
    </row>
    <row r="34" spans="1:18" x14ac:dyDescent="0.25">
      <c r="A34" s="19"/>
      <c r="B34" s="95" t="s">
        <v>142</v>
      </c>
      <c r="C34" s="96">
        <v>5.52</v>
      </c>
      <c r="D34" s="97"/>
      <c r="E34" s="104"/>
      <c r="F34" s="104">
        <v>2</v>
      </c>
      <c r="G34" s="104"/>
      <c r="H34" s="104"/>
      <c r="I34" s="338"/>
      <c r="J34" s="338"/>
      <c r="K34" s="99"/>
      <c r="L34" s="99"/>
      <c r="M34" s="99"/>
      <c r="N34" s="106">
        <v>1</v>
      </c>
      <c r="O34" s="264">
        <f t="shared" si="2"/>
        <v>2</v>
      </c>
      <c r="P34" s="1"/>
      <c r="Q34" s="102">
        <f t="shared" si="3"/>
        <v>0</v>
      </c>
      <c r="R34" s="21"/>
    </row>
    <row r="35" spans="1:18" x14ac:dyDescent="0.25">
      <c r="A35" s="19"/>
      <c r="B35" s="95" t="s">
        <v>143</v>
      </c>
      <c r="C35" s="96">
        <v>3.52</v>
      </c>
      <c r="D35" s="97"/>
      <c r="E35" s="104"/>
      <c r="F35" s="104">
        <v>2</v>
      </c>
      <c r="G35" s="104"/>
      <c r="H35" s="104"/>
      <c r="I35" s="338"/>
      <c r="J35" s="338"/>
      <c r="K35" s="99"/>
      <c r="L35" s="99"/>
      <c r="M35" s="99"/>
      <c r="N35" s="106">
        <v>1</v>
      </c>
      <c r="O35" s="264">
        <f t="shared" si="2"/>
        <v>2</v>
      </c>
      <c r="P35" s="1"/>
      <c r="Q35" s="102">
        <f t="shared" si="3"/>
        <v>0</v>
      </c>
      <c r="R35" s="21"/>
    </row>
    <row r="36" spans="1:18" ht="15.75" thickBot="1" x14ac:dyDescent="0.3">
      <c r="A36" s="19"/>
      <c r="B36" s="107" t="s">
        <v>144</v>
      </c>
      <c r="C36" s="115">
        <v>1.77</v>
      </c>
      <c r="D36" s="272"/>
      <c r="E36" s="110"/>
      <c r="F36" s="110">
        <v>2</v>
      </c>
      <c r="G36" s="110"/>
      <c r="H36" s="110"/>
      <c r="I36" s="340"/>
      <c r="J36" s="340"/>
      <c r="K36" s="274"/>
      <c r="L36" s="274"/>
      <c r="M36" s="274"/>
      <c r="N36" s="324">
        <v>1</v>
      </c>
      <c r="O36" s="325">
        <f t="shared" si="2"/>
        <v>2</v>
      </c>
      <c r="P36" s="2"/>
      <c r="Q36" s="113">
        <f t="shared" si="3"/>
        <v>0</v>
      </c>
      <c r="R36" s="21"/>
    </row>
    <row r="37" spans="1:18" ht="15.75" thickBot="1" x14ac:dyDescent="0.3">
      <c r="A37" s="1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15.75" thickBot="1" x14ac:dyDescent="0.3">
      <c r="A38" s="30"/>
      <c r="B38" s="130" t="s">
        <v>191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2"/>
      <c r="R38" s="80"/>
    </row>
    <row r="39" spans="1:18" ht="15.75" x14ac:dyDescent="0.25">
      <c r="A39" s="30"/>
      <c r="B39" s="46" t="s">
        <v>20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144">
        <f>SUM(Q28:Q36)</f>
        <v>0</v>
      </c>
      <c r="Q39" s="134"/>
      <c r="R39" s="80"/>
    </row>
    <row r="40" spans="1:18" ht="15.75" x14ac:dyDescent="0.25">
      <c r="A40" s="30"/>
      <c r="B40" s="49" t="s">
        <v>21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145">
        <f>P41-P39</f>
        <v>0</v>
      </c>
      <c r="Q40" s="136"/>
      <c r="R40" s="80"/>
    </row>
    <row r="41" spans="1:18" ht="16.5" thickBot="1" x14ac:dyDescent="0.3">
      <c r="A41" s="30"/>
      <c r="B41" s="52" t="s">
        <v>22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146">
        <f>P39*1.21</f>
        <v>0</v>
      </c>
      <c r="Q41" s="138"/>
      <c r="R41" s="80"/>
    </row>
    <row r="42" spans="1:18" ht="17.100000000000001" customHeight="1" thickBot="1" x14ac:dyDescent="0.3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8" ht="19.5" thickBot="1" x14ac:dyDescent="0.3">
      <c r="A43" s="19"/>
      <c r="B43" s="43" t="s">
        <v>84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21"/>
    </row>
    <row r="44" spans="1:18" ht="15.75" x14ac:dyDescent="0.25">
      <c r="A44" s="19"/>
      <c r="B44" s="46" t="s">
        <v>20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144">
        <f>SUM(P21+P39)</f>
        <v>0</v>
      </c>
      <c r="Q44" s="134"/>
      <c r="R44" s="21"/>
    </row>
    <row r="45" spans="1:18" ht="15.75" x14ac:dyDescent="0.25">
      <c r="A45" s="19"/>
      <c r="B45" s="49" t="s">
        <v>21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145">
        <f>P46-P44</f>
        <v>0</v>
      </c>
      <c r="Q45" s="136"/>
      <c r="R45" s="21"/>
    </row>
    <row r="46" spans="1:18" ht="16.5" thickBot="1" x14ac:dyDescent="0.3">
      <c r="A46" s="19"/>
      <c r="B46" s="52" t="s">
        <v>22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146">
        <f>P44*1.21</f>
        <v>0</v>
      </c>
      <c r="Q46" s="138"/>
      <c r="R46" s="21"/>
    </row>
    <row r="47" spans="1:18" ht="17.25" x14ac:dyDescent="0.25">
      <c r="A47" s="19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21"/>
    </row>
    <row r="48" spans="1:18" ht="15.75" x14ac:dyDescent="0.25">
      <c r="A48" s="55"/>
      <c r="B48" s="285" t="s">
        <v>25</v>
      </c>
      <c r="C48" s="286"/>
      <c r="D48" s="286"/>
      <c r="E48" s="286"/>
      <c r="F48" s="286"/>
      <c r="G48" s="286"/>
      <c r="H48" s="286"/>
      <c r="I48" s="286"/>
      <c r="J48" s="286"/>
      <c r="K48" s="286"/>
      <c r="L48" s="235"/>
      <c r="M48" s="235"/>
      <c r="N48" s="235"/>
      <c r="O48" s="66"/>
      <c r="P48" s="66"/>
      <c r="Q48" s="66"/>
      <c r="R48" s="58"/>
    </row>
    <row r="49" spans="1:18" ht="15.75" x14ac:dyDescent="0.25">
      <c r="A49" s="55"/>
      <c r="B49" s="287" t="s">
        <v>85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88"/>
      <c r="Q49" s="66"/>
      <c r="R49" s="58"/>
    </row>
    <row r="50" spans="1:18" ht="27.75" customHeight="1" x14ac:dyDescent="0.25">
      <c r="A50" s="55"/>
      <c r="B50" s="155" t="s">
        <v>87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58"/>
    </row>
    <row r="51" spans="1:18" x14ac:dyDescent="0.25">
      <c r="A51" s="64"/>
      <c r="B51" s="6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65"/>
      <c r="P51" s="65"/>
      <c r="Q51" s="65"/>
      <c r="R51" s="67"/>
    </row>
    <row r="52" spans="1:18" x14ac:dyDescent="0.25"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</row>
    <row r="53" spans="1:18" x14ac:dyDescent="0.25"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</row>
    <row r="54" spans="1:18" x14ac:dyDescent="0.25"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</row>
    <row r="55" spans="1:18" x14ac:dyDescent="0.25"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</row>
    <row r="56" spans="1:18" x14ac:dyDescent="0.25"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</row>
    <row r="57" spans="1:18" x14ac:dyDescent="0.25"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</row>
    <row r="58" spans="1:18" x14ac:dyDescent="0.25"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</row>
    <row r="59" spans="1:18" x14ac:dyDescent="0.25"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18" x14ac:dyDescent="0.25"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</row>
    <row r="61" spans="1:18" x14ac:dyDescent="0.25"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</row>
    <row r="62" spans="1:18" x14ac:dyDescent="0.25"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18" x14ac:dyDescent="0.25"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</row>
    <row r="64" spans="1:18" x14ac:dyDescent="0.25"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</row>
    <row r="65" spans="3:14" x14ac:dyDescent="0.25"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</row>
    <row r="66" spans="3:14" x14ac:dyDescent="0.25"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</row>
    <row r="67" spans="3:14" x14ac:dyDescent="0.25"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68" spans="3:14" x14ac:dyDescent="0.25"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</row>
    <row r="69" spans="3:14" x14ac:dyDescent="0.25"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</row>
    <row r="70" spans="3:14" x14ac:dyDescent="0.25"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</row>
    <row r="71" spans="3:14" x14ac:dyDescent="0.25"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</row>
    <row r="72" spans="3:14" x14ac:dyDescent="0.25"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3:14" x14ac:dyDescent="0.25"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</row>
    <row r="74" spans="3:14" x14ac:dyDescent="0.25"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75" spans="3:14" x14ac:dyDescent="0.25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</row>
    <row r="76" spans="3:14" x14ac:dyDescent="0.25"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</row>
    <row r="77" spans="3:14" x14ac:dyDescent="0.25"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</row>
    <row r="78" spans="3:14" x14ac:dyDescent="0.25"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</row>
    <row r="79" spans="3:14" x14ac:dyDescent="0.25"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</row>
    <row r="80" spans="3:14" x14ac:dyDescent="0.25"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  <row r="81" spans="3:14" x14ac:dyDescent="0.25"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</row>
  </sheetData>
  <sheetProtection algorithmName="SHA-512" hashValue="aISY3WdHUyX34f1uzHfbjc2m61CdA52FwQEqMLbOKEvSnxBPgAmC+Uq0mvRTwCsrvQk/03JRRbLaK/fgmwJjSQ==" saltValue="N2yY5LYDLjPNd8ldcZCI2g==" spinCount="100000" sheet="1" objects="1" scenarios="1"/>
  <mergeCells count="47">
    <mergeCell ref="B50:Q50"/>
    <mergeCell ref="B47:Q47"/>
    <mergeCell ref="B49:P49"/>
    <mergeCell ref="A42:R42"/>
    <mergeCell ref="A43:A47"/>
    <mergeCell ref="B43:Q43"/>
    <mergeCell ref="R43:R47"/>
    <mergeCell ref="B44:O44"/>
    <mergeCell ref="P44:Q44"/>
    <mergeCell ref="B45:O45"/>
    <mergeCell ref="P45:Q45"/>
    <mergeCell ref="B46:O46"/>
    <mergeCell ref="P46:Q46"/>
    <mergeCell ref="B48:K48"/>
    <mergeCell ref="A37:R37"/>
    <mergeCell ref="A38:A41"/>
    <mergeCell ref="B38:Q38"/>
    <mergeCell ref="R38:R41"/>
    <mergeCell ref="B39:O39"/>
    <mergeCell ref="P39:Q39"/>
    <mergeCell ref="B40:O40"/>
    <mergeCell ref="P40:Q40"/>
    <mergeCell ref="B41:O41"/>
    <mergeCell ref="P41:Q41"/>
    <mergeCell ref="A25:A36"/>
    <mergeCell ref="B25:Q25"/>
    <mergeCell ref="R25:R36"/>
    <mergeCell ref="A19:R19"/>
    <mergeCell ref="A20:A23"/>
    <mergeCell ref="B20:Q20"/>
    <mergeCell ref="R20:R23"/>
    <mergeCell ref="B21:O21"/>
    <mergeCell ref="P21:Q21"/>
    <mergeCell ref="B22:O22"/>
    <mergeCell ref="P22:Q22"/>
    <mergeCell ref="B23:O23"/>
    <mergeCell ref="P23:Q23"/>
    <mergeCell ref="A24:R24"/>
    <mergeCell ref="D26:N26"/>
    <mergeCell ref="A1:R1"/>
    <mergeCell ref="A2:R2"/>
    <mergeCell ref="A3:R3"/>
    <mergeCell ref="A4:R4"/>
    <mergeCell ref="A5:A18"/>
    <mergeCell ref="B5:Q5"/>
    <mergeCell ref="R5:R18"/>
    <mergeCell ref="D6:N6"/>
  </mergeCells>
  <pageMargins left="0.7" right="0.7" top="0.78740157499999996" bottom="0.78740157499999996" header="0.3" footer="0.3"/>
  <pageSetup paperSize="9" scale="6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9EB77-CEC3-4DD0-87F8-8D3E764EE27B}">
  <sheetPr>
    <tabColor theme="2"/>
    <pageSetUpPr fitToPage="1"/>
  </sheetPr>
  <dimension ref="A1:R125"/>
  <sheetViews>
    <sheetView zoomScale="90" zoomScaleNormal="90" workbookViewId="0">
      <selection activeCell="P75" sqref="P75:P77"/>
    </sheetView>
  </sheetViews>
  <sheetFormatPr defaultColWidth="9.140625" defaultRowHeight="15" x14ac:dyDescent="0.25"/>
  <cols>
    <col min="1" max="1" width="2.5703125" style="18" customWidth="1"/>
    <col min="2" max="2" width="44.140625" style="18" customWidth="1"/>
    <col min="3" max="3" width="10" style="18" customWidth="1"/>
    <col min="4" max="14" width="3.7109375" style="18" customWidth="1"/>
    <col min="15" max="15" width="11.7109375" style="18" customWidth="1"/>
    <col min="16" max="16" width="18" style="18" customWidth="1"/>
    <col min="17" max="17" width="15.42578125" style="18" customWidth="1"/>
    <col min="18" max="18" width="2.5703125" style="18" customWidth="1"/>
    <col min="19" max="243" width="9.140625" style="18"/>
    <col min="244" max="244" width="34" style="18" customWidth="1"/>
    <col min="245" max="245" width="10" style="18" customWidth="1"/>
    <col min="246" max="246" width="11.42578125" style="18" customWidth="1"/>
    <col min="247" max="247" width="11.85546875" style="18" customWidth="1"/>
    <col min="248" max="248" width="21.5703125" style="18" customWidth="1"/>
    <col min="249" max="249" width="13.42578125" style="18" customWidth="1"/>
    <col min="250" max="250" width="15" style="18" customWidth="1"/>
    <col min="251" max="499" width="9.140625" style="18"/>
    <col min="500" max="500" width="34" style="18" customWidth="1"/>
    <col min="501" max="501" width="10" style="18" customWidth="1"/>
    <col min="502" max="502" width="11.42578125" style="18" customWidth="1"/>
    <col min="503" max="503" width="11.85546875" style="18" customWidth="1"/>
    <col min="504" max="504" width="21.5703125" style="18" customWidth="1"/>
    <col min="505" max="505" width="13.42578125" style="18" customWidth="1"/>
    <col min="506" max="506" width="15" style="18" customWidth="1"/>
    <col min="507" max="755" width="9.140625" style="18"/>
    <col min="756" max="756" width="34" style="18" customWidth="1"/>
    <col min="757" max="757" width="10" style="18" customWidth="1"/>
    <col min="758" max="758" width="11.42578125" style="18" customWidth="1"/>
    <col min="759" max="759" width="11.85546875" style="18" customWidth="1"/>
    <col min="760" max="760" width="21.5703125" style="18" customWidth="1"/>
    <col min="761" max="761" width="13.42578125" style="18" customWidth="1"/>
    <col min="762" max="762" width="15" style="18" customWidth="1"/>
    <col min="763" max="1011" width="9.140625" style="18"/>
    <col min="1012" max="1012" width="34" style="18" customWidth="1"/>
    <col min="1013" max="1013" width="10" style="18" customWidth="1"/>
    <col min="1014" max="1014" width="11.42578125" style="18" customWidth="1"/>
    <col min="1015" max="1015" width="11.85546875" style="18" customWidth="1"/>
    <col min="1016" max="1016" width="21.5703125" style="18" customWidth="1"/>
    <col min="1017" max="1017" width="13.42578125" style="18" customWidth="1"/>
    <col min="1018" max="1018" width="15" style="18" customWidth="1"/>
    <col min="1019" max="1267" width="9.140625" style="18"/>
    <col min="1268" max="1268" width="34" style="18" customWidth="1"/>
    <col min="1269" max="1269" width="10" style="18" customWidth="1"/>
    <col min="1270" max="1270" width="11.42578125" style="18" customWidth="1"/>
    <col min="1271" max="1271" width="11.85546875" style="18" customWidth="1"/>
    <col min="1272" max="1272" width="21.5703125" style="18" customWidth="1"/>
    <col min="1273" max="1273" width="13.42578125" style="18" customWidth="1"/>
    <col min="1274" max="1274" width="15" style="18" customWidth="1"/>
    <col min="1275" max="1523" width="9.140625" style="18"/>
    <col min="1524" max="1524" width="34" style="18" customWidth="1"/>
    <col min="1525" max="1525" width="10" style="18" customWidth="1"/>
    <col min="1526" max="1526" width="11.42578125" style="18" customWidth="1"/>
    <col min="1527" max="1527" width="11.85546875" style="18" customWidth="1"/>
    <col min="1528" max="1528" width="21.5703125" style="18" customWidth="1"/>
    <col min="1529" max="1529" width="13.42578125" style="18" customWidth="1"/>
    <col min="1530" max="1530" width="15" style="18" customWidth="1"/>
    <col min="1531" max="1779" width="9.140625" style="18"/>
    <col min="1780" max="1780" width="34" style="18" customWidth="1"/>
    <col min="1781" max="1781" width="10" style="18" customWidth="1"/>
    <col min="1782" max="1782" width="11.42578125" style="18" customWidth="1"/>
    <col min="1783" max="1783" width="11.85546875" style="18" customWidth="1"/>
    <col min="1784" max="1784" width="21.5703125" style="18" customWidth="1"/>
    <col min="1785" max="1785" width="13.42578125" style="18" customWidth="1"/>
    <col min="1786" max="1786" width="15" style="18" customWidth="1"/>
    <col min="1787" max="2035" width="9.140625" style="18"/>
    <col min="2036" max="2036" width="34" style="18" customWidth="1"/>
    <col min="2037" max="2037" width="10" style="18" customWidth="1"/>
    <col min="2038" max="2038" width="11.42578125" style="18" customWidth="1"/>
    <col min="2039" max="2039" width="11.85546875" style="18" customWidth="1"/>
    <col min="2040" max="2040" width="21.5703125" style="18" customWidth="1"/>
    <col min="2041" max="2041" width="13.42578125" style="18" customWidth="1"/>
    <col min="2042" max="2042" width="15" style="18" customWidth="1"/>
    <col min="2043" max="2291" width="9.140625" style="18"/>
    <col min="2292" max="2292" width="34" style="18" customWidth="1"/>
    <col min="2293" max="2293" width="10" style="18" customWidth="1"/>
    <col min="2294" max="2294" width="11.42578125" style="18" customWidth="1"/>
    <col min="2295" max="2295" width="11.85546875" style="18" customWidth="1"/>
    <col min="2296" max="2296" width="21.5703125" style="18" customWidth="1"/>
    <col min="2297" max="2297" width="13.42578125" style="18" customWidth="1"/>
    <col min="2298" max="2298" width="15" style="18" customWidth="1"/>
    <col min="2299" max="2547" width="9.140625" style="18"/>
    <col min="2548" max="2548" width="34" style="18" customWidth="1"/>
    <col min="2549" max="2549" width="10" style="18" customWidth="1"/>
    <col min="2550" max="2550" width="11.42578125" style="18" customWidth="1"/>
    <col min="2551" max="2551" width="11.85546875" style="18" customWidth="1"/>
    <col min="2552" max="2552" width="21.5703125" style="18" customWidth="1"/>
    <col min="2553" max="2553" width="13.42578125" style="18" customWidth="1"/>
    <col min="2554" max="2554" width="15" style="18" customWidth="1"/>
    <col min="2555" max="2803" width="9.140625" style="18"/>
    <col min="2804" max="2804" width="34" style="18" customWidth="1"/>
    <col min="2805" max="2805" width="10" style="18" customWidth="1"/>
    <col min="2806" max="2806" width="11.42578125" style="18" customWidth="1"/>
    <col min="2807" max="2807" width="11.85546875" style="18" customWidth="1"/>
    <col min="2808" max="2808" width="21.5703125" style="18" customWidth="1"/>
    <col min="2809" max="2809" width="13.42578125" style="18" customWidth="1"/>
    <col min="2810" max="2810" width="15" style="18" customWidth="1"/>
    <col min="2811" max="3059" width="9.140625" style="18"/>
    <col min="3060" max="3060" width="34" style="18" customWidth="1"/>
    <col min="3061" max="3061" width="10" style="18" customWidth="1"/>
    <col min="3062" max="3062" width="11.42578125" style="18" customWidth="1"/>
    <col min="3063" max="3063" width="11.85546875" style="18" customWidth="1"/>
    <col min="3064" max="3064" width="21.5703125" style="18" customWidth="1"/>
    <col min="3065" max="3065" width="13.42578125" style="18" customWidth="1"/>
    <col min="3066" max="3066" width="15" style="18" customWidth="1"/>
    <col min="3067" max="3315" width="9.140625" style="18"/>
    <col min="3316" max="3316" width="34" style="18" customWidth="1"/>
    <col min="3317" max="3317" width="10" style="18" customWidth="1"/>
    <col min="3318" max="3318" width="11.42578125" style="18" customWidth="1"/>
    <col min="3319" max="3319" width="11.85546875" style="18" customWidth="1"/>
    <col min="3320" max="3320" width="21.5703125" style="18" customWidth="1"/>
    <col min="3321" max="3321" width="13.42578125" style="18" customWidth="1"/>
    <col min="3322" max="3322" width="15" style="18" customWidth="1"/>
    <col min="3323" max="3571" width="9.140625" style="18"/>
    <col min="3572" max="3572" width="34" style="18" customWidth="1"/>
    <col min="3573" max="3573" width="10" style="18" customWidth="1"/>
    <col min="3574" max="3574" width="11.42578125" style="18" customWidth="1"/>
    <col min="3575" max="3575" width="11.85546875" style="18" customWidth="1"/>
    <col min="3576" max="3576" width="21.5703125" style="18" customWidth="1"/>
    <col min="3577" max="3577" width="13.42578125" style="18" customWidth="1"/>
    <col min="3578" max="3578" width="15" style="18" customWidth="1"/>
    <col min="3579" max="3827" width="9.140625" style="18"/>
    <col min="3828" max="3828" width="34" style="18" customWidth="1"/>
    <col min="3829" max="3829" width="10" style="18" customWidth="1"/>
    <col min="3830" max="3830" width="11.42578125" style="18" customWidth="1"/>
    <col min="3831" max="3831" width="11.85546875" style="18" customWidth="1"/>
    <col min="3832" max="3832" width="21.5703125" style="18" customWidth="1"/>
    <col min="3833" max="3833" width="13.42578125" style="18" customWidth="1"/>
    <col min="3834" max="3834" width="15" style="18" customWidth="1"/>
    <col min="3835" max="4083" width="9.140625" style="18"/>
    <col min="4084" max="4084" width="34" style="18" customWidth="1"/>
    <col min="4085" max="4085" width="10" style="18" customWidth="1"/>
    <col min="4086" max="4086" width="11.42578125" style="18" customWidth="1"/>
    <col min="4087" max="4087" width="11.85546875" style="18" customWidth="1"/>
    <col min="4088" max="4088" width="21.5703125" style="18" customWidth="1"/>
    <col min="4089" max="4089" width="13.42578125" style="18" customWidth="1"/>
    <col min="4090" max="4090" width="15" style="18" customWidth="1"/>
    <col min="4091" max="4339" width="9.140625" style="18"/>
    <col min="4340" max="4340" width="34" style="18" customWidth="1"/>
    <col min="4341" max="4341" width="10" style="18" customWidth="1"/>
    <col min="4342" max="4342" width="11.42578125" style="18" customWidth="1"/>
    <col min="4343" max="4343" width="11.85546875" style="18" customWidth="1"/>
    <col min="4344" max="4344" width="21.5703125" style="18" customWidth="1"/>
    <col min="4345" max="4345" width="13.42578125" style="18" customWidth="1"/>
    <col min="4346" max="4346" width="15" style="18" customWidth="1"/>
    <col min="4347" max="4595" width="9.140625" style="18"/>
    <col min="4596" max="4596" width="34" style="18" customWidth="1"/>
    <col min="4597" max="4597" width="10" style="18" customWidth="1"/>
    <col min="4598" max="4598" width="11.42578125" style="18" customWidth="1"/>
    <col min="4599" max="4599" width="11.85546875" style="18" customWidth="1"/>
    <col min="4600" max="4600" width="21.5703125" style="18" customWidth="1"/>
    <col min="4601" max="4601" width="13.42578125" style="18" customWidth="1"/>
    <col min="4602" max="4602" width="15" style="18" customWidth="1"/>
    <col min="4603" max="4851" width="9.140625" style="18"/>
    <col min="4852" max="4852" width="34" style="18" customWidth="1"/>
    <col min="4853" max="4853" width="10" style="18" customWidth="1"/>
    <col min="4854" max="4854" width="11.42578125" style="18" customWidth="1"/>
    <col min="4855" max="4855" width="11.85546875" style="18" customWidth="1"/>
    <col min="4856" max="4856" width="21.5703125" style="18" customWidth="1"/>
    <col min="4857" max="4857" width="13.42578125" style="18" customWidth="1"/>
    <col min="4858" max="4858" width="15" style="18" customWidth="1"/>
    <col min="4859" max="5107" width="9.140625" style="18"/>
    <col min="5108" max="5108" width="34" style="18" customWidth="1"/>
    <col min="5109" max="5109" width="10" style="18" customWidth="1"/>
    <col min="5110" max="5110" width="11.42578125" style="18" customWidth="1"/>
    <col min="5111" max="5111" width="11.85546875" style="18" customWidth="1"/>
    <col min="5112" max="5112" width="21.5703125" style="18" customWidth="1"/>
    <col min="5113" max="5113" width="13.42578125" style="18" customWidth="1"/>
    <col min="5114" max="5114" width="15" style="18" customWidth="1"/>
    <col min="5115" max="5363" width="9.140625" style="18"/>
    <col min="5364" max="5364" width="34" style="18" customWidth="1"/>
    <col min="5365" max="5365" width="10" style="18" customWidth="1"/>
    <col min="5366" max="5366" width="11.42578125" style="18" customWidth="1"/>
    <col min="5367" max="5367" width="11.85546875" style="18" customWidth="1"/>
    <col min="5368" max="5368" width="21.5703125" style="18" customWidth="1"/>
    <col min="5369" max="5369" width="13.42578125" style="18" customWidth="1"/>
    <col min="5370" max="5370" width="15" style="18" customWidth="1"/>
    <col min="5371" max="5619" width="9.140625" style="18"/>
    <col min="5620" max="5620" width="34" style="18" customWidth="1"/>
    <col min="5621" max="5621" width="10" style="18" customWidth="1"/>
    <col min="5622" max="5622" width="11.42578125" style="18" customWidth="1"/>
    <col min="5623" max="5623" width="11.85546875" style="18" customWidth="1"/>
    <col min="5624" max="5624" width="21.5703125" style="18" customWidth="1"/>
    <col min="5625" max="5625" width="13.42578125" style="18" customWidth="1"/>
    <col min="5626" max="5626" width="15" style="18" customWidth="1"/>
    <col min="5627" max="5875" width="9.140625" style="18"/>
    <col min="5876" max="5876" width="34" style="18" customWidth="1"/>
    <col min="5877" max="5877" width="10" style="18" customWidth="1"/>
    <col min="5878" max="5878" width="11.42578125" style="18" customWidth="1"/>
    <col min="5879" max="5879" width="11.85546875" style="18" customWidth="1"/>
    <col min="5880" max="5880" width="21.5703125" style="18" customWidth="1"/>
    <col min="5881" max="5881" width="13.42578125" style="18" customWidth="1"/>
    <col min="5882" max="5882" width="15" style="18" customWidth="1"/>
    <col min="5883" max="6131" width="9.140625" style="18"/>
    <col min="6132" max="6132" width="34" style="18" customWidth="1"/>
    <col min="6133" max="6133" width="10" style="18" customWidth="1"/>
    <col min="6134" max="6134" width="11.42578125" style="18" customWidth="1"/>
    <col min="6135" max="6135" width="11.85546875" style="18" customWidth="1"/>
    <col min="6136" max="6136" width="21.5703125" style="18" customWidth="1"/>
    <col min="6137" max="6137" width="13.42578125" style="18" customWidth="1"/>
    <col min="6138" max="6138" width="15" style="18" customWidth="1"/>
    <col min="6139" max="6387" width="9.140625" style="18"/>
    <col min="6388" max="6388" width="34" style="18" customWidth="1"/>
    <col min="6389" max="6389" width="10" style="18" customWidth="1"/>
    <col min="6390" max="6390" width="11.42578125" style="18" customWidth="1"/>
    <col min="6391" max="6391" width="11.85546875" style="18" customWidth="1"/>
    <col min="6392" max="6392" width="21.5703125" style="18" customWidth="1"/>
    <col min="6393" max="6393" width="13.42578125" style="18" customWidth="1"/>
    <col min="6394" max="6394" width="15" style="18" customWidth="1"/>
    <col min="6395" max="6643" width="9.140625" style="18"/>
    <col min="6644" max="6644" width="34" style="18" customWidth="1"/>
    <col min="6645" max="6645" width="10" style="18" customWidth="1"/>
    <col min="6646" max="6646" width="11.42578125" style="18" customWidth="1"/>
    <col min="6647" max="6647" width="11.85546875" style="18" customWidth="1"/>
    <col min="6648" max="6648" width="21.5703125" style="18" customWidth="1"/>
    <col min="6649" max="6649" width="13.42578125" style="18" customWidth="1"/>
    <col min="6650" max="6650" width="15" style="18" customWidth="1"/>
    <col min="6651" max="6899" width="9.140625" style="18"/>
    <col min="6900" max="6900" width="34" style="18" customWidth="1"/>
    <col min="6901" max="6901" width="10" style="18" customWidth="1"/>
    <col min="6902" max="6902" width="11.42578125" style="18" customWidth="1"/>
    <col min="6903" max="6903" width="11.85546875" style="18" customWidth="1"/>
    <col min="6904" max="6904" width="21.5703125" style="18" customWidth="1"/>
    <col min="6905" max="6905" width="13.42578125" style="18" customWidth="1"/>
    <col min="6906" max="6906" width="15" style="18" customWidth="1"/>
    <col min="6907" max="7155" width="9.140625" style="18"/>
    <col min="7156" max="7156" width="34" style="18" customWidth="1"/>
    <col min="7157" max="7157" width="10" style="18" customWidth="1"/>
    <col min="7158" max="7158" width="11.42578125" style="18" customWidth="1"/>
    <col min="7159" max="7159" width="11.85546875" style="18" customWidth="1"/>
    <col min="7160" max="7160" width="21.5703125" style="18" customWidth="1"/>
    <col min="7161" max="7161" width="13.42578125" style="18" customWidth="1"/>
    <col min="7162" max="7162" width="15" style="18" customWidth="1"/>
    <col min="7163" max="7411" width="9.140625" style="18"/>
    <col min="7412" max="7412" width="34" style="18" customWidth="1"/>
    <col min="7413" max="7413" width="10" style="18" customWidth="1"/>
    <col min="7414" max="7414" width="11.42578125" style="18" customWidth="1"/>
    <col min="7415" max="7415" width="11.85546875" style="18" customWidth="1"/>
    <col min="7416" max="7416" width="21.5703125" style="18" customWidth="1"/>
    <col min="7417" max="7417" width="13.42578125" style="18" customWidth="1"/>
    <col min="7418" max="7418" width="15" style="18" customWidth="1"/>
    <col min="7419" max="7667" width="9.140625" style="18"/>
    <col min="7668" max="7668" width="34" style="18" customWidth="1"/>
    <col min="7669" max="7669" width="10" style="18" customWidth="1"/>
    <col min="7670" max="7670" width="11.42578125" style="18" customWidth="1"/>
    <col min="7671" max="7671" width="11.85546875" style="18" customWidth="1"/>
    <col min="7672" max="7672" width="21.5703125" style="18" customWidth="1"/>
    <col min="7673" max="7673" width="13.42578125" style="18" customWidth="1"/>
    <col min="7674" max="7674" width="15" style="18" customWidth="1"/>
    <col min="7675" max="7923" width="9.140625" style="18"/>
    <col min="7924" max="7924" width="34" style="18" customWidth="1"/>
    <col min="7925" max="7925" width="10" style="18" customWidth="1"/>
    <col min="7926" max="7926" width="11.42578125" style="18" customWidth="1"/>
    <col min="7927" max="7927" width="11.85546875" style="18" customWidth="1"/>
    <col min="7928" max="7928" width="21.5703125" style="18" customWidth="1"/>
    <col min="7929" max="7929" width="13.42578125" style="18" customWidth="1"/>
    <col min="7930" max="7930" width="15" style="18" customWidth="1"/>
    <col min="7931" max="8179" width="9.140625" style="18"/>
    <col min="8180" max="8180" width="34" style="18" customWidth="1"/>
    <col min="8181" max="8181" width="10" style="18" customWidth="1"/>
    <col min="8182" max="8182" width="11.42578125" style="18" customWidth="1"/>
    <col min="8183" max="8183" width="11.85546875" style="18" customWidth="1"/>
    <col min="8184" max="8184" width="21.5703125" style="18" customWidth="1"/>
    <col min="8185" max="8185" width="13.42578125" style="18" customWidth="1"/>
    <col min="8186" max="8186" width="15" style="18" customWidth="1"/>
    <col min="8187" max="8435" width="9.140625" style="18"/>
    <col min="8436" max="8436" width="34" style="18" customWidth="1"/>
    <col min="8437" max="8437" width="10" style="18" customWidth="1"/>
    <col min="8438" max="8438" width="11.42578125" style="18" customWidth="1"/>
    <col min="8439" max="8439" width="11.85546875" style="18" customWidth="1"/>
    <col min="8440" max="8440" width="21.5703125" style="18" customWidth="1"/>
    <col min="8441" max="8441" width="13.42578125" style="18" customWidth="1"/>
    <col min="8442" max="8442" width="15" style="18" customWidth="1"/>
    <col min="8443" max="8691" width="9.140625" style="18"/>
    <col min="8692" max="8692" width="34" style="18" customWidth="1"/>
    <col min="8693" max="8693" width="10" style="18" customWidth="1"/>
    <col min="8694" max="8694" width="11.42578125" style="18" customWidth="1"/>
    <col min="8695" max="8695" width="11.85546875" style="18" customWidth="1"/>
    <col min="8696" max="8696" width="21.5703125" style="18" customWidth="1"/>
    <col min="8697" max="8697" width="13.42578125" style="18" customWidth="1"/>
    <col min="8698" max="8698" width="15" style="18" customWidth="1"/>
    <col min="8699" max="8947" width="9.140625" style="18"/>
    <col min="8948" max="8948" width="34" style="18" customWidth="1"/>
    <col min="8949" max="8949" width="10" style="18" customWidth="1"/>
    <col min="8950" max="8950" width="11.42578125" style="18" customWidth="1"/>
    <col min="8951" max="8951" width="11.85546875" style="18" customWidth="1"/>
    <col min="8952" max="8952" width="21.5703125" style="18" customWidth="1"/>
    <col min="8953" max="8953" width="13.42578125" style="18" customWidth="1"/>
    <col min="8954" max="8954" width="15" style="18" customWidth="1"/>
    <col min="8955" max="9203" width="9.140625" style="18"/>
    <col min="9204" max="9204" width="34" style="18" customWidth="1"/>
    <col min="9205" max="9205" width="10" style="18" customWidth="1"/>
    <col min="9206" max="9206" width="11.42578125" style="18" customWidth="1"/>
    <col min="9207" max="9207" width="11.85546875" style="18" customWidth="1"/>
    <col min="9208" max="9208" width="21.5703125" style="18" customWidth="1"/>
    <col min="9209" max="9209" width="13.42578125" style="18" customWidth="1"/>
    <col min="9210" max="9210" width="15" style="18" customWidth="1"/>
    <col min="9211" max="9459" width="9.140625" style="18"/>
    <col min="9460" max="9460" width="34" style="18" customWidth="1"/>
    <col min="9461" max="9461" width="10" style="18" customWidth="1"/>
    <col min="9462" max="9462" width="11.42578125" style="18" customWidth="1"/>
    <col min="9463" max="9463" width="11.85546875" style="18" customWidth="1"/>
    <col min="9464" max="9464" width="21.5703125" style="18" customWidth="1"/>
    <col min="9465" max="9465" width="13.42578125" style="18" customWidth="1"/>
    <col min="9466" max="9466" width="15" style="18" customWidth="1"/>
    <col min="9467" max="9715" width="9.140625" style="18"/>
    <col min="9716" max="9716" width="34" style="18" customWidth="1"/>
    <col min="9717" max="9717" width="10" style="18" customWidth="1"/>
    <col min="9718" max="9718" width="11.42578125" style="18" customWidth="1"/>
    <col min="9719" max="9719" width="11.85546875" style="18" customWidth="1"/>
    <col min="9720" max="9720" width="21.5703125" style="18" customWidth="1"/>
    <col min="9721" max="9721" width="13.42578125" style="18" customWidth="1"/>
    <col min="9722" max="9722" width="15" style="18" customWidth="1"/>
    <col min="9723" max="9971" width="9.140625" style="18"/>
    <col min="9972" max="9972" width="34" style="18" customWidth="1"/>
    <col min="9973" max="9973" width="10" style="18" customWidth="1"/>
    <col min="9974" max="9974" width="11.42578125" style="18" customWidth="1"/>
    <col min="9975" max="9975" width="11.85546875" style="18" customWidth="1"/>
    <col min="9976" max="9976" width="21.5703125" style="18" customWidth="1"/>
    <col min="9977" max="9977" width="13.42578125" style="18" customWidth="1"/>
    <col min="9978" max="9978" width="15" style="18" customWidth="1"/>
    <col min="9979" max="10227" width="9.140625" style="18"/>
    <col min="10228" max="10228" width="34" style="18" customWidth="1"/>
    <col min="10229" max="10229" width="10" style="18" customWidth="1"/>
    <col min="10230" max="10230" width="11.42578125" style="18" customWidth="1"/>
    <col min="10231" max="10231" width="11.85546875" style="18" customWidth="1"/>
    <col min="10232" max="10232" width="21.5703125" style="18" customWidth="1"/>
    <col min="10233" max="10233" width="13.42578125" style="18" customWidth="1"/>
    <col min="10234" max="10234" width="15" style="18" customWidth="1"/>
    <col min="10235" max="10483" width="9.140625" style="18"/>
    <col min="10484" max="10484" width="34" style="18" customWidth="1"/>
    <col min="10485" max="10485" width="10" style="18" customWidth="1"/>
    <col min="10486" max="10486" width="11.42578125" style="18" customWidth="1"/>
    <col min="10487" max="10487" width="11.85546875" style="18" customWidth="1"/>
    <col min="10488" max="10488" width="21.5703125" style="18" customWidth="1"/>
    <col min="10489" max="10489" width="13.42578125" style="18" customWidth="1"/>
    <col min="10490" max="10490" width="15" style="18" customWidth="1"/>
    <col min="10491" max="10739" width="9.140625" style="18"/>
    <col min="10740" max="10740" width="34" style="18" customWidth="1"/>
    <col min="10741" max="10741" width="10" style="18" customWidth="1"/>
    <col min="10742" max="10742" width="11.42578125" style="18" customWidth="1"/>
    <col min="10743" max="10743" width="11.85546875" style="18" customWidth="1"/>
    <col min="10744" max="10744" width="21.5703125" style="18" customWidth="1"/>
    <col min="10745" max="10745" width="13.42578125" style="18" customWidth="1"/>
    <col min="10746" max="10746" width="15" style="18" customWidth="1"/>
    <col min="10747" max="10995" width="9.140625" style="18"/>
    <col min="10996" max="10996" width="34" style="18" customWidth="1"/>
    <col min="10997" max="10997" width="10" style="18" customWidth="1"/>
    <col min="10998" max="10998" width="11.42578125" style="18" customWidth="1"/>
    <col min="10999" max="10999" width="11.85546875" style="18" customWidth="1"/>
    <col min="11000" max="11000" width="21.5703125" style="18" customWidth="1"/>
    <col min="11001" max="11001" width="13.42578125" style="18" customWidth="1"/>
    <col min="11002" max="11002" width="15" style="18" customWidth="1"/>
    <col min="11003" max="11251" width="9.140625" style="18"/>
    <col min="11252" max="11252" width="34" style="18" customWidth="1"/>
    <col min="11253" max="11253" width="10" style="18" customWidth="1"/>
    <col min="11254" max="11254" width="11.42578125" style="18" customWidth="1"/>
    <col min="11255" max="11255" width="11.85546875" style="18" customWidth="1"/>
    <col min="11256" max="11256" width="21.5703125" style="18" customWidth="1"/>
    <col min="11257" max="11257" width="13.42578125" style="18" customWidth="1"/>
    <col min="11258" max="11258" width="15" style="18" customWidth="1"/>
    <col min="11259" max="11507" width="9.140625" style="18"/>
    <col min="11508" max="11508" width="34" style="18" customWidth="1"/>
    <col min="11509" max="11509" width="10" style="18" customWidth="1"/>
    <col min="11510" max="11510" width="11.42578125" style="18" customWidth="1"/>
    <col min="11511" max="11511" width="11.85546875" style="18" customWidth="1"/>
    <col min="11512" max="11512" width="21.5703125" style="18" customWidth="1"/>
    <col min="11513" max="11513" width="13.42578125" style="18" customWidth="1"/>
    <col min="11514" max="11514" width="15" style="18" customWidth="1"/>
    <col min="11515" max="11763" width="9.140625" style="18"/>
    <col min="11764" max="11764" width="34" style="18" customWidth="1"/>
    <col min="11765" max="11765" width="10" style="18" customWidth="1"/>
    <col min="11766" max="11766" width="11.42578125" style="18" customWidth="1"/>
    <col min="11767" max="11767" width="11.85546875" style="18" customWidth="1"/>
    <col min="11768" max="11768" width="21.5703125" style="18" customWidth="1"/>
    <col min="11769" max="11769" width="13.42578125" style="18" customWidth="1"/>
    <col min="11770" max="11770" width="15" style="18" customWidth="1"/>
    <col min="11771" max="12019" width="9.140625" style="18"/>
    <col min="12020" max="12020" width="34" style="18" customWidth="1"/>
    <col min="12021" max="12021" width="10" style="18" customWidth="1"/>
    <col min="12022" max="12022" width="11.42578125" style="18" customWidth="1"/>
    <col min="12023" max="12023" width="11.85546875" style="18" customWidth="1"/>
    <col min="12024" max="12024" width="21.5703125" style="18" customWidth="1"/>
    <col min="12025" max="12025" width="13.42578125" style="18" customWidth="1"/>
    <col min="12026" max="12026" width="15" style="18" customWidth="1"/>
    <col min="12027" max="12275" width="9.140625" style="18"/>
    <col min="12276" max="12276" width="34" style="18" customWidth="1"/>
    <col min="12277" max="12277" width="10" style="18" customWidth="1"/>
    <col min="12278" max="12278" width="11.42578125" style="18" customWidth="1"/>
    <col min="12279" max="12279" width="11.85546875" style="18" customWidth="1"/>
    <col min="12280" max="12280" width="21.5703125" style="18" customWidth="1"/>
    <col min="12281" max="12281" width="13.42578125" style="18" customWidth="1"/>
    <col min="12282" max="12282" width="15" style="18" customWidth="1"/>
    <col min="12283" max="12531" width="9.140625" style="18"/>
    <col min="12532" max="12532" width="34" style="18" customWidth="1"/>
    <col min="12533" max="12533" width="10" style="18" customWidth="1"/>
    <col min="12534" max="12534" width="11.42578125" style="18" customWidth="1"/>
    <col min="12535" max="12535" width="11.85546875" style="18" customWidth="1"/>
    <col min="12536" max="12536" width="21.5703125" style="18" customWidth="1"/>
    <col min="12537" max="12537" width="13.42578125" style="18" customWidth="1"/>
    <col min="12538" max="12538" width="15" style="18" customWidth="1"/>
    <col min="12539" max="12787" width="9.140625" style="18"/>
    <col min="12788" max="12788" width="34" style="18" customWidth="1"/>
    <col min="12789" max="12789" width="10" style="18" customWidth="1"/>
    <col min="12790" max="12790" width="11.42578125" style="18" customWidth="1"/>
    <col min="12791" max="12791" width="11.85546875" style="18" customWidth="1"/>
    <col min="12792" max="12792" width="21.5703125" style="18" customWidth="1"/>
    <col min="12793" max="12793" width="13.42578125" style="18" customWidth="1"/>
    <col min="12794" max="12794" width="15" style="18" customWidth="1"/>
    <col min="12795" max="13043" width="9.140625" style="18"/>
    <col min="13044" max="13044" width="34" style="18" customWidth="1"/>
    <col min="13045" max="13045" width="10" style="18" customWidth="1"/>
    <col min="13046" max="13046" width="11.42578125" style="18" customWidth="1"/>
    <col min="13047" max="13047" width="11.85546875" style="18" customWidth="1"/>
    <col min="13048" max="13048" width="21.5703125" style="18" customWidth="1"/>
    <col min="13049" max="13049" width="13.42578125" style="18" customWidth="1"/>
    <col min="13050" max="13050" width="15" style="18" customWidth="1"/>
    <col min="13051" max="13299" width="9.140625" style="18"/>
    <col min="13300" max="13300" width="34" style="18" customWidth="1"/>
    <col min="13301" max="13301" width="10" style="18" customWidth="1"/>
    <col min="13302" max="13302" width="11.42578125" style="18" customWidth="1"/>
    <col min="13303" max="13303" width="11.85546875" style="18" customWidth="1"/>
    <col min="13304" max="13304" width="21.5703125" style="18" customWidth="1"/>
    <col min="13305" max="13305" width="13.42578125" style="18" customWidth="1"/>
    <col min="13306" max="13306" width="15" style="18" customWidth="1"/>
    <col min="13307" max="13555" width="9.140625" style="18"/>
    <col min="13556" max="13556" width="34" style="18" customWidth="1"/>
    <col min="13557" max="13557" width="10" style="18" customWidth="1"/>
    <col min="13558" max="13558" width="11.42578125" style="18" customWidth="1"/>
    <col min="13559" max="13559" width="11.85546875" style="18" customWidth="1"/>
    <col min="13560" max="13560" width="21.5703125" style="18" customWidth="1"/>
    <col min="13561" max="13561" width="13.42578125" style="18" customWidth="1"/>
    <col min="13562" max="13562" width="15" style="18" customWidth="1"/>
    <col min="13563" max="13811" width="9.140625" style="18"/>
    <col min="13812" max="13812" width="34" style="18" customWidth="1"/>
    <col min="13813" max="13813" width="10" style="18" customWidth="1"/>
    <col min="13814" max="13814" width="11.42578125" style="18" customWidth="1"/>
    <col min="13815" max="13815" width="11.85546875" style="18" customWidth="1"/>
    <col min="13816" max="13816" width="21.5703125" style="18" customWidth="1"/>
    <col min="13817" max="13817" width="13.42578125" style="18" customWidth="1"/>
    <col min="13818" max="13818" width="15" style="18" customWidth="1"/>
    <col min="13819" max="14067" width="9.140625" style="18"/>
    <col min="14068" max="14068" width="34" style="18" customWidth="1"/>
    <col min="14069" max="14069" width="10" style="18" customWidth="1"/>
    <col min="14070" max="14070" width="11.42578125" style="18" customWidth="1"/>
    <col min="14071" max="14071" width="11.85546875" style="18" customWidth="1"/>
    <col min="14072" max="14072" width="21.5703125" style="18" customWidth="1"/>
    <col min="14073" max="14073" width="13.42578125" style="18" customWidth="1"/>
    <col min="14074" max="14074" width="15" style="18" customWidth="1"/>
    <col min="14075" max="14323" width="9.140625" style="18"/>
    <col min="14324" max="14324" width="34" style="18" customWidth="1"/>
    <col min="14325" max="14325" width="10" style="18" customWidth="1"/>
    <col min="14326" max="14326" width="11.42578125" style="18" customWidth="1"/>
    <col min="14327" max="14327" width="11.85546875" style="18" customWidth="1"/>
    <col min="14328" max="14328" width="21.5703125" style="18" customWidth="1"/>
    <col min="14329" max="14329" width="13.42578125" style="18" customWidth="1"/>
    <col min="14330" max="14330" width="15" style="18" customWidth="1"/>
    <col min="14331" max="14579" width="9.140625" style="18"/>
    <col min="14580" max="14580" width="34" style="18" customWidth="1"/>
    <col min="14581" max="14581" width="10" style="18" customWidth="1"/>
    <col min="14582" max="14582" width="11.42578125" style="18" customWidth="1"/>
    <col min="14583" max="14583" width="11.85546875" style="18" customWidth="1"/>
    <col min="14584" max="14584" width="21.5703125" style="18" customWidth="1"/>
    <col min="14585" max="14585" width="13.42578125" style="18" customWidth="1"/>
    <col min="14586" max="14586" width="15" style="18" customWidth="1"/>
    <col min="14587" max="14835" width="9.140625" style="18"/>
    <col min="14836" max="14836" width="34" style="18" customWidth="1"/>
    <col min="14837" max="14837" width="10" style="18" customWidth="1"/>
    <col min="14838" max="14838" width="11.42578125" style="18" customWidth="1"/>
    <col min="14839" max="14839" width="11.85546875" style="18" customWidth="1"/>
    <col min="14840" max="14840" width="21.5703125" style="18" customWidth="1"/>
    <col min="14841" max="14841" width="13.42578125" style="18" customWidth="1"/>
    <col min="14842" max="14842" width="15" style="18" customWidth="1"/>
    <col min="14843" max="15091" width="9.140625" style="18"/>
    <col min="15092" max="15092" width="34" style="18" customWidth="1"/>
    <col min="15093" max="15093" width="10" style="18" customWidth="1"/>
    <col min="15094" max="15094" width="11.42578125" style="18" customWidth="1"/>
    <col min="15095" max="15095" width="11.85546875" style="18" customWidth="1"/>
    <col min="15096" max="15096" width="21.5703125" style="18" customWidth="1"/>
    <col min="15097" max="15097" width="13.42578125" style="18" customWidth="1"/>
    <col min="15098" max="15098" width="15" style="18" customWidth="1"/>
    <col min="15099" max="15347" width="9.140625" style="18"/>
    <col min="15348" max="15348" width="34" style="18" customWidth="1"/>
    <col min="15349" max="15349" width="10" style="18" customWidth="1"/>
    <col min="15350" max="15350" width="11.42578125" style="18" customWidth="1"/>
    <col min="15351" max="15351" width="11.85546875" style="18" customWidth="1"/>
    <col min="15352" max="15352" width="21.5703125" style="18" customWidth="1"/>
    <col min="15353" max="15353" width="13.42578125" style="18" customWidth="1"/>
    <col min="15354" max="15354" width="15" style="18" customWidth="1"/>
    <col min="15355" max="15603" width="9.140625" style="18"/>
    <col min="15604" max="15604" width="34" style="18" customWidth="1"/>
    <col min="15605" max="15605" width="10" style="18" customWidth="1"/>
    <col min="15606" max="15606" width="11.42578125" style="18" customWidth="1"/>
    <col min="15607" max="15607" width="11.85546875" style="18" customWidth="1"/>
    <col min="15608" max="15608" width="21.5703125" style="18" customWidth="1"/>
    <col min="15609" max="15609" width="13.42578125" style="18" customWidth="1"/>
    <col min="15610" max="15610" width="15" style="18" customWidth="1"/>
    <col min="15611" max="15859" width="9.140625" style="18"/>
    <col min="15860" max="15860" width="34" style="18" customWidth="1"/>
    <col min="15861" max="15861" width="10" style="18" customWidth="1"/>
    <col min="15862" max="15862" width="11.42578125" style="18" customWidth="1"/>
    <col min="15863" max="15863" width="11.85546875" style="18" customWidth="1"/>
    <col min="15864" max="15864" width="21.5703125" style="18" customWidth="1"/>
    <col min="15865" max="15865" width="13.42578125" style="18" customWidth="1"/>
    <col min="15866" max="15866" width="15" style="18" customWidth="1"/>
    <col min="15867" max="16115" width="9.140625" style="18"/>
    <col min="16116" max="16116" width="34" style="18" customWidth="1"/>
    <col min="16117" max="16117" width="10" style="18" customWidth="1"/>
    <col min="16118" max="16118" width="11.42578125" style="18" customWidth="1"/>
    <col min="16119" max="16119" width="11.85546875" style="18" customWidth="1"/>
    <col min="16120" max="16120" width="21.5703125" style="18" customWidth="1"/>
    <col min="16121" max="16121" width="13.42578125" style="18" customWidth="1"/>
    <col min="16122" max="16122" width="15" style="18" customWidth="1"/>
    <col min="16123" max="16384" width="9.140625" style="18"/>
  </cols>
  <sheetData>
    <row r="1" spans="1:18" ht="52.5" customHeight="1" thickBot="1" x14ac:dyDescent="0.3">
      <c r="A1" s="158"/>
      <c r="B1" s="159" t="str">
        <f>SOUHRN!A1</f>
        <v>Z25036 - Zajištění úklidových služeb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/>
    </row>
    <row r="2" spans="1:18" ht="15" customHeight="1" x14ac:dyDescent="0.25">
      <c r="A2" s="5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8"/>
    </row>
    <row r="3" spans="1:18" ht="20.100000000000001" customHeight="1" x14ac:dyDescent="0.25">
      <c r="A3" s="55"/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58"/>
    </row>
    <row r="4" spans="1:18" ht="20.100000000000001" customHeight="1" x14ac:dyDescent="0.25">
      <c r="A4" s="55"/>
      <c r="B4" s="23" t="s">
        <v>192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</row>
    <row r="5" spans="1:18" x14ac:dyDescent="0.25">
      <c r="A5" s="55"/>
      <c r="B5" s="77" t="s">
        <v>27</v>
      </c>
      <c r="C5" s="78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78"/>
      <c r="P5" s="78"/>
      <c r="Q5" s="78"/>
      <c r="R5" s="58"/>
    </row>
    <row r="6" spans="1:18" ht="37.5" customHeight="1" x14ac:dyDescent="0.25">
      <c r="A6" s="55"/>
      <c r="B6" s="81" t="s">
        <v>28</v>
      </c>
      <c r="C6" s="240" t="s">
        <v>29</v>
      </c>
      <c r="D6" s="241" t="s">
        <v>89</v>
      </c>
      <c r="E6" s="242"/>
      <c r="F6" s="242"/>
      <c r="G6" s="242"/>
      <c r="H6" s="242"/>
      <c r="I6" s="242"/>
      <c r="J6" s="242"/>
      <c r="K6" s="242"/>
      <c r="L6" s="242"/>
      <c r="M6" s="242"/>
      <c r="N6" s="243"/>
      <c r="O6" s="244" t="s">
        <v>31</v>
      </c>
      <c r="P6" s="86" t="s">
        <v>32</v>
      </c>
      <c r="Q6" s="389" t="s">
        <v>33</v>
      </c>
      <c r="R6" s="58"/>
    </row>
    <row r="7" spans="1:18" x14ac:dyDescent="0.25">
      <c r="A7" s="55"/>
      <c r="B7" s="161"/>
      <c r="C7" s="390"/>
      <c r="D7" s="349" t="s">
        <v>166</v>
      </c>
      <c r="E7" s="184"/>
      <c r="F7" s="184"/>
      <c r="G7" s="184"/>
      <c r="H7" s="184"/>
      <c r="I7" s="184"/>
      <c r="J7" s="184"/>
      <c r="K7" s="184"/>
      <c r="L7" s="184"/>
      <c r="M7" s="184"/>
      <c r="N7" s="350"/>
      <c r="O7" s="161"/>
      <c r="P7" s="84"/>
      <c r="Q7" s="162"/>
      <c r="R7" s="58"/>
    </row>
    <row r="8" spans="1:18" x14ac:dyDescent="0.25">
      <c r="A8" s="55"/>
      <c r="B8" s="163" t="s">
        <v>109</v>
      </c>
      <c r="C8" s="391"/>
      <c r="D8" s="91" t="s">
        <v>35</v>
      </c>
      <c r="E8" s="92" t="s">
        <v>36</v>
      </c>
      <c r="F8" s="92" t="s">
        <v>37</v>
      </c>
      <c r="G8" s="92" t="s">
        <v>38</v>
      </c>
      <c r="H8" s="92" t="s">
        <v>39</v>
      </c>
      <c r="I8" s="92" t="s">
        <v>40</v>
      </c>
      <c r="J8" s="92" t="s">
        <v>41</v>
      </c>
      <c r="K8" s="92" t="s">
        <v>42</v>
      </c>
      <c r="L8" s="92" t="s">
        <v>43</v>
      </c>
      <c r="M8" s="92" t="s">
        <v>44</v>
      </c>
      <c r="N8" s="93" t="s">
        <v>45</v>
      </c>
      <c r="O8" s="89"/>
      <c r="P8" s="90"/>
      <c r="Q8" s="166"/>
      <c r="R8" s="58"/>
    </row>
    <row r="9" spans="1:18" x14ac:dyDescent="0.25">
      <c r="A9" s="55"/>
      <c r="B9" s="358" t="s">
        <v>193</v>
      </c>
      <c r="C9" s="168">
        <v>15.77</v>
      </c>
      <c r="D9" s="97">
        <v>1</v>
      </c>
      <c r="E9" s="104">
        <v>1</v>
      </c>
      <c r="F9" s="104">
        <v>1</v>
      </c>
      <c r="G9" s="104">
        <v>1</v>
      </c>
      <c r="H9" s="104">
        <v>1</v>
      </c>
      <c r="I9" s="338"/>
      <c r="J9" s="338"/>
      <c r="K9" s="99">
        <v>1</v>
      </c>
      <c r="L9" s="99"/>
      <c r="M9" s="99"/>
      <c r="N9" s="100"/>
      <c r="O9" s="322">
        <f t="shared" ref="O9:O23" si="0">(SUM(D9:J9)*K9*21)+(SUM(D9:J9)*L9*10)+(SUM(D9:J9)*M9*5)+(SUM(D9:J9)*N9*1)</f>
        <v>105</v>
      </c>
      <c r="P9" s="1"/>
      <c r="Q9" s="392">
        <f t="shared" ref="Q9:Q21" si="1">P9*O9*C9</f>
        <v>0</v>
      </c>
      <c r="R9" s="58"/>
    </row>
    <row r="10" spans="1:18" x14ac:dyDescent="0.25">
      <c r="A10" s="55"/>
      <c r="B10" s="95" t="s">
        <v>194</v>
      </c>
      <c r="C10" s="172">
        <v>15.77</v>
      </c>
      <c r="D10" s="97">
        <v>1</v>
      </c>
      <c r="E10" s="104">
        <v>1</v>
      </c>
      <c r="F10" s="104">
        <v>1</v>
      </c>
      <c r="G10" s="104">
        <v>1</v>
      </c>
      <c r="H10" s="104">
        <v>1</v>
      </c>
      <c r="I10" s="338"/>
      <c r="J10" s="338"/>
      <c r="K10" s="99">
        <v>1</v>
      </c>
      <c r="L10" s="99"/>
      <c r="M10" s="99"/>
      <c r="N10" s="100"/>
      <c r="O10" s="322">
        <f t="shared" si="0"/>
        <v>105</v>
      </c>
      <c r="P10" s="1"/>
      <c r="Q10" s="392">
        <f t="shared" si="1"/>
        <v>0</v>
      </c>
      <c r="R10" s="58"/>
    </row>
    <row r="11" spans="1:18" x14ac:dyDescent="0.25">
      <c r="A11" s="55"/>
      <c r="B11" s="95" t="s">
        <v>195</v>
      </c>
      <c r="C11" s="172">
        <v>15.82</v>
      </c>
      <c r="D11" s="97">
        <v>1</v>
      </c>
      <c r="E11" s="104"/>
      <c r="F11" s="104">
        <v>1</v>
      </c>
      <c r="G11" s="104"/>
      <c r="H11" s="104">
        <v>1</v>
      </c>
      <c r="I11" s="338"/>
      <c r="J11" s="338"/>
      <c r="K11" s="99">
        <v>1</v>
      </c>
      <c r="L11" s="99"/>
      <c r="M11" s="99"/>
      <c r="N11" s="100"/>
      <c r="O11" s="322">
        <f t="shared" si="0"/>
        <v>63</v>
      </c>
      <c r="P11" s="1"/>
      <c r="Q11" s="392">
        <f t="shared" si="1"/>
        <v>0</v>
      </c>
      <c r="R11" s="58"/>
    </row>
    <row r="12" spans="1:18" x14ac:dyDescent="0.25">
      <c r="A12" s="55"/>
      <c r="B12" s="95" t="s">
        <v>196</v>
      </c>
      <c r="C12" s="172">
        <v>15.55</v>
      </c>
      <c r="D12" s="97"/>
      <c r="E12" s="104"/>
      <c r="F12" s="104">
        <v>1</v>
      </c>
      <c r="G12" s="104"/>
      <c r="H12" s="104"/>
      <c r="I12" s="338"/>
      <c r="J12" s="338"/>
      <c r="K12" s="99">
        <v>1</v>
      </c>
      <c r="L12" s="99"/>
      <c r="M12" s="99"/>
      <c r="N12" s="100"/>
      <c r="O12" s="322">
        <f t="shared" si="0"/>
        <v>21</v>
      </c>
      <c r="P12" s="1"/>
      <c r="Q12" s="392">
        <f t="shared" si="1"/>
        <v>0</v>
      </c>
      <c r="R12" s="58"/>
    </row>
    <row r="13" spans="1:18" x14ac:dyDescent="0.25">
      <c r="A13" s="55"/>
      <c r="B13" s="95" t="s">
        <v>197</v>
      </c>
      <c r="C13" s="172">
        <v>4</v>
      </c>
      <c r="D13" s="97">
        <v>1</v>
      </c>
      <c r="E13" s="104">
        <v>1</v>
      </c>
      <c r="F13" s="104">
        <v>1</v>
      </c>
      <c r="G13" s="104">
        <v>1</v>
      </c>
      <c r="H13" s="104">
        <v>1</v>
      </c>
      <c r="I13" s="338"/>
      <c r="J13" s="338"/>
      <c r="K13" s="99">
        <v>1</v>
      </c>
      <c r="L13" s="99"/>
      <c r="M13" s="99"/>
      <c r="N13" s="100"/>
      <c r="O13" s="322">
        <f t="shared" si="0"/>
        <v>105</v>
      </c>
      <c r="P13" s="1"/>
      <c r="Q13" s="392">
        <f t="shared" si="1"/>
        <v>0</v>
      </c>
      <c r="R13" s="58"/>
    </row>
    <row r="14" spans="1:18" x14ac:dyDescent="0.25">
      <c r="A14" s="55"/>
      <c r="B14" s="95" t="s">
        <v>152</v>
      </c>
      <c r="C14" s="172">
        <v>42.02</v>
      </c>
      <c r="D14" s="97">
        <v>1</v>
      </c>
      <c r="E14" s="104">
        <v>1</v>
      </c>
      <c r="F14" s="104">
        <v>1</v>
      </c>
      <c r="G14" s="104">
        <v>1</v>
      </c>
      <c r="H14" s="104">
        <v>1</v>
      </c>
      <c r="I14" s="338"/>
      <c r="J14" s="338"/>
      <c r="K14" s="99">
        <v>1</v>
      </c>
      <c r="L14" s="99"/>
      <c r="M14" s="99"/>
      <c r="N14" s="100"/>
      <c r="O14" s="322">
        <f t="shared" si="0"/>
        <v>105</v>
      </c>
      <c r="P14" s="1"/>
      <c r="Q14" s="392">
        <f t="shared" si="1"/>
        <v>0</v>
      </c>
      <c r="R14" s="58"/>
    </row>
    <row r="15" spans="1:18" x14ac:dyDescent="0.25">
      <c r="A15" s="55"/>
      <c r="B15" s="95" t="s">
        <v>198</v>
      </c>
      <c r="C15" s="172">
        <v>7.97</v>
      </c>
      <c r="D15" s="97"/>
      <c r="E15" s="104"/>
      <c r="F15" s="104">
        <v>1</v>
      </c>
      <c r="G15" s="104"/>
      <c r="H15" s="104"/>
      <c r="I15" s="338"/>
      <c r="J15" s="338"/>
      <c r="K15" s="99">
        <v>1</v>
      </c>
      <c r="L15" s="99"/>
      <c r="M15" s="99"/>
      <c r="N15" s="100"/>
      <c r="O15" s="322">
        <f t="shared" si="0"/>
        <v>21</v>
      </c>
      <c r="P15" s="1"/>
      <c r="Q15" s="392">
        <f t="shared" si="1"/>
        <v>0</v>
      </c>
      <c r="R15" s="58"/>
    </row>
    <row r="16" spans="1:18" x14ac:dyDescent="0.25">
      <c r="A16" s="55"/>
      <c r="B16" s="95" t="s">
        <v>199</v>
      </c>
      <c r="C16" s="172">
        <v>15.82</v>
      </c>
      <c r="D16" s="97"/>
      <c r="E16" s="104"/>
      <c r="F16" s="104">
        <v>1</v>
      </c>
      <c r="G16" s="104"/>
      <c r="H16" s="104"/>
      <c r="I16" s="338"/>
      <c r="J16" s="338"/>
      <c r="K16" s="99"/>
      <c r="L16" s="99"/>
      <c r="M16" s="99">
        <v>1</v>
      </c>
      <c r="N16" s="100"/>
      <c r="O16" s="322">
        <f t="shared" si="0"/>
        <v>5</v>
      </c>
      <c r="P16" s="1"/>
      <c r="Q16" s="392">
        <f t="shared" si="1"/>
        <v>0</v>
      </c>
      <c r="R16" s="58"/>
    </row>
    <row r="17" spans="1:18" x14ac:dyDescent="0.25">
      <c r="A17" s="55"/>
      <c r="B17" s="95" t="s">
        <v>200</v>
      </c>
      <c r="C17" s="172">
        <v>7.64</v>
      </c>
      <c r="D17" s="97"/>
      <c r="E17" s="104"/>
      <c r="F17" s="104">
        <v>1</v>
      </c>
      <c r="G17" s="104"/>
      <c r="H17" s="104"/>
      <c r="I17" s="338"/>
      <c r="J17" s="338"/>
      <c r="K17" s="99"/>
      <c r="L17" s="99"/>
      <c r="M17" s="99">
        <v>1</v>
      </c>
      <c r="N17" s="100"/>
      <c r="O17" s="322">
        <f t="shared" si="0"/>
        <v>5</v>
      </c>
      <c r="P17" s="1"/>
      <c r="Q17" s="392">
        <f t="shared" si="1"/>
        <v>0</v>
      </c>
      <c r="R17" s="58"/>
    </row>
    <row r="18" spans="1:18" x14ac:dyDescent="0.25">
      <c r="A18" s="55"/>
      <c r="B18" s="95" t="s">
        <v>54</v>
      </c>
      <c r="C18" s="172">
        <v>8.8800000000000008</v>
      </c>
      <c r="D18" s="97">
        <v>1</v>
      </c>
      <c r="E18" s="104">
        <v>1</v>
      </c>
      <c r="F18" s="104">
        <v>1</v>
      </c>
      <c r="G18" s="104">
        <v>1</v>
      </c>
      <c r="H18" s="104">
        <v>1</v>
      </c>
      <c r="I18" s="338"/>
      <c r="J18" s="338"/>
      <c r="K18" s="99">
        <v>1</v>
      </c>
      <c r="L18" s="341"/>
      <c r="M18" s="341"/>
      <c r="N18" s="342"/>
      <c r="O18" s="322">
        <f>(SUM(D18:J18)*K18*21)+(SUM(D18:J18)*L18*10)+(SUM(D18:J18)*M18*5)+(SUM(D18:J18)*N18*1)</f>
        <v>105</v>
      </c>
      <c r="P18" s="1"/>
      <c r="Q18" s="392">
        <f t="shared" si="1"/>
        <v>0</v>
      </c>
      <c r="R18" s="58"/>
    </row>
    <row r="19" spans="1:18" x14ac:dyDescent="0.25">
      <c r="A19" s="55"/>
      <c r="B19" s="95" t="s">
        <v>48</v>
      </c>
      <c r="C19" s="172">
        <v>49.65</v>
      </c>
      <c r="D19" s="97">
        <v>1</v>
      </c>
      <c r="E19" s="104">
        <v>1</v>
      </c>
      <c r="F19" s="104">
        <v>1</v>
      </c>
      <c r="G19" s="104">
        <v>1</v>
      </c>
      <c r="H19" s="104">
        <v>1</v>
      </c>
      <c r="I19" s="338"/>
      <c r="J19" s="338"/>
      <c r="K19" s="99">
        <v>1</v>
      </c>
      <c r="L19" s="341"/>
      <c r="M19" s="105"/>
      <c r="N19" s="342"/>
      <c r="O19" s="322">
        <f t="shared" si="0"/>
        <v>105</v>
      </c>
      <c r="P19" s="1"/>
      <c r="Q19" s="392">
        <f t="shared" si="1"/>
        <v>0</v>
      </c>
      <c r="R19" s="58"/>
    </row>
    <row r="20" spans="1:18" x14ac:dyDescent="0.25">
      <c r="A20" s="55"/>
      <c r="B20" s="95" t="s">
        <v>201</v>
      </c>
      <c r="C20" s="172">
        <v>7.02</v>
      </c>
      <c r="D20" s="97">
        <v>1</v>
      </c>
      <c r="E20" s="104">
        <v>1</v>
      </c>
      <c r="F20" s="104">
        <v>1</v>
      </c>
      <c r="G20" s="104">
        <v>1</v>
      </c>
      <c r="H20" s="104">
        <v>1</v>
      </c>
      <c r="I20" s="338"/>
      <c r="J20" s="338"/>
      <c r="K20" s="99">
        <v>1</v>
      </c>
      <c r="L20" s="341"/>
      <c r="M20" s="341"/>
      <c r="N20" s="342"/>
      <c r="O20" s="322">
        <f t="shared" si="0"/>
        <v>105</v>
      </c>
      <c r="P20" s="1"/>
      <c r="Q20" s="392">
        <f t="shared" si="1"/>
        <v>0</v>
      </c>
      <c r="R20" s="58"/>
    </row>
    <row r="21" spans="1:18" x14ac:dyDescent="0.25">
      <c r="A21" s="55"/>
      <c r="B21" s="95" t="s">
        <v>49</v>
      </c>
      <c r="C21" s="172">
        <v>17.170000000000002</v>
      </c>
      <c r="D21" s="97">
        <v>1</v>
      </c>
      <c r="E21" s="104">
        <v>1</v>
      </c>
      <c r="F21" s="104">
        <v>1</v>
      </c>
      <c r="G21" s="104">
        <v>1</v>
      </c>
      <c r="H21" s="104">
        <v>1</v>
      </c>
      <c r="I21" s="338"/>
      <c r="J21" s="338"/>
      <c r="K21" s="99">
        <v>1</v>
      </c>
      <c r="L21" s="99"/>
      <c r="M21" s="99"/>
      <c r="N21" s="100"/>
      <c r="O21" s="322">
        <f t="shared" si="0"/>
        <v>105</v>
      </c>
      <c r="P21" s="1"/>
      <c r="Q21" s="392">
        <f t="shared" si="1"/>
        <v>0</v>
      </c>
      <c r="R21" s="58"/>
    </row>
    <row r="22" spans="1:18" x14ac:dyDescent="0.25">
      <c r="A22" s="55"/>
      <c r="B22" s="95" t="s">
        <v>202</v>
      </c>
      <c r="C22" s="172">
        <v>3.11</v>
      </c>
      <c r="D22" s="97"/>
      <c r="E22" s="104"/>
      <c r="F22" s="104">
        <v>1</v>
      </c>
      <c r="G22" s="104"/>
      <c r="H22" s="104"/>
      <c r="I22" s="338"/>
      <c r="J22" s="338"/>
      <c r="K22" s="99">
        <v>1</v>
      </c>
      <c r="L22" s="99"/>
      <c r="M22" s="99"/>
      <c r="N22" s="100"/>
      <c r="O22" s="322">
        <f t="shared" si="0"/>
        <v>21</v>
      </c>
      <c r="P22" s="1"/>
      <c r="Q22" s="392">
        <f t="shared" ref="Q22" si="2">P22*O22*C22</f>
        <v>0</v>
      </c>
      <c r="R22" s="58"/>
    </row>
    <row r="23" spans="1:18" ht="15.75" thickBot="1" x14ac:dyDescent="0.3">
      <c r="A23" s="55"/>
      <c r="B23" s="95" t="s">
        <v>55</v>
      </c>
      <c r="C23" s="172">
        <v>2.33</v>
      </c>
      <c r="D23" s="345"/>
      <c r="E23" s="338"/>
      <c r="F23" s="338"/>
      <c r="G23" s="338"/>
      <c r="H23" s="338"/>
      <c r="I23" s="338"/>
      <c r="J23" s="338"/>
      <c r="K23" s="341"/>
      <c r="L23" s="341"/>
      <c r="M23" s="341"/>
      <c r="N23" s="342"/>
      <c r="O23" s="322">
        <f t="shared" si="0"/>
        <v>0</v>
      </c>
      <c r="P23" s="388" t="s">
        <v>184</v>
      </c>
      <c r="Q23" s="393" t="s">
        <v>184</v>
      </c>
      <c r="R23" s="58"/>
    </row>
    <row r="24" spans="1:18" x14ac:dyDescent="0.25">
      <c r="A24" s="55"/>
      <c r="B24" s="89" t="s">
        <v>111</v>
      </c>
      <c r="C24" s="90"/>
      <c r="D24" s="91" t="s">
        <v>35</v>
      </c>
      <c r="E24" s="92" t="s">
        <v>36</v>
      </c>
      <c r="F24" s="92" t="s">
        <v>37</v>
      </c>
      <c r="G24" s="92" t="s">
        <v>38</v>
      </c>
      <c r="H24" s="92" t="s">
        <v>39</v>
      </c>
      <c r="I24" s="92" t="s">
        <v>40</v>
      </c>
      <c r="J24" s="92" t="s">
        <v>41</v>
      </c>
      <c r="K24" s="92" t="s">
        <v>42</v>
      </c>
      <c r="L24" s="92" t="s">
        <v>43</v>
      </c>
      <c r="M24" s="92" t="s">
        <v>44</v>
      </c>
      <c r="N24" s="93" t="s">
        <v>45</v>
      </c>
      <c r="O24" s="90"/>
      <c r="P24" s="90"/>
      <c r="Q24" s="94"/>
      <c r="R24" s="58"/>
    </row>
    <row r="25" spans="1:18" x14ac:dyDescent="0.25">
      <c r="A25" s="55"/>
      <c r="B25" s="394" t="s">
        <v>203</v>
      </c>
      <c r="C25" s="395">
        <v>61.56</v>
      </c>
      <c r="D25" s="97">
        <v>1</v>
      </c>
      <c r="E25" s="104"/>
      <c r="F25" s="104">
        <v>1</v>
      </c>
      <c r="G25" s="104"/>
      <c r="H25" s="104">
        <v>1</v>
      </c>
      <c r="I25" s="338"/>
      <c r="J25" s="338"/>
      <c r="K25" s="99">
        <v>1</v>
      </c>
      <c r="L25" s="99"/>
      <c r="M25" s="99"/>
      <c r="N25" s="100"/>
      <c r="O25" s="322">
        <f>(SUM(D25:J25)*K25*21)+(SUM(D25:J25)*L25*10)+(SUM(D25:J25)*M25*5)+(SUM(D25:J25)*N25*1)</f>
        <v>63</v>
      </c>
      <c r="P25" s="1"/>
      <c r="Q25" s="392">
        <f t="shared" ref="Q25:Q30" si="3">P25*O25*C25</f>
        <v>0</v>
      </c>
      <c r="R25" s="58"/>
    </row>
    <row r="26" spans="1:18" x14ac:dyDescent="0.25">
      <c r="A26" s="55"/>
      <c r="B26" s="394" t="s">
        <v>204</v>
      </c>
      <c r="C26" s="395">
        <v>16.149999999999999</v>
      </c>
      <c r="D26" s="97">
        <v>1</v>
      </c>
      <c r="E26" s="104"/>
      <c r="F26" s="104">
        <v>1</v>
      </c>
      <c r="G26" s="104"/>
      <c r="H26" s="104">
        <v>1</v>
      </c>
      <c r="I26" s="338"/>
      <c r="J26" s="338"/>
      <c r="K26" s="99"/>
      <c r="L26" s="99"/>
      <c r="M26" s="99"/>
      <c r="N26" s="100"/>
      <c r="O26" s="322">
        <f t="shared" ref="O26:O35" si="4">(SUM(D26:J26)*K26*21)+(SUM(D26:J26)*L26*10)+(SUM(D26:J26)*M26*5)+(SUM(D26:J26)*N26*1)</f>
        <v>0</v>
      </c>
      <c r="P26" s="1"/>
      <c r="Q26" s="392">
        <f t="shared" si="3"/>
        <v>0</v>
      </c>
      <c r="R26" s="58"/>
    </row>
    <row r="27" spans="1:18" x14ac:dyDescent="0.25">
      <c r="A27" s="55"/>
      <c r="B27" s="394" t="s">
        <v>205</v>
      </c>
      <c r="C27" s="395">
        <v>16.7</v>
      </c>
      <c r="D27" s="97">
        <v>1</v>
      </c>
      <c r="E27" s="104"/>
      <c r="F27" s="104">
        <v>1</v>
      </c>
      <c r="G27" s="104"/>
      <c r="H27" s="104">
        <v>1</v>
      </c>
      <c r="I27" s="338"/>
      <c r="J27" s="338"/>
      <c r="K27" s="99"/>
      <c r="L27" s="99"/>
      <c r="M27" s="99"/>
      <c r="N27" s="100"/>
      <c r="O27" s="322">
        <f t="shared" si="4"/>
        <v>0</v>
      </c>
      <c r="P27" s="1"/>
      <c r="Q27" s="392">
        <f t="shared" si="3"/>
        <v>0</v>
      </c>
      <c r="R27" s="58"/>
    </row>
    <row r="28" spans="1:18" x14ac:dyDescent="0.25">
      <c r="A28" s="55"/>
      <c r="B28" s="294" t="s">
        <v>206</v>
      </c>
      <c r="C28" s="396">
        <v>10.39</v>
      </c>
      <c r="D28" s="97"/>
      <c r="E28" s="104"/>
      <c r="F28" s="104">
        <v>1</v>
      </c>
      <c r="G28" s="104"/>
      <c r="H28" s="104"/>
      <c r="I28" s="338"/>
      <c r="J28" s="338"/>
      <c r="K28" s="99"/>
      <c r="L28" s="99"/>
      <c r="M28" s="99">
        <v>1</v>
      </c>
      <c r="N28" s="100"/>
      <c r="O28" s="322">
        <f t="shared" si="4"/>
        <v>5</v>
      </c>
      <c r="P28" s="1"/>
      <c r="Q28" s="392">
        <f t="shared" si="3"/>
        <v>0</v>
      </c>
      <c r="R28" s="58"/>
    </row>
    <row r="29" spans="1:18" x14ac:dyDescent="0.25">
      <c r="A29" s="55"/>
      <c r="B29" s="294" t="s">
        <v>207</v>
      </c>
      <c r="C29" s="397">
        <v>32.42</v>
      </c>
      <c r="D29" s="97">
        <v>1</v>
      </c>
      <c r="E29" s="104">
        <v>1</v>
      </c>
      <c r="F29" s="104">
        <v>1</v>
      </c>
      <c r="G29" s="104">
        <v>1</v>
      </c>
      <c r="H29" s="104">
        <v>1</v>
      </c>
      <c r="I29" s="338"/>
      <c r="J29" s="338"/>
      <c r="K29" s="99">
        <v>1</v>
      </c>
      <c r="L29" s="99"/>
      <c r="M29" s="99"/>
      <c r="N29" s="100"/>
      <c r="O29" s="322">
        <f t="shared" si="4"/>
        <v>105</v>
      </c>
      <c r="P29" s="1"/>
      <c r="Q29" s="392">
        <f t="shared" si="3"/>
        <v>0</v>
      </c>
      <c r="R29" s="58"/>
    </row>
    <row r="30" spans="1:18" x14ac:dyDescent="0.25">
      <c r="A30" s="55"/>
      <c r="B30" s="294" t="s">
        <v>208</v>
      </c>
      <c r="C30" s="397">
        <v>16.48</v>
      </c>
      <c r="D30" s="97"/>
      <c r="E30" s="104"/>
      <c r="F30" s="104">
        <v>1</v>
      </c>
      <c r="G30" s="104"/>
      <c r="H30" s="104"/>
      <c r="I30" s="338"/>
      <c r="J30" s="338"/>
      <c r="K30" s="99">
        <v>1</v>
      </c>
      <c r="L30" s="99"/>
      <c r="M30" s="99"/>
      <c r="N30" s="100"/>
      <c r="O30" s="322">
        <f t="shared" si="4"/>
        <v>21</v>
      </c>
      <c r="P30" s="1"/>
      <c r="Q30" s="392">
        <f t="shared" si="3"/>
        <v>0</v>
      </c>
      <c r="R30" s="58"/>
    </row>
    <row r="31" spans="1:18" x14ac:dyDescent="0.25">
      <c r="A31" s="55"/>
      <c r="B31" s="294" t="s">
        <v>209</v>
      </c>
      <c r="C31" s="397">
        <v>16.7</v>
      </c>
      <c r="D31" s="97"/>
      <c r="E31" s="104"/>
      <c r="F31" s="104">
        <v>1</v>
      </c>
      <c r="G31" s="104"/>
      <c r="H31" s="104"/>
      <c r="I31" s="338"/>
      <c r="J31" s="338"/>
      <c r="K31" s="99">
        <v>1</v>
      </c>
      <c r="L31" s="99"/>
      <c r="M31" s="99"/>
      <c r="N31" s="100"/>
      <c r="O31" s="322">
        <f t="shared" si="4"/>
        <v>21</v>
      </c>
      <c r="P31" s="1"/>
      <c r="Q31" s="392">
        <f t="shared" ref="Q31:Q34" si="5">P31*O31*C31</f>
        <v>0</v>
      </c>
      <c r="R31" s="58"/>
    </row>
    <row r="32" spans="1:18" x14ac:dyDescent="0.25">
      <c r="A32" s="55"/>
      <c r="B32" s="294" t="s">
        <v>197</v>
      </c>
      <c r="C32" s="396">
        <v>14.5</v>
      </c>
      <c r="D32" s="97">
        <v>1</v>
      </c>
      <c r="E32" s="104">
        <v>1</v>
      </c>
      <c r="F32" s="104">
        <v>1</v>
      </c>
      <c r="G32" s="104">
        <v>1</v>
      </c>
      <c r="H32" s="104">
        <v>1</v>
      </c>
      <c r="I32" s="338"/>
      <c r="J32" s="338"/>
      <c r="K32" s="99">
        <v>1</v>
      </c>
      <c r="L32" s="99"/>
      <c r="M32" s="99"/>
      <c r="N32" s="100"/>
      <c r="O32" s="322">
        <f t="shared" si="4"/>
        <v>105</v>
      </c>
      <c r="P32" s="1"/>
      <c r="Q32" s="392">
        <f t="shared" si="5"/>
        <v>0</v>
      </c>
      <c r="R32" s="58"/>
    </row>
    <row r="33" spans="1:18" x14ac:dyDescent="0.25">
      <c r="A33" s="55"/>
      <c r="B33" s="294" t="s">
        <v>48</v>
      </c>
      <c r="C33" s="397">
        <v>32.15</v>
      </c>
      <c r="D33" s="97">
        <v>1</v>
      </c>
      <c r="E33" s="104">
        <v>1</v>
      </c>
      <c r="F33" s="104">
        <v>1</v>
      </c>
      <c r="G33" s="104">
        <v>1</v>
      </c>
      <c r="H33" s="104">
        <v>1</v>
      </c>
      <c r="I33" s="338"/>
      <c r="J33" s="338"/>
      <c r="K33" s="99">
        <v>1</v>
      </c>
      <c r="L33" s="99"/>
      <c r="M33" s="99"/>
      <c r="N33" s="100"/>
      <c r="O33" s="322">
        <f t="shared" si="4"/>
        <v>105</v>
      </c>
      <c r="P33" s="1"/>
      <c r="Q33" s="392">
        <f t="shared" si="5"/>
        <v>0</v>
      </c>
      <c r="R33" s="58"/>
    </row>
    <row r="34" spans="1:18" x14ac:dyDescent="0.25">
      <c r="A34" s="55"/>
      <c r="B34" s="294" t="s">
        <v>210</v>
      </c>
      <c r="C34" s="396">
        <v>14.86</v>
      </c>
      <c r="D34" s="97">
        <v>1</v>
      </c>
      <c r="E34" s="104"/>
      <c r="F34" s="104">
        <v>1</v>
      </c>
      <c r="G34" s="104"/>
      <c r="H34" s="104">
        <v>1</v>
      </c>
      <c r="I34" s="338"/>
      <c r="J34" s="338"/>
      <c r="K34" s="99">
        <v>1</v>
      </c>
      <c r="L34" s="341"/>
      <c r="M34" s="341"/>
      <c r="N34" s="342"/>
      <c r="O34" s="322">
        <f t="shared" si="4"/>
        <v>63</v>
      </c>
      <c r="P34" s="1"/>
      <c r="Q34" s="392">
        <f t="shared" si="5"/>
        <v>0</v>
      </c>
      <c r="R34" s="58"/>
    </row>
    <row r="35" spans="1:18" ht="15.75" thickBot="1" x14ac:dyDescent="0.3">
      <c r="A35" s="55"/>
      <c r="B35" s="398" t="s">
        <v>55</v>
      </c>
      <c r="C35" s="399">
        <v>2.34</v>
      </c>
      <c r="D35" s="187"/>
      <c r="E35" s="340"/>
      <c r="F35" s="110"/>
      <c r="G35" s="340"/>
      <c r="H35" s="340"/>
      <c r="I35" s="340"/>
      <c r="J35" s="340"/>
      <c r="K35" s="343"/>
      <c r="L35" s="343"/>
      <c r="M35" s="111"/>
      <c r="N35" s="344"/>
      <c r="O35" s="322">
        <f t="shared" si="4"/>
        <v>0</v>
      </c>
      <c r="P35" s="116" t="s">
        <v>184</v>
      </c>
      <c r="Q35" s="400" t="s">
        <v>184</v>
      </c>
      <c r="R35" s="58"/>
    </row>
    <row r="36" spans="1:18" ht="15.75" thickBot="1" x14ac:dyDescent="0.3">
      <c r="A36" s="55"/>
      <c r="B36" s="161"/>
      <c r="C36" s="162"/>
      <c r="D36" s="161" t="s">
        <v>175</v>
      </c>
      <c r="E36" s="84"/>
      <c r="F36" s="84"/>
      <c r="G36" s="84"/>
      <c r="H36" s="84"/>
      <c r="I36" s="84"/>
      <c r="J36" s="84"/>
      <c r="K36" s="84"/>
      <c r="L36" s="84"/>
      <c r="M36" s="84"/>
      <c r="N36" s="162"/>
      <c r="O36" s="161"/>
      <c r="P36" s="84"/>
      <c r="Q36" s="162"/>
      <c r="R36" s="58"/>
    </row>
    <row r="37" spans="1:18" x14ac:dyDescent="0.25">
      <c r="A37" s="55"/>
      <c r="B37" s="163" t="s">
        <v>109</v>
      </c>
      <c r="C37" s="391"/>
      <c r="D37" s="91" t="s">
        <v>35</v>
      </c>
      <c r="E37" s="92" t="s">
        <v>36</v>
      </c>
      <c r="F37" s="92" t="s">
        <v>37</v>
      </c>
      <c r="G37" s="92" t="s">
        <v>38</v>
      </c>
      <c r="H37" s="92" t="s">
        <v>39</v>
      </c>
      <c r="I37" s="92" t="s">
        <v>40</v>
      </c>
      <c r="J37" s="92" t="s">
        <v>41</v>
      </c>
      <c r="K37" s="92" t="s">
        <v>42</v>
      </c>
      <c r="L37" s="92" t="s">
        <v>43</v>
      </c>
      <c r="M37" s="92" t="s">
        <v>44</v>
      </c>
      <c r="N37" s="93" t="s">
        <v>45</v>
      </c>
      <c r="O37" s="401"/>
      <c r="P37" s="402"/>
      <c r="Q37" s="403"/>
      <c r="R37" s="58"/>
    </row>
    <row r="38" spans="1:18" x14ac:dyDescent="0.25">
      <c r="A38" s="55"/>
      <c r="B38" s="358" t="s">
        <v>193</v>
      </c>
      <c r="C38" s="168">
        <v>15.77</v>
      </c>
      <c r="D38" s="97">
        <v>1</v>
      </c>
      <c r="E38" s="104"/>
      <c r="F38" s="104">
        <v>1</v>
      </c>
      <c r="G38" s="104"/>
      <c r="H38" s="104">
        <v>1</v>
      </c>
      <c r="I38" s="338"/>
      <c r="J38" s="338"/>
      <c r="K38" s="99">
        <v>1</v>
      </c>
      <c r="L38" s="99"/>
      <c r="M38" s="99"/>
      <c r="N38" s="100"/>
      <c r="O38" s="322">
        <f t="shared" ref="O38:O48" si="6">(SUM(D38:J38)*K38*31)+(SUM(D38:J38)*L38*16)+(SUM(D38:J38)*M38*7)+(SUM(D38:J38)*N38*1)</f>
        <v>93</v>
      </c>
      <c r="P38" s="1"/>
      <c r="Q38" s="392">
        <f t="shared" ref="Q38:Q63" si="7">P38*O38*C38</f>
        <v>0</v>
      </c>
      <c r="R38" s="58"/>
    </row>
    <row r="39" spans="1:18" x14ac:dyDescent="0.25">
      <c r="A39" s="55"/>
      <c r="B39" s="95" t="s">
        <v>194</v>
      </c>
      <c r="C39" s="172">
        <v>15.77</v>
      </c>
      <c r="D39" s="97">
        <v>1</v>
      </c>
      <c r="E39" s="104"/>
      <c r="F39" s="104">
        <v>1</v>
      </c>
      <c r="G39" s="104"/>
      <c r="H39" s="104">
        <v>1</v>
      </c>
      <c r="I39" s="338"/>
      <c r="J39" s="338"/>
      <c r="K39" s="99">
        <v>1</v>
      </c>
      <c r="L39" s="99"/>
      <c r="M39" s="99"/>
      <c r="N39" s="100"/>
      <c r="O39" s="322">
        <f t="shared" si="6"/>
        <v>93</v>
      </c>
      <c r="P39" s="1"/>
      <c r="Q39" s="392">
        <f t="shared" si="7"/>
        <v>0</v>
      </c>
      <c r="R39" s="58"/>
    </row>
    <row r="40" spans="1:18" x14ac:dyDescent="0.25">
      <c r="A40" s="55"/>
      <c r="B40" s="95" t="s">
        <v>195</v>
      </c>
      <c r="C40" s="172">
        <v>15.82</v>
      </c>
      <c r="D40" s="97">
        <v>1</v>
      </c>
      <c r="E40" s="104"/>
      <c r="F40" s="104">
        <v>1</v>
      </c>
      <c r="G40" s="104"/>
      <c r="H40" s="104">
        <v>1</v>
      </c>
      <c r="I40" s="338"/>
      <c r="J40" s="338"/>
      <c r="K40" s="99">
        <v>1</v>
      </c>
      <c r="L40" s="99"/>
      <c r="M40" s="99"/>
      <c r="N40" s="100"/>
      <c r="O40" s="322">
        <f t="shared" si="6"/>
        <v>93</v>
      </c>
      <c r="P40" s="1"/>
      <c r="Q40" s="392">
        <f t="shared" si="7"/>
        <v>0</v>
      </c>
      <c r="R40" s="58"/>
    </row>
    <row r="41" spans="1:18" x14ac:dyDescent="0.25">
      <c r="A41" s="55"/>
      <c r="B41" s="95" t="s">
        <v>196</v>
      </c>
      <c r="C41" s="172">
        <v>15.55</v>
      </c>
      <c r="D41" s="97"/>
      <c r="E41" s="104"/>
      <c r="F41" s="104"/>
      <c r="G41" s="104"/>
      <c r="H41" s="104"/>
      <c r="I41" s="338"/>
      <c r="J41" s="338"/>
      <c r="K41" s="99"/>
      <c r="L41" s="99"/>
      <c r="M41" s="99"/>
      <c r="N41" s="100"/>
      <c r="O41" s="322">
        <f t="shared" si="6"/>
        <v>0</v>
      </c>
      <c r="P41" s="1"/>
      <c r="Q41" s="392">
        <f t="shared" si="7"/>
        <v>0</v>
      </c>
      <c r="R41" s="58"/>
    </row>
    <row r="42" spans="1:18" x14ac:dyDescent="0.25">
      <c r="A42" s="55"/>
      <c r="B42" s="95" t="s">
        <v>197</v>
      </c>
      <c r="C42" s="172">
        <v>4</v>
      </c>
      <c r="D42" s="97">
        <v>1</v>
      </c>
      <c r="E42" s="104"/>
      <c r="F42" s="104">
        <v>1</v>
      </c>
      <c r="G42" s="104"/>
      <c r="H42" s="104">
        <v>1</v>
      </c>
      <c r="I42" s="338"/>
      <c r="J42" s="338"/>
      <c r="K42" s="99">
        <v>1</v>
      </c>
      <c r="L42" s="99"/>
      <c r="M42" s="99"/>
      <c r="N42" s="100"/>
      <c r="O42" s="322">
        <f t="shared" si="6"/>
        <v>93</v>
      </c>
      <c r="P42" s="1"/>
      <c r="Q42" s="392">
        <f t="shared" si="7"/>
        <v>0</v>
      </c>
      <c r="R42" s="58"/>
    </row>
    <row r="43" spans="1:18" x14ac:dyDescent="0.25">
      <c r="A43" s="55"/>
      <c r="B43" s="95" t="s">
        <v>152</v>
      </c>
      <c r="C43" s="172">
        <v>42.02</v>
      </c>
      <c r="D43" s="97">
        <v>1</v>
      </c>
      <c r="E43" s="104"/>
      <c r="F43" s="104">
        <v>1</v>
      </c>
      <c r="G43" s="104"/>
      <c r="H43" s="104">
        <v>1</v>
      </c>
      <c r="I43" s="338"/>
      <c r="J43" s="338"/>
      <c r="K43" s="99">
        <v>1</v>
      </c>
      <c r="L43" s="99"/>
      <c r="M43" s="99"/>
      <c r="N43" s="100"/>
      <c r="O43" s="322">
        <f t="shared" si="6"/>
        <v>93</v>
      </c>
      <c r="P43" s="1"/>
      <c r="Q43" s="392">
        <f t="shared" si="7"/>
        <v>0</v>
      </c>
      <c r="R43" s="58"/>
    </row>
    <row r="44" spans="1:18" x14ac:dyDescent="0.25">
      <c r="A44" s="55"/>
      <c r="B44" s="95" t="s">
        <v>198</v>
      </c>
      <c r="C44" s="172">
        <v>7.97</v>
      </c>
      <c r="D44" s="97"/>
      <c r="E44" s="104"/>
      <c r="F44" s="104">
        <v>1</v>
      </c>
      <c r="G44" s="104"/>
      <c r="H44" s="104"/>
      <c r="I44" s="338"/>
      <c r="J44" s="338"/>
      <c r="K44" s="99">
        <v>1</v>
      </c>
      <c r="L44" s="99"/>
      <c r="M44" s="99"/>
      <c r="N44" s="100"/>
      <c r="O44" s="322">
        <f t="shared" si="6"/>
        <v>31</v>
      </c>
      <c r="P44" s="1"/>
      <c r="Q44" s="392">
        <f t="shared" si="7"/>
        <v>0</v>
      </c>
      <c r="R44" s="58"/>
    </row>
    <row r="45" spans="1:18" x14ac:dyDescent="0.25">
      <c r="A45" s="55"/>
      <c r="B45" s="95" t="s">
        <v>199</v>
      </c>
      <c r="C45" s="172">
        <v>15.82</v>
      </c>
      <c r="D45" s="97"/>
      <c r="E45" s="104"/>
      <c r="F45" s="104">
        <v>1</v>
      </c>
      <c r="G45" s="104"/>
      <c r="H45" s="104"/>
      <c r="I45" s="338"/>
      <c r="J45" s="338"/>
      <c r="K45" s="99"/>
      <c r="L45" s="99"/>
      <c r="M45" s="99">
        <v>1</v>
      </c>
      <c r="N45" s="100"/>
      <c r="O45" s="322">
        <f t="shared" si="6"/>
        <v>7</v>
      </c>
      <c r="P45" s="1"/>
      <c r="Q45" s="392">
        <f t="shared" si="7"/>
        <v>0</v>
      </c>
      <c r="R45" s="58"/>
    </row>
    <row r="46" spans="1:18" x14ac:dyDescent="0.25">
      <c r="A46" s="55"/>
      <c r="B46" s="95" t="s">
        <v>200</v>
      </c>
      <c r="C46" s="172">
        <v>7.64</v>
      </c>
      <c r="D46" s="97"/>
      <c r="E46" s="104"/>
      <c r="F46" s="104">
        <v>1</v>
      </c>
      <c r="G46" s="104"/>
      <c r="H46" s="104"/>
      <c r="I46" s="338"/>
      <c r="J46" s="338"/>
      <c r="K46" s="99"/>
      <c r="L46" s="99"/>
      <c r="M46" s="99">
        <v>1</v>
      </c>
      <c r="N46" s="100"/>
      <c r="O46" s="322">
        <f t="shared" si="6"/>
        <v>7</v>
      </c>
      <c r="P46" s="1"/>
      <c r="Q46" s="392">
        <f t="shared" si="7"/>
        <v>0</v>
      </c>
      <c r="R46" s="58"/>
    </row>
    <row r="47" spans="1:18" x14ac:dyDescent="0.25">
      <c r="A47" s="55"/>
      <c r="B47" s="95" t="s">
        <v>54</v>
      </c>
      <c r="C47" s="172">
        <v>8.8800000000000008</v>
      </c>
      <c r="D47" s="97">
        <v>1</v>
      </c>
      <c r="E47" s="104"/>
      <c r="F47" s="104">
        <v>1</v>
      </c>
      <c r="G47" s="104"/>
      <c r="H47" s="104">
        <v>1</v>
      </c>
      <c r="I47" s="338"/>
      <c r="J47" s="338"/>
      <c r="K47" s="99">
        <v>1</v>
      </c>
      <c r="L47" s="341"/>
      <c r="M47" s="341"/>
      <c r="N47" s="342"/>
      <c r="O47" s="322">
        <f t="shared" si="6"/>
        <v>93</v>
      </c>
      <c r="P47" s="1"/>
      <c r="Q47" s="392">
        <f t="shared" si="7"/>
        <v>0</v>
      </c>
      <c r="R47" s="58"/>
    </row>
    <row r="48" spans="1:18" x14ac:dyDescent="0.25">
      <c r="A48" s="55"/>
      <c r="B48" s="95" t="s">
        <v>48</v>
      </c>
      <c r="C48" s="172">
        <v>49.65</v>
      </c>
      <c r="D48" s="97">
        <v>1</v>
      </c>
      <c r="E48" s="104"/>
      <c r="F48" s="104">
        <v>1</v>
      </c>
      <c r="G48" s="104"/>
      <c r="H48" s="104">
        <v>1</v>
      </c>
      <c r="I48" s="338"/>
      <c r="J48" s="338"/>
      <c r="K48" s="99">
        <v>1</v>
      </c>
      <c r="L48" s="341"/>
      <c r="M48" s="105"/>
      <c r="N48" s="342"/>
      <c r="O48" s="322">
        <f t="shared" si="6"/>
        <v>93</v>
      </c>
      <c r="P48" s="1"/>
      <c r="Q48" s="392">
        <f t="shared" si="7"/>
        <v>0</v>
      </c>
      <c r="R48" s="58"/>
    </row>
    <row r="49" spans="1:18" x14ac:dyDescent="0.25">
      <c r="A49" s="55"/>
      <c r="B49" s="95" t="s">
        <v>201</v>
      </c>
      <c r="C49" s="172">
        <v>7.02</v>
      </c>
      <c r="D49" s="97">
        <v>1</v>
      </c>
      <c r="E49" s="104"/>
      <c r="F49" s="104">
        <v>1</v>
      </c>
      <c r="G49" s="104"/>
      <c r="H49" s="104">
        <v>1</v>
      </c>
      <c r="I49" s="338"/>
      <c r="J49" s="338"/>
      <c r="K49" s="99">
        <v>1</v>
      </c>
      <c r="L49" s="341"/>
      <c r="M49" s="341"/>
      <c r="N49" s="342"/>
      <c r="O49" s="322">
        <f>(SUM(D49:J49)*K49*31)+(SUM(D49:J49)*L49*16)+(SUM(D49:J49)*M49*7)+(SUM(D49:J49)*N49*1)</f>
        <v>93</v>
      </c>
      <c r="P49" s="1"/>
      <c r="Q49" s="392">
        <f t="shared" si="7"/>
        <v>0</v>
      </c>
      <c r="R49" s="58"/>
    </row>
    <row r="50" spans="1:18" x14ac:dyDescent="0.25">
      <c r="A50" s="55"/>
      <c r="B50" s="95" t="s">
        <v>49</v>
      </c>
      <c r="C50" s="172">
        <v>17.170000000000002</v>
      </c>
      <c r="D50" s="97">
        <v>1</v>
      </c>
      <c r="E50" s="104"/>
      <c r="F50" s="104">
        <v>1</v>
      </c>
      <c r="G50" s="104"/>
      <c r="H50" s="104">
        <v>1</v>
      </c>
      <c r="I50" s="338"/>
      <c r="J50" s="338"/>
      <c r="K50" s="99">
        <v>1</v>
      </c>
      <c r="L50" s="99"/>
      <c r="M50" s="99"/>
      <c r="N50" s="100"/>
      <c r="O50" s="322">
        <f>(SUM(D50:J50)*K50*31)+(SUM(D50:J50)*L50*16)+(SUM(D50:J50)*M50*7)+(SUM(D50:J50)*N50*1)</f>
        <v>93</v>
      </c>
      <c r="P50" s="448"/>
      <c r="Q50" s="392">
        <f t="shared" si="7"/>
        <v>0</v>
      </c>
      <c r="R50" s="58"/>
    </row>
    <row r="51" spans="1:18" x14ac:dyDescent="0.25">
      <c r="A51" s="55"/>
      <c r="B51" s="95" t="s">
        <v>202</v>
      </c>
      <c r="C51" s="172">
        <v>3.11</v>
      </c>
      <c r="D51" s="97"/>
      <c r="E51" s="104"/>
      <c r="F51" s="104">
        <v>1</v>
      </c>
      <c r="G51" s="104"/>
      <c r="H51" s="104"/>
      <c r="I51" s="338"/>
      <c r="J51" s="338"/>
      <c r="K51" s="99">
        <v>1</v>
      </c>
      <c r="L51" s="99"/>
      <c r="M51" s="99"/>
      <c r="N51" s="100"/>
      <c r="O51" s="322">
        <f t="shared" ref="O51:O64" si="8">(SUM(D51:J51)*K51*31)+(SUM(D51:J51)*L51*16)+(SUM(D51:J51)*M51*7)+(SUM(D51:J51)*N51*1)</f>
        <v>31</v>
      </c>
      <c r="P51" s="1"/>
      <c r="Q51" s="392">
        <f t="shared" si="7"/>
        <v>0</v>
      </c>
      <c r="R51" s="58"/>
    </row>
    <row r="52" spans="1:18" ht="15.75" thickBot="1" x14ac:dyDescent="0.3">
      <c r="A52" s="55"/>
      <c r="B52" s="95" t="s">
        <v>55</v>
      </c>
      <c r="C52" s="172">
        <v>2.33</v>
      </c>
      <c r="D52" s="345"/>
      <c r="E52" s="338"/>
      <c r="F52" s="338"/>
      <c r="G52" s="338"/>
      <c r="H52" s="338"/>
      <c r="I52" s="338"/>
      <c r="J52" s="338"/>
      <c r="K52" s="341"/>
      <c r="L52" s="341"/>
      <c r="M52" s="341"/>
      <c r="N52" s="342"/>
      <c r="O52" s="325">
        <f t="shared" si="8"/>
        <v>0</v>
      </c>
      <c r="P52" s="1"/>
      <c r="Q52" s="392">
        <f t="shared" si="7"/>
        <v>0</v>
      </c>
      <c r="R52" s="58"/>
    </row>
    <row r="53" spans="1:18" x14ac:dyDescent="0.25">
      <c r="A53" s="55"/>
      <c r="B53" s="89" t="s">
        <v>111</v>
      </c>
      <c r="C53" s="90"/>
      <c r="D53" s="91" t="s">
        <v>35</v>
      </c>
      <c r="E53" s="92" t="s">
        <v>36</v>
      </c>
      <c r="F53" s="92" t="s">
        <v>37</v>
      </c>
      <c r="G53" s="92" t="s">
        <v>38</v>
      </c>
      <c r="H53" s="92" t="s">
        <v>39</v>
      </c>
      <c r="I53" s="92" t="s">
        <v>40</v>
      </c>
      <c r="J53" s="92" t="s">
        <v>41</v>
      </c>
      <c r="K53" s="92" t="s">
        <v>42</v>
      </c>
      <c r="L53" s="92" t="s">
        <v>43</v>
      </c>
      <c r="M53" s="92" t="s">
        <v>44</v>
      </c>
      <c r="N53" s="93" t="s">
        <v>45</v>
      </c>
      <c r="O53" s="89"/>
      <c r="P53" s="90"/>
      <c r="Q53" s="94"/>
      <c r="R53" s="58"/>
    </row>
    <row r="54" spans="1:18" x14ac:dyDescent="0.25">
      <c r="A54" s="55"/>
      <c r="B54" s="394" t="s">
        <v>203</v>
      </c>
      <c r="C54" s="395">
        <v>61.56</v>
      </c>
      <c r="D54" s="97">
        <v>1</v>
      </c>
      <c r="E54" s="104"/>
      <c r="F54" s="104">
        <v>1</v>
      </c>
      <c r="G54" s="104"/>
      <c r="H54" s="104">
        <v>1</v>
      </c>
      <c r="I54" s="338"/>
      <c r="J54" s="338"/>
      <c r="K54" s="99">
        <v>1</v>
      </c>
      <c r="L54" s="99"/>
      <c r="M54" s="99"/>
      <c r="N54" s="100"/>
      <c r="O54" s="322">
        <f t="shared" si="8"/>
        <v>93</v>
      </c>
      <c r="P54" s="1"/>
      <c r="Q54" s="392">
        <f t="shared" si="7"/>
        <v>0</v>
      </c>
      <c r="R54" s="58"/>
    </row>
    <row r="55" spans="1:18" x14ac:dyDescent="0.25">
      <c r="A55" s="55"/>
      <c r="B55" s="394" t="s">
        <v>204</v>
      </c>
      <c r="C55" s="395">
        <v>16.149999999999999</v>
      </c>
      <c r="D55" s="97">
        <v>1</v>
      </c>
      <c r="E55" s="104"/>
      <c r="F55" s="104">
        <v>1</v>
      </c>
      <c r="G55" s="104"/>
      <c r="H55" s="104">
        <v>1</v>
      </c>
      <c r="I55" s="338"/>
      <c r="J55" s="338"/>
      <c r="K55" s="99"/>
      <c r="L55" s="99"/>
      <c r="M55" s="99"/>
      <c r="N55" s="100"/>
      <c r="O55" s="322">
        <f t="shared" si="8"/>
        <v>0</v>
      </c>
      <c r="P55" s="1"/>
      <c r="Q55" s="392">
        <f t="shared" si="7"/>
        <v>0</v>
      </c>
      <c r="R55" s="58"/>
    </row>
    <row r="56" spans="1:18" x14ac:dyDescent="0.25">
      <c r="A56" s="55"/>
      <c r="B56" s="394" t="s">
        <v>205</v>
      </c>
      <c r="C56" s="395">
        <v>16.7</v>
      </c>
      <c r="D56" s="97">
        <v>1</v>
      </c>
      <c r="E56" s="104"/>
      <c r="F56" s="104">
        <v>1</v>
      </c>
      <c r="G56" s="104"/>
      <c r="H56" s="104">
        <v>1</v>
      </c>
      <c r="I56" s="338"/>
      <c r="J56" s="338"/>
      <c r="K56" s="99"/>
      <c r="L56" s="99"/>
      <c r="M56" s="99"/>
      <c r="N56" s="100"/>
      <c r="O56" s="322">
        <f t="shared" si="8"/>
        <v>0</v>
      </c>
      <c r="P56" s="1"/>
      <c r="Q56" s="392">
        <f t="shared" si="7"/>
        <v>0</v>
      </c>
      <c r="R56" s="58"/>
    </row>
    <row r="57" spans="1:18" x14ac:dyDescent="0.25">
      <c r="A57" s="55"/>
      <c r="B57" s="294" t="s">
        <v>206</v>
      </c>
      <c r="C57" s="396">
        <v>10.39</v>
      </c>
      <c r="D57" s="97"/>
      <c r="E57" s="104"/>
      <c r="F57" s="104">
        <v>1</v>
      </c>
      <c r="G57" s="104"/>
      <c r="H57" s="104"/>
      <c r="I57" s="338"/>
      <c r="J57" s="338"/>
      <c r="K57" s="99"/>
      <c r="L57" s="99"/>
      <c r="M57" s="99">
        <v>1</v>
      </c>
      <c r="N57" s="100"/>
      <c r="O57" s="322">
        <f t="shared" si="8"/>
        <v>7</v>
      </c>
      <c r="P57" s="1"/>
      <c r="Q57" s="392">
        <f t="shared" si="7"/>
        <v>0</v>
      </c>
      <c r="R57" s="58"/>
    </row>
    <row r="58" spans="1:18" x14ac:dyDescent="0.25">
      <c r="A58" s="55"/>
      <c r="B58" s="294" t="s">
        <v>207</v>
      </c>
      <c r="C58" s="397">
        <v>32.42</v>
      </c>
      <c r="D58" s="97">
        <v>1</v>
      </c>
      <c r="E58" s="104"/>
      <c r="F58" s="104">
        <v>1</v>
      </c>
      <c r="G58" s="104"/>
      <c r="H58" s="104">
        <v>1</v>
      </c>
      <c r="I58" s="338"/>
      <c r="J58" s="338"/>
      <c r="K58" s="99">
        <v>1</v>
      </c>
      <c r="L58" s="99"/>
      <c r="M58" s="99"/>
      <c r="N58" s="100"/>
      <c r="O58" s="322">
        <f t="shared" si="8"/>
        <v>93</v>
      </c>
      <c r="P58" s="1"/>
      <c r="Q58" s="392">
        <f t="shared" si="7"/>
        <v>0</v>
      </c>
      <c r="R58" s="58"/>
    </row>
    <row r="59" spans="1:18" x14ac:dyDescent="0.25">
      <c r="A59" s="55"/>
      <c r="B59" s="294" t="s">
        <v>208</v>
      </c>
      <c r="C59" s="397">
        <v>16.48</v>
      </c>
      <c r="D59" s="97"/>
      <c r="E59" s="104"/>
      <c r="F59" s="104"/>
      <c r="G59" s="104"/>
      <c r="H59" s="104"/>
      <c r="I59" s="338"/>
      <c r="J59" s="338"/>
      <c r="K59" s="99"/>
      <c r="L59" s="99"/>
      <c r="M59" s="99"/>
      <c r="N59" s="100"/>
      <c r="O59" s="322">
        <f t="shared" si="8"/>
        <v>0</v>
      </c>
      <c r="P59" s="1"/>
      <c r="Q59" s="392">
        <f t="shared" si="7"/>
        <v>0</v>
      </c>
      <c r="R59" s="58"/>
    </row>
    <row r="60" spans="1:18" x14ac:dyDescent="0.25">
      <c r="A60" s="55"/>
      <c r="B60" s="294" t="s">
        <v>209</v>
      </c>
      <c r="C60" s="397">
        <v>16.7</v>
      </c>
      <c r="D60" s="97"/>
      <c r="E60" s="104"/>
      <c r="F60" s="104"/>
      <c r="G60" s="104"/>
      <c r="H60" s="104"/>
      <c r="I60" s="338"/>
      <c r="J60" s="338"/>
      <c r="K60" s="99"/>
      <c r="L60" s="99"/>
      <c r="M60" s="99"/>
      <c r="N60" s="100"/>
      <c r="O60" s="322">
        <f t="shared" si="8"/>
        <v>0</v>
      </c>
      <c r="P60" s="1"/>
      <c r="Q60" s="392">
        <f t="shared" si="7"/>
        <v>0</v>
      </c>
      <c r="R60" s="58"/>
    </row>
    <row r="61" spans="1:18" x14ac:dyDescent="0.25">
      <c r="A61" s="55"/>
      <c r="B61" s="294" t="s">
        <v>197</v>
      </c>
      <c r="C61" s="396">
        <v>14.5</v>
      </c>
      <c r="D61" s="97">
        <v>1</v>
      </c>
      <c r="E61" s="104"/>
      <c r="F61" s="104">
        <v>1</v>
      </c>
      <c r="G61" s="104"/>
      <c r="H61" s="104">
        <v>1</v>
      </c>
      <c r="I61" s="338"/>
      <c r="J61" s="338"/>
      <c r="K61" s="99">
        <v>1</v>
      </c>
      <c r="L61" s="99"/>
      <c r="M61" s="99"/>
      <c r="N61" s="100"/>
      <c r="O61" s="322">
        <f t="shared" si="8"/>
        <v>93</v>
      </c>
      <c r="P61" s="1"/>
      <c r="Q61" s="392">
        <f t="shared" si="7"/>
        <v>0</v>
      </c>
      <c r="R61" s="58"/>
    </row>
    <row r="62" spans="1:18" x14ac:dyDescent="0.25">
      <c r="A62" s="55"/>
      <c r="B62" s="294" t="s">
        <v>48</v>
      </c>
      <c r="C62" s="397">
        <v>32.15</v>
      </c>
      <c r="D62" s="97">
        <v>1</v>
      </c>
      <c r="E62" s="104"/>
      <c r="F62" s="104">
        <v>1</v>
      </c>
      <c r="G62" s="104"/>
      <c r="H62" s="104">
        <v>1</v>
      </c>
      <c r="I62" s="338"/>
      <c r="J62" s="338"/>
      <c r="K62" s="99">
        <v>1</v>
      </c>
      <c r="L62" s="99"/>
      <c r="M62" s="99"/>
      <c r="N62" s="100"/>
      <c r="O62" s="322">
        <f t="shared" si="8"/>
        <v>93</v>
      </c>
      <c r="P62" s="1"/>
      <c r="Q62" s="392">
        <f t="shared" si="7"/>
        <v>0</v>
      </c>
      <c r="R62" s="58"/>
    </row>
    <row r="63" spans="1:18" x14ac:dyDescent="0.25">
      <c r="A63" s="55"/>
      <c r="B63" s="294" t="s">
        <v>210</v>
      </c>
      <c r="C63" s="396">
        <v>14.86</v>
      </c>
      <c r="D63" s="97">
        <v>1</v>
      </c>
      <c r="E63" s="104"/>
      <c r="F63" s="104">
        <v>1</v>
      </c>
      <c r="G63" s="104"/>
      <c r="H63" s="104">
        <v>1</v>
      </c>
      <c r="I63" s="338"/>
      <c r="J63" s="338"/>
      <c r="K63" s="99">
        <v>1</v>
      </c>
      <c r="L63" s="341"/>
      <c r="M63" s="341"/>
      <c r="N63" s="342"/>
      <c r="O63" s="322">
        <f t="shared" si="8"/>
        <v>93</v>
      </c>
      <c r="P63" s="1"/>
      <c r="Q63" s="392">
        <f t="shared" si="7"/>
        <v>0</v>
      </c>
      <c r="R63" s="58"/>
    </row>
    <row r="64" spans="1:18" ht="15.75" thickBot="1" x14ac:dyDescent="0.3">
      <c r="A64" s="55"/>
      <c r="B64" s="398" t="s">
        <v>55</v>
      </c>
      <c r="C64" s="399">
        <v>2.34</v>
      </c>
      <c r="D64" s="187"/>
      <c r="E64" s="340"/>
      <c r="F64" s="110"/>
      <c r="G64" s="340"/>
      <c r="H64" s="340"/>
      <c r="I64" s="340"/>
      <c r="J64" s="340"/>
      <c r="K64" s="343"/>
      <c r="L64" s="343"/>
      <c r="M64" s="111"/>
      <c r="N64" s="344"/>
      <c r="O64" s="360">
        <f t="shared" si="8"/>
        <v>0</v>
      </c>
      <c r="P64" s="116" t="s">
        <v>184</v>
      </c>
      <c r="Q64" s="400" t="s">
        <v>184</v>
      </c>
      <c r="R64" s="58"/>
    </row>
    <row r="65" spans="1:18" ht="15.75" thickBot="1" x14ac:dyDescent="0.3">
      <c r="A65" s="55"/>
      <c r="B65" s="192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4"/>
      <c r="P65" s="194"/>
      <c r="Q65" s="194"/>
      <c r="R65" s="58"/>
    </row>
    <row r="66" spans="1:18" x14ac:dyDescent="0.25">
      <c r="A66" s="55"/>
      <c r="B66" s="404" t="s">
        <v>100</v>
      </c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6"/>
      <c r="R66" s="58"/>
    </row>
    <row r="67" spans="1:18" ht="15.75" x14ac:dyDescent="0.25">
      <c r="A67" s="55"/>
      <c r="B67" s="407" t="s">
        <v>20</v>
      </c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6"/>
      <c r="P67" s="408">
        <f>SUM(Q9:Q23)+SUM(Q38:Q52)+SUM(Q54:Q64)</f>
        <v>0</v>
      </c>
      <c r="Q67" s="409"/>
      <c r="R67" s="58"/>
    </row>
    <row r="68" spans="1:18" ht="15.75" x14ac:dyDescent="0.25">
      <c r="A68" s="55"/>
      <c r="B68" s="410" t="s">
        <v>21</v>
      </c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70"/>
      <c r="P68" s="411">
        <f>P69-P67</f>
        <v>0</v>
      </c>
      <c r="Q68" s="412"/>
      <c r="R68" s="58"/>
    </row>
    <row r="69" spans="1:18" ht="15.75" x14ac:dyDescent="0.25">
      <c r="A69" s="55"/>
      <c r="B69" s="413" t="s">
        <v>22</v>
      </c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  <c r="N69" s="414"/>
      <c r="O69" s="415"/>
      <c r="P69" s="416">
        <f>P67*1.21</f>
        <v>0</v>
      </c>
      <c r="Q69" s="417"/>
      <c r="R69" s="58"/>
    </row>
    <row r="70" spans="1:18" ht="17.25" x14ac:dyDescent="0.25">
      <c r="A70" s="55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58"/>
    </row>
    <row r="71" spans="1:18" x14ac:dyDescent="0.25">
      <c r="A71" s="55"/>
      <c r="B71" s="418" t="s">
        <v>73</v>
      </c>
      <c r="C71" s="41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419"/>
      <c r="P71" s="419"/>
      <c r="Q71" s="420"/>
      <c r="R71" s="58"/>
    </row>
    <row r="72" spans="1:18" ht="26.25" customHeight="1" x14ac:dyDescent="0.25">
      <c r="A72" s="55"/>
      <c r="B72" s="421" t="s">
        <v>28</v>
      </c>
      <c r="C72" s="214" t="s">
        <v>29</v>
      </c>
      <c r="D72" s="280" t="s">
        <v>30</v>
      </c>
      <c r="E72" s="422"/>
      <c r="F72" s="422"/>
      <c r="G72" s="422"/>
      <c r="H72" s="422"/>
      <c r="I72" s="422"/>
      <c r="J72" s="422"/>
      <c r="K72" s="422"/>
      <c r="L72" s="422"/>
      <c r="M72" s="422"/>
      <c r="N72" s="423"/>
      <c r="O72" s="379" t="s">
        <v>31</v>
      </c>
      <c r="P72" s="424" t="s">
        <v>32</v>
      </c>
      <c r="Q72" s="425" t="s">
        <v>211</v>
      </c>
      <c r="R72" s="58"/>
    </row>
    <row r="73" spans="1:18" x14ac:dyDescent="0.25">
      <c r="A73" s="55"/>
      <c r="B73" s="318" t="s">
        <v>74</v>
      </c>
      <c r="C73" s="319"/>
      <c r="D73" s="282" t="s">
        <v>35</v>
      </c>
      <c r="E73" s="283" t="s">
        <v>36</v>
      </c>
      <c r="F73" s="283" t="s">
        <v>37</v>
      </c>
      <c r="G73" s="283" t="s">
        <v>38</v>
      </c>
      <c r="H73" s="283" t="s">
        <v>39</v>
      </c>
      <c r="I73" s="283" t="s">
        <v>40</v>
      </c>
      <c r="J73" s="283" t="s">
        <v>41</v>
      </c>
      <c r="K73" s="283" t="s">
        <v>42</v>
      </c>
      <c r="L73" s="283" t="s">
        <v>43</v>
      </c>
      <c r="M73" s="283" t="s">
        <v>44</v>
      </c>
      <c r="N73" s="284" t="s">
        <v>45</v>
      </c>
      <c r="O73" s="319"/>
      <c r="P73" s="319"/>
      <c r="Q73" s="381"/>
      <c r="R73" s="58"/>
    </row>
    <row r="74" spans="1:18" x14ac:dyDescent="0.25">
      <c r="A74" s="55"/>
      <c r="B74" s="294" t="s">
        <v>121</v>
      </c>
      <c r="C74" s="396">
        <v>74.47</v>
      </c>
      <c r="D74" s="97"/>
      <c r="E74" s="104"/>
      <c r="F74" s="104">
        <v>2</v>
      </c>
      <c r="G74" s="104"/>
      <c r="H74" s="104"/>
      <c r="I74" s="338"/>
      <c r="J74" s="338"/>
      <c r="K74" s="99"/>
      <c r="L74" s="99"/>
      <c r="M74" s="99"/>
      <c r="N74" s="100">
        <v>1</v>
      </c>
      <c r="O74" s="264">
        <f t="shared" ref="O74:O79" si="9">(SUM(D74:J74)*K74*52)+(SUM(D74:J74)*L74*26)+(SUM(D74:J74)*M74*12)+(SUM(D74:J74)*N74*1)</f>
        <v>2</v>
      </c>
      <c r="P74" s="1"/>
      <c r="Q74" s="392">
        <f t="shared" ref="Q74:Q79" si="10">P74*O74*C74</f>
        <v>0</v>
      </c>
      <c r="R74" s="58"/>
    </row>
    <row r="75" spans="1:18" x14ac:dyDescent="0.25">
      <c r="A75" s="55"/>
      <c r="B75" s="294" t="s">
        <v>212</v>
      </c>
      <c r="C75" s="396">
        <v>12</v>
      </c>
      <c r="D75" s="97"/>
      <c r="E75" s="104"/>
      <c r="F75" s="104">
        <v>2</v>
      </c>
      <c r="G75" s="104"/>
      <c r="H75" s="104"/>
      <c r="I75" s="338"/>
      <c r="J75" s="338"/>
      <c r="K75" s="99"/>
      <c r="L75" s="99"/>
      <c r="M75" s="99"/>
      <c r="N75" s="100">
        <v>1</v>
      </c>
      <c r="O75" s="264">
        <f t="shared" si="9"/>
        <v>2</v>
      </c>
      <c r="P75" s="1"/>
      <c r="Q75" s="392">
        <f t="shared" si="10"/>
        <v>0</v>
      </c>
      <c r="R75" s="58"/>
    </row>
    <row r="76" spans="1:18" x14ac:dyDescent="0.25">
      <c r="A76" s="55"/>
      <c r="B76" s="294" t="s">
        <v>213</v>
      </c>
      <c r="C76" s="396">
        <v>154.125</v>
      </c>
      <c r="D76" s="97"/>
      <c r="E76" s="104"/>
      <c r="F76" s="104">
        <v>2</v>
      </c>
      <c r="G76" s="104"/>
      <c r="H76" s="104"/>
      <c r="I76" s="338"/>
      <c r="J76" s="338"/>
      <c r="K76" s="99"/>
      <c r="L76" s="99"/>
      <c r="M76" s="99"/>
      <c r="N76" s="100">
        <v>1</v>
      </c>
      <c r="O76" s="264">
        <f t="shared" si="9"/>
        <v>2</v>
      </c>
      <c r="P76" s="1"/>
      <c r="Q76" s="392">
        <f t="shared" si="10"/>
        <v>0</v>
      </c>
      <c r="R76" s="58"/>
    </row>
    <row r="77" spans="1:18" x14ac:dyDescent="0.25">
      <c r="A77" s="55"/>
      <c r="B77" s="294" t="s">
        <v>214</v>
      </c>
      <c r="C77" s="396">
        <v>145</v>
      </c>
      <c r="D77" s="97"/>
      <c r="E77" s="104"/>
      <c r="F77" s="104">
        <v>2</v>
      </c>
      <c r="G77" s="104"/>
      <c r="H77" s="104"/>
      <c r="I77" s="338"/>
      <c r="J77" s="338"/>
      <c r="K77" s="99"/>
      <c r="L77" s="99"/>
      <c r="M77" s="99"/>
      <c r="N77" s="100">
        <v>1</v>
      </c>
      <c r="O77" s="264">
        <f t="shared" si="9"/>
        <v>2</v>
      </c>
      <c r="P77" s="1"/>
      <c r="Q77" s="392">
        <f t="shared" si="10"/>
        <v>0</v>
      </c>
      <c r="R77" s="58"/>
    </row>
    <row r="78" spans="1:18" x14ac:dyDescent="0.25">
      <c r="A78" s="55"/>
      <c r="B78" s="294" t="s">
        <v>215</v>
      </c>
      <c r="C78" s="396">
        <v>125</v>
      </c>
      <c r="D78" s="97"/>
      <c r="E78" s="104"/>
      <c r="F78" s="104">
        <v>2</v>
      </c>
      <c r="G78" s="104"/>
      <c r="H78" s="104"/>
      <c r="I78" s="338"/>
      <c r="J78" s="338"/>
      <c r="K78" s="99"/>
      <c r="L78" s="99"/>
      <c r="M78" s="99"/>
      <c r="N78" s="100">
        <v>1</v>
      </c>
      <c r="O78" s="264">
        <f t="shared" si="9"/>
        <v>2</v>
      </c>
      <c r="P78" s="1"/>
      <c r="Q78" s="392">
        <f t="shared" si="10"/>
        <v>0</v>
      </c>
      <c r="R78" s="58"/>
    </row>
    <row r="79" spans="1:18" ht="15.75" thickBot="1" x14ac:dyDescent="0.3">
      <c r="A79" s="55"/>
      <c r="B79" s="398" t="s">
        <v>216</v>
      </c>
      <c r="C79" s="399">
        <v>6.6</v>
      </c>
      <c r="D79" s="109"/>
      <c r="E79" s="110"/>
      <c r="F79" s="110">
        <v>2</v>
      </c>
      <c r="G79" s="110"/>
      <c r="H79" s="110"/>
      <c r="I79" s="340"/>
      <c r="J79" s="340"/>
      <c r="K79" s="111"/>
      <c r="L79" s="111"/>
      <c r="M79" s="111"/>
      <c r="N79" s="112">
        <v>1</v>
      </c>
      <c r="O79" s="325">
        <f t="shared" si="9"/>
        <v>2</v>
      </c>
      <c r="P79" s="2"/>
      <c r="Q79" s="426">
        <f t="shared" si="10"/>
        <v>0</v>
      </c>
      <c r="R79" s="58"/>
    </row>
    <row r="80" spans="1:18" x14ac:dyDescent="0.25">
      <c r="A80" s="55"/>
      <c r="B80" s="326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82"/>
      <c r="P80" s="382"/>
      <c r="Q80" s="427"/>
      <c r="R80" s="58"/>
    </row>
    <row r="81" spans="1:18" x14ac:dyDescent="0.25">
      <c r="A81" s="55"/>
      <c r="B81" s="428" t="s">
        <v>104</v>
      </c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30"/>
      <c r="R81" s="58"/>
    </row>
    <row r="82" spans="1:18" ht="15.75" x14ac:dyDescent="0.25">
      <c r="A82" s="55"/>
      <c r="B82" s="431" t="s">
        <v>20</v>
      </c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3">
        <f>SUM(Q74:Q79)</f>
        <v>0</v>
      </c>
      <c r="Q82" s="434"/>
      <c r="R82" s="58"/>
    </row>
    <row r="83" spans="1:18" ht="15.75" x14ac:dyDescent="0.25">
      <c r="A83" s="55"/>
      <c r="B83" s="435" t="s">
        <v>21</v>
      </c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436">
        <f>P84-P82</f>
        <v>0</v>
      </c>
      <c r="Q83" s="437"/>
      <c r="R83" s="58"/>
    </row>
    <row r="84" spans="1:18" ht="15.75" x14ac:dyDescent="0.25">
      <c r="A84" s="55"/>
      <c r="B84" s="438" t="s">
        <v>22</v>
      </c>
      <c r="C84" s="439"/>
      <c r="D84" s="439"/>
      <c r="E84" s="439"/>
      <c r="F84" s="439"/>
      <c r="G84" s="439"/>
      <c r="H84" s="439"/>
      <c r="I84" s="439"/>
      <c r="J84" s="439"/>
      <c r="K84" s="439"/>
      <c r="L84" s="439"/>
      <c r="M84" s="439"/>
      <c r="N84" s="439"/>
      <c r="O84" s="439"/>
      <c r="P84" s="232">
        <f>P82*1.21</f>
        <v>0</v>
      </c>
      <c r="Q84" s="233"/>
      <c r="R84" s="58"/>
    </row>
    <row r="85" spans="1:18" ht="18" thickBot="1" x14ac:dyDescent="0.3">
      <c r="A85" s="55"/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58"/>
    </row>
    <row r="86" spans="1:18" ht="18.75" x14ac:dyDescent="0.25">
      <c r="A86" s="55"/>
      <c r="B86" s="440" t="s">
        <v>84</v>
      </c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441"/>
      <c r="P86" s="441"/>
      <c r="Q86" s="442"/>
      <c r="R86" s="58"/>
    </row>
    <row r="87" spans="1:18" ht="15.75" x14ac:dyDescent="0.25">
      <c r="A87" s="55"/>
      <c r="B87" s="443" t="s">
        <v>20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44">
        <f>SUM(P67+P82)</f>
        <v>0</v>
      </c>
      <c r="Q87" s="445"/>
      <c r="R87" s="58"/>
    </row>
    <row r="88" spans="1:18" ht="15.75" x14ac:dyDescent="0.25">
      <c r="A88" s="55"/>
      <c r="B88" s="435" t="s">
        <v>21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436">
        <f>P89-P87</f>
        <v>0</v>
      </c>
      <c r="Q88" s="437"/>
      <c r="R88" s="58"/>
    </row>
    <row r="89" spans="1:18" ht="15.75" x14ac:dyDescent="0.25">
      <c r="A89" s="55"/>
      <c r="B89" s="438" t="s">
        <v>22</v>
      </c>
      <c r="C89" s="439"/>
      <c r="D89" s="439"/>
      <c r="E89" s="439"/>
      <c r="F89" s="439"/>
      <c r="G89" s="439"/>
      <c r="H89" s="439"/>
      <c r="I89" s="439"/>
      <c r="J89" s="439"/>
      <c r="K89" s="439"/>
      <c r="L89" s="439"/>
      <c r="M89" s="439"/>
      <c r="N89" s="439"/>
      <c r="O89" s="439"/>
      <c r="P89" s="446">
        <f>P87*1.21</f>
        <v>0</v>
      </c>
      <c r="Q89" s="447"/>
      <c r="R89" s="58"/>
    </row>
    <row r="90" spans="1:18" ht="17.25" x14ac:dyDescent="0.25">
      <c r="A90" s="55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58"/>
    </row>
    <row r="91" spans="1:18" ht="15.75" x14ac:dyDescent="0.25">
      <c r="A91" s="55"/>
      <c r="B91" s="285" t="s">
        <v>25</v>
      </c>
      <c r="C91" s="286"/>
      <c r="D91" s="286"/>
      <c r="E91" s="286"/>
      <c r="F91" s="286"/>
      <c r="G91" s="286"/>
      <c r="H91" s="286"/>
      <c r="I91" s="286"/>
      <c r="J91" s="286"/>
      <c r="K91" s="286"/>
      <c r="L91" s="235"/>
      <c r="M91" s="235"/>
      <c r="N91" s="235"/>
      <c r="O91" s="66"/>
      <c r="P91" s="66"/>
      <c r="Q91" s="66"/>
      <c r="R91" s="58"/>
    </row>
    <row r="92" spans="1:18" ht="15.75" x14ac:dyDescent="0.25">
      <c r="A92" s="55"/>
      <c r="B92" s="287" t="s">
        <v>85</v>
      </c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66"/>
      <c r="Q92" s="66"/>
      <c r="R92" s="58"/>
    </row>
    <row r="93" spans="1:18" ht="30" customHeight="1" x14ac:dyDescent="0.25">
      <c r="A93" s="55"/>
      <c r="B93" s="155" t="s">
        <v>87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58"/>
    </row>
    <row r="94" spans="1:18" x14ac:dyDescent="0.25">
      <c r="A94" s="64"/>
      <c r="B94" s="65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65"/>
      <c r="P94" s="65"/>
      <c r="Q94" s="65"/>
      <c r="R94" s="67"/>
    </row>
    <row r="95" spans="1:18" x14ac:dyDescent="0.25"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</row>
    <row r="96" spans="1:18" x14ac:dyDescent="0.25"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</row>
    <row r="97" spans="3:14" x14ac:dyDescent="0.25"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</row>
    <row r="98" spans="3:14" x14ac:dyDescent="0.25"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</row>
    <row r="99" spans="3:14" x14ac:dyDescent="0.25"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</row>
    <row r="100" spans="3:14" x14ac:dyDescent="0.25"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</row>
    <row r="101" spans="3:14" x14ac:dyDescent="0.25"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</row>
    <row r="102" spans="3:14" x14ac:dyDescent="0.25"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</row>
    <row r="103" spans="3:14" x14ac:dyDescent="0.25"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</row>
    <row r="104" spans="3:14" x14ac:dyDescent="0.25"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</row>
    <row r="105" spans="3:14" x14ac:dyDescent="0.25"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</row>
    <row r="106" spans="3:14" x14ac:dyDescent="0.25"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</row>
    <row r="107" spans="3:14" x14ac:dyDescent="0.25"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</row>
    <row r="108" spans="3:14" x14ac:dyDescent="0.25"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</row>
    <row r="109" spans="3:14" x14ac:dyDescent="0.25"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</row>
    <row r="110" spans="3:14" x14ac:dyDescent="0.25"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</row>
    <row r="111" spans="3:14" x14ac:dyDescent="0.25"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</row>
    <row r="112" spans="3:14" x14ac:dyDescent="0.25"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</row>
    <row r="113" spans="3:14" x14ac:dyDescent="0.25"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</row>
    <row r="114" spans="3:14" x14ac:dyDescent="0.25"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</row>
    <row r="115" spans="3:14" x14ac:dyDescent="0.25"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</row>
    <row r="116" spans="3:14" x14ac:dyDescent="0.25"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</row>
    <row r="117" spans="3:14" x14ac:dyDescent="0.25"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</row>
    <row r="118" spans="3:14" x14ac:dyDescent="0.25"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</row>
    <row r="119" spans="3:14" x14ac:dyDescent="0.25"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</row>
    <row r="120" spans="3:14" x14ac:dyDescent="0.25"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</row>
    <row r="121" spans="3:14" x14ac:dyDescent="0.25"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</row>
    <row r="122" spans="3:14" x14ac:dyDescent="0.25"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</row>
    <row r="123" spans="3:14" x14ac:dyDescent="0.25"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</row>
    <row r="124" spans="3:14" x14ac:dyDescent="0.25"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</row>
    <row r="125" spans="3:14" x14ac:dyDescent="0.25"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</row>
  </sheetData>
  <sheetProtection algorithmName="SHA-512" hashValue="3Ef2/Y0v3A6DOiAPTJbfHHL3GQi06voE+y5SivJiBIChWECsQLQz447Vl5Ws5erG3qLJmQydrOc4cegRxp7k4w==" saltValue="kSyj4/p3tQ6uLMoJMKDh6A==" spinCount="100000" sheet="1" objects="1" scenarios="1"/>
  <mergeCells count="41">
    <mergeCell ref="B93:Q93"/>
    <mergeCell ref="B88:O88"/>
    <mergeCell ref="P88:Q88"/>
    <mergeCell ref="B89:O89"/>
    <mergeCell ref="P89:Q89"/>
    <mergeCell ref="B91:K91"/>
    <mergeCell ref="B92:O92"/>
    <mergeCell ref="B87:O87"/>
    <mergeCell ref="P87:Q87"/>
    <mergeCell ref="B69:O69"/>
    <mergeCell ref="P69:Q69"/>
    <mergeCell ref="B71:Q71"/>
    <mergeCell ref="B81:Q81"/>
    <mergeCell ref="B82:O82"/>
    <mergeCell ref="P82:Q82"/>
    <mergeCell ref="B83:O83"/>
    <mergeCell ref="P83:Q83"/>
    <mergeCell ref="B84:O84"/>
    <mergeCell ref="P84:Q84"/>
    <mergeCell ref="B86:Q86"/>
    <mergeCell ref="D72:N72"/>
    <mergeCell ref="B68:O68"/>
    <mergeCell ref="P68:Q68"/>
    <mergeCell ref="B7:C7"/>
    <mergeCell ref="D7:N7"/>
    <mergeCell ref="O7:Q7"/>
    <mergeCell ref="B8:C8"/>
    <mergeCell ref="B36:C36"/>
    <mergeCell ref="D36:N36"/>
    <mergeCell ref="O36:Q36"/>
    <mergeCell ref="B37:C37"/>
    <mergeCell ref="O37:Q37"/>
    <mergeCell ref="B66:Q66"/>
    <mergeCell ref="B67:O67"/>
    <mergeCell ref="P67:Q67"/>
    <mergeCell ref="D6:N6"/>
    <mergeCell ref="B1:Q1"/>
    <mergeCell ref="B2:Q2"/>
    <mergeCell ref="B3:Q3"/>
    <mergeCell ref="B4:Q4"/>
    <mergeCell ref="B5:Q5"/>
  </mergeCells>
  <pageMargins left="0.7" right="0.7" top="0.78740157499999996" bottom="0.78740157499999996" header="0.3" footer="0.3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Petr Hnízdo (15. 9. 2025 13:59) - dokument odeslán ke schválení administrátorovi
Monika Poslová (15. 9. 2025 16:04) - schváleno administrátorem
Monika Poslová (15. 9. 2025 16:04) - odesláno ke schválení představenstvu - Petr Správka, Silnice LK a.s., Zdeněk Sameš, Silnice LK a.s.
Zdeněk Sameš (16. 9. 2025 06:50) - schváleno představenstvem
Petr Správka (16. 9. 2025 12:15) - schváleno představenstvem</Log_schvalovani>
    <ID_zakazky xmlns="8b673dc0-8509-40e9-b30f-da1c7f909cf0">304</ID_zakazky>
    <Stav_schvalovani xmlns="8b673dc0-8509-40e9-b30f-da1c7f909cf0">schváleno představenstvem</Stav_schvalovani>
    <Schvalovatele xmlns="8b673dc0-8509-40e9-b30f-da1c7f909cf0">petr.spravka@silnicelk.cz,zdenek.sames@silnicelk.cz</Schvalovatele>
    <Schvaleno xmlns="8b673dc0-8509-40e9-b30f-da1c7f909cf0">zdenek.sames@silnicelk.cz,petr.spravka@silnicelk.cz</Schvaleno>
    <Schvaleno_vsemi xmlns="8b673dc0-8509-40e9-b30f-da1c7f909cf0">false</Schvaleno_vsemi>
    <SharedWithUsers xmlns="306b9aeb-5409-4100-b912-23ae4822dfda">
      <UserInfo>
        <DisplayName>Petr Skála, Silnice LK a.s.</DisplayName>
        <AccountId>98</AccountId>
        <AccountType/>
      </UserInfo>
      <UserInfo>
        <DisplayName>Petr Hnízdo, Silnice LK a.s.</DisplayName>
        <AccountId>91</AccountId>
        <AccountType/>
      </UserInfo>
      <UserInfo>
        <DisplayName>Monika Poslová, Silnice LK a.s.</DisplayName>
        <AccountId>109</AccountId>
        <AccountType/>
      </UserInfo>
    </SharedWithUsers>
    <_Flow_SignoffStatus xmlns="8b673dc0-8509-40e9-b30f-da1c7f909c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E062F2-6146-488B-B8E0-1526C07E46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8A9CC-ECB5-480A-B7E5-C1894AAB88C3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3.xml><?xml version="1.0" encoding="utf-8"?>
<ds:datastoreItem xmlns:ds="http://schemas.openxmlformats.org/officeDocument/2006/customXml" ds:itemID="{BC2CD2B5-564B-4552-AA7B-7095CAD4D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7</vt:i4>
      </vt:variant>
    </vt:vector>
  </HeadingPairs>
  <TitlesOfParts>
    <vt:vector size="20" baseType="lpstr">
      <vt:lpstr>SOUHRN</vt:lpstr>
      <vt:lpstr>Jablonec</vt:lpstr>
      <vt:lpstr>Provodín</vt:lpstr>
      <vt:lpstr>Sosnová</vt:lpstr>
      <vt:lpstr>Nový Bor</vt:lpstr>
      <vt:lpstr>Liberec</vt:lpstr>
      <vt:lpstr>Český Dub</vt:lpstr>
      <vt:lpstr>Frýdlant</vt:lpstr>
      <vt:lpstr>Turnov</vt:lpstr>
      <vt:lpstr>Nová Ves</vt:lpstr>
      <vt:lpstr>Rychnov</vt:lpstr>
      <vt:lpstr>Semily</vt:lpstr>
      <vt:lpstr>Hrabačov</vt:lpstr>
      <vt:lpstr>Frýdlant!Oblast_tisku</vt:lpstr>
      <vt:lpstr>Hrabačov!Oblast_tisku</vt:lpstr>
      <vt:lpstr>Jablonec!Oblast_tisku</vt:lpstr>
      <vt:lpstr>Liberec!Oblast_tisku</vt:lpstr>
      <vt:lpstr>Rychnov!Oblast_tisku</vt:lpstr>
      <vt:lpstr>Sosnová!Oblast_tisku</vt:lpstr>
      <vt:lpstr>SOUHRN!Oblast_tisku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Vácha, Silnice LK a.s.</dc:creator>
  <cp:keywords/>
  <dc:description/>
  <cp:lastModifiedBy>Monika Poslová, Silnice LK a.s.</cp:lastModifiedBy>
  <cp:revision/>
  <cp:lastPrinted>2025-09-23T12:40:11Z</cp:lastPrinted>
  <dcterms:created xsi:type="dcterms:W3CDTF">2018-03-20T08:29:20Z</dcterms:created>
  <dcterms:modified xsi:type="dcterms:W3CDTF">2025-09-23T12:40:34Z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