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Zavadil\Hruska\archiv\PRAVICE - MISTNI KOMUNIKACE\rozpocet\"/>
    </mc:Choice>
  </mc:AlternateContent>
  <bookViews>
    <workbookView xWindow="0" yWindow="0" windowWidth="0" windowHeight="0"/>
  </bookViews>
  <sheets>
    <sheet name="Rekapitulace stavby" sheetId="1" r:id="rId1"/>
    <sheet name="01 - ETAPA 1 + ETAPA 2" sheetId="2" r:id="rId2"/>
    <sheet name="02 - ETAPA 3 + ETAPA 4" sheetId="3" r:id="rId3"/>
    <sheet name="03 - ETAPA 5" sheetId="4" r:id="rId4"/>
    <sheet name="04 - ETAPA 6" sheetId="5" r:id="rId5"/>
    <sheet name="05 - ETAPA 7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'01 - ETAPA 1 + ETAPA 2'!$C$91:$K$466</definedName>
    <definedName name="_xlnm.Print_Area" localSheetId="1">'01 - ETAPA 1 + ETAPA 2'!$C$4:$J$39,'01 - ETAPA 1 + ETAPA 2'!$C$45:$J$73,'01 - ETAPA 1 + ETAPA 2'!$C$79:$K$466</definedName>
    <definedName name="_xlnm.Print_Titles" localSheetId="1">'01 - ETAPA 1 + ETAPA 2'!$91:$91</definedName>
    <definedName name="_xlnm._FilterDatabase" localSheetId="2" hidden="1">'02 - ETAPA 3 + ETAPA 4'!$C$89:$K$197</definedName>
    <definedName name="_xlnm.Print_Area" localSheetId="2">'02 - ETAPA 3 + ETAPA 4'!$C$4:$J$39,'02 - ETAPA 3 + ETAPA 4'!$C$45:$J$71,'02 - ETAPA 3 + ETAPA 4'!$C$77:$K$197</definedName>
    <definedName name="_xlnm.Print_Titles" localSheetId="2">'02 - ETAPA 3 + ETAPA 4'!$89:$89</definedName>
    <definedName name="_xlnm._FilterDatabase" localSheetId="3" hidden="1">'03 - ETAPA 5'!$C$91:$K$436</definedName>
    <definedName name="_xlnm.Print_Area" localSheetId="3">'03 - ETAPA 5'!$C$4:$J$39,'03 - ETAPA 5'!$C$45:$J$73,'03 - ETAPA 5'!$C$79:$K$436</definedName>
    <definedName name="_xlnm.Print_Titles" localSheetId="3">'03 - ETAPA 5'!$91:$91</definedName>
    <definedName name="_xlnm._FilterDatabase" localSheetId="4" hidden="1">'04 - ETAPA 6'!$C$88:$K$226</definedName>
    <definedName name="_xlnm.Print_Area" localSheetId="4">'04 - ETAPA 6'!$C$4:$J$39,'04 - ETAPA 6'!$C$45:$J$70,'04 - ETAPA 6'!$C$76:$K$226</definedName>
    <definedName name="_xlnm.Print_Titles" localSheetId="4">'04 - ETAPA 6'!$88:$88</definedName>
    <definedName name="_xlnm._FilterDatabase" localSheetId="5" hidden="1">'05 - ETAPA 7'!$C$87:$K$209</definedName>
    <definedName name="_xlnm.Print_Area" localSheetId="5">'05 - ETAPA 7'!$C$4:$J$39,'05 - ETAPA 7'!$C$45:$J$69,'05 - ETAPA 7'!$C$75:$K$209</definedName>
    <definedName name="_xlnm.Print_Titles" localSheetId="5">'05 - ETAPA 7'!$87:$87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T199"/>
  <c r="R200"/>
  <c r="R199"/>
  <c r="P200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2"/>
  <c r="BH182"/>
  <c r="BG182"/>
  <c r="BF182"/>
  <c r="T182"/>
  <c r="T181"/>
  <c r="R182"/>
  <c r="R181"/>
  <c r="P182"/>
  <c r="P181"/>
  <c r="BI178"/>
  <c r="BH178"/>
  <c r="BG178"/>
  <c r="BF178"/>
  <c r="T178"/>
  <c r="R178"/>
  <c r="P178"/>
  <c r="BI175"/>
  <c r="BH175"/>
  <c r="BG175"/>
  <c r="BF175"/>
  <c r="T175"/>
  <c r="R175"/>
  <c r="P175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1"/>
  <c r="BH121"/>
  <c r="BG121"/>
  <c r="BF121"/>
  <c r="T121"/>
  <c r="R121"/>
  <c r="P121"/>
  <c r="BI114"/>
  <c r="BH114"/>
  <c r="BG114"/>
  <c r="BF114"/>
  <c r="T114"/>
  <c r="R114"/>
  <c r="P114"/>
  <c r="BI108"/>
  <c r="BH108"/>
  <c r="BG108"/>
  <c r="BF108"/>
  <c r="T108"/>
  <c r="R108"/>
  <c r="P108"/>
  <c r="BI102"/>
  <c r="BH102"/>
  <c r="BG102"/>
  <c r="BF102"/>
  <c r="T102"/>
  <c r="R102"/>
  <c r="P102"/>
  <c r="BI97"/>
  <c r="BH97"/>
  <c r="BG97"/>
  <c r="BF97"/>
  <c r="T97"/>
  <c r="R97"/>
  <c r="P97"/>
  <c r="BI91"/>
  <c r="BH91"/>
  <c r="BG91"/>
  <c r="BF91"/>
  <c r="T91"/>
  <c r="R91"/>
  <c r="P91"/>
  <c r="F82"/>
  <c r="E80"/>
  <c r="F52"/>
  <c r="E50"/>
  <c r="J24"/>
  <c r="E24"/>
  <c r="J55"/>
  <c r="J23"/>
  <c r="J21"/>
  <c r="E21"/>
  <c r="J84"/>
  <c r="J20"/>
  <c r="J18"/>
  <c r="E18"/>
  <c r="F85"/>
  <c r="J17"/>
  <c r="J15"/>
  <c r="E15"/>
  <c r="F54"/>
  <c r="J14"/>
  <c r="J12"/>
  <c r="J52"/>
  <c r="E7"/>
  <c r="E78"/>
  <c i="5" r="J37"/>
  <c r="J36"/>
  <c i="1" r="AY58"/>
  <c i="5" r="J35"/>
  <c i="1" r="AX58"/>
  <c i="5"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T216"/>
  <c r="R217"/>
  <c r="R216"/>
  <c r="P217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T198"/>
  <c r="R199"/>
  <c r="R198"/>
  <c r="P199"/>
  <c r="P198"/>
  <c r="BI193"/>
  <c r="BH193"/>
  <c r="BG193"/>
  <c r="BF193"/>
  <c r="T193"/>
  <c r="R193"/>
  <c r="P193"/>
  <c r="BI187"/>
  <c r="BH187"/>
  <c r="BG187"/>
  <c r="BF187"/>
  <c r="T187"/>
  <c r="R187"/>
  <c r="P187"/>
  <c r="BI182"/>
  <c r="BH182"/>
  <c r="BG182"/>
  <c r="BF182"/>
  <c r="T182"/>
  <c r="R182"/>
  <c r="P182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7"/>
  <c r="BH127"/>
  <c r="BG127"/>
  <c r="BF127"/>
  <c r="T127"/>
  <c r="R127"/>
  <c r="P127"/>
  <c r="BI120"/>
  <c r="BH120"/>
  <c r="BG120"/>
  <c r="BF120"/>
  <c r="T120"/>
  <c r="R120"/>
  <c r="P120"/>
  <c r="BI114"/>
  <c r="BH114"/>
  <c r="BG114"/>
  <c r="BF114"/>
  <c r="T114"/>
  <c r="R114"/>
  <c r="P114"/>
  <c r="BI108"/>
  <c r="BH108"/>
  <c r="BG108"/>
  <c r="BF108"/>
  <c r="T108"/>
  <c r="R108"/>
  <c r="P108"/>
  <c r="BI103"/>
  <c r="BH103"/>
  <c r="BG103"/>
  <c r="BF103"/>
  <c r="T103"/>
  <c r="R103"/>
  <c r="P103"/>
  <c r="BI97"/>
  <c r="BH97"/>
  <c r="BG97"/>
  <c r="BF97"/>
  <c r="T97"/>
  <c r="R97"/>
  <c r="P97"/>
  <c r="BI92"/>
  <c r="BH92"/>
  <c r="BG92"/>
  <c r="BF92"/>
  <c r="T92"/>
  <c r="R92"/>
  <c r="P92"/>
  <c r="F83"/>
  <c r="E81"/>
  <c r="F52"/>
  <c r="E50"/>
  <c r="J24"/>
  <c r="E24"/>
  <c r="J55"/>
  <c r="J23"/>
  <c r="J21"/>
  <c r="E21"/>
  <c r="J85"/>
  <c r="J20"/>
  <c r="J18"/>
  <c r="E18"/>
  <c r="F86"/>
  <c r="J17"/>
  <c r="J15"/>
  <c r="E15"/>
  <c r="F54"/>
  <c r="J14"/>
  <c r="J12"/>
  <c r="J52"/>
  <c r="E7"/>
  <c r="E79"/>
  <c i="4" r="J37"/>
  <c r="J36"/>
  <c i="1" r="AY57"/>
  <c i="4" r="J35"/>
  <c i="1" r="AX57"/>
  <c i="4" r="BI434"/>
  <c r="BH434"/>
  <c r="BG434"/>
  <c r="BF434"/>
  <c r="T434"/>
  <c r="R434"/>
  <c r="P434"/>
  <c r="BI431"/>
  <c r="BH431"/>
  <c r="BG431"/>
  <c r="BF431"/>
  <c r="T431"/>
  <c r="R431"/>
  <c r="P431"/>
  <c r="BI427"/>
  <c r="BH427"/>
  <c r="BG427"/>
  <c r="BF427"/>
  <c r="T427"/>
  <c r="T426"/>
  <c r="R427"/>
  <c r="R426"/>
  <c r="P427"/>
  <c r="P426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09"/>
  <c r="BH409"/>
  <c r="BG409"/>
  <c r="BF409"/>
  <c r="T409"/>
  <c r="T408"/>
  <c r="R409"/>
  <c r="R408"/>
  <c r="P409"/>
  <c r="P408"/>
  <c r="BI402"/>
  <c r="BH402"/>
  <c r="BG402"/>
  <c r="BF402"/>
  <c r="T402"/>
  <c r="R402"/>
  <c r="P402"/>
  <c r="BI397"/>
  <c r="BH397"/>
  <c r="BG397"/>
  <c r="BF397"/>
  <c r="T397"/>
  <c r="R397"/>
  <c r="P397"/>
  <c r="BI389"/>
  <c r="BH389"/>
  <c r="BG389"/>
  <c r="BF389"/>
  <c r="T389"/>
  <c r="R389"/>
  <c r="P389"/>
  <c r="BI382"/>
  <c r="BH382"/>
  <c r="BG382"/>
  <c r="BF382"/>
  <c r="T382"/>
  <c r="R382"/>
  <c r="P382"/>
  <c r="BI375"/>
  <c r="BH375"/>
  <c r="BG375"/>
  <c r="BF375"/>
  <c r="T375"/>
  <c r="R375"/>
  <c r="P375"/>
  <c r="BI369"/>
  <c r="BH369"/>
  <c r="BG369"/>
  <c r="BF369"/>
  <c r="T369"/>
  <c r="R369"/>
  <c r="P369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5"/>
  <c r="BH285"/>
  <c r="BG285"/>
  <c r="BF285"/>
  <c r="T285"/>
  <c r="R285"/>
  <c r="P285"/>
  <c r="BI283"/>
  <c r="BH283"/>
  <c r="BG283"/>
  <c r="BF283"/>
  <c r="T283"/>
  <c r="R283"/>
  <c r="P283"/>
  <c r="BI277"/>
  <c r="BH277"/>
  <c r="BG277"/>
  <c r="BF277"/>
  <c r="T277"/>
  <c r="R277"/>
  <c r="P277"/>
  <c r="BI271"/>
  <c r="BH271"/>
  <c r="BG271"/>
  <c r="BF271"/>
  <c r="T271"/>
  <c r="R271"/>
  <c r="P271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27"/>
  <c r="BH227"/>
  <c r="BG227"/>
  <c r="BF227"/>
  <c r="T227"/>
  <c r="R227"/>
  <c r="P227"/>
  <c r="BI221"/>
  <c r="BH221"/>
  <c r="BG221"/>
  <c r="BF221"/>
  <c r="T221"/>
  <c r="T220"/>
  <c r="R221"/>
  <c r="R220"/>
  <c r="P221"/>
  <c r="P220"/>
  <c r="BI215"/>
  <c r="BH215"/>
  <c r="BG215"/>
  <c r="BF215"/>
  <c r="T215"/>
  <c r="T214"/>
  <c r="R215"/>
  <c r="R214"/>
  <c r="P215"/>
  <c r="P214"/>
  <c r="BI211"/>
  <c r="BH211"/>
  <c r="BG211"/>
  <c r="BF211"/>
  <c r="T211"/>
  <c r="R211"/>
  <c r="P211"/>
  <c r="BI208"/>
  <c r="BH208"/>
  <c r="BG208"/>
  <c r="BF208"/>
  <c r="T208"/>
  <c r="R208"/>
  <c r="P208"/>
  <c r="BI203"/>
  <c r="BH203"/>
  <c r="BG203"/>
  <c r="BF203"/>
  <c r="T203"/>
  <c r="R203"/>
  <c r="P203"/>
  <c r="BI196"/>
  <c r="BH196"/>
  <c r="BG196"/>
  <c r="BF196"/>
  <c r="T196"/>
  <c r="R196"/>
  <c r="P196"/>
  <c r="BI193"/>
  <c r="BH193"/>
  <c r="BG193"/>
  <c r="BF193"/>
  <c r="T193"/>
  <c r="R193"/>
  <c r="P193"/>
  <c r="BI187"/>
  <c r="BH187"/>
  <c r="BG187"/>
  <c r="BF187"/>
  <c r="T187"/>
  <c r="R187"/>
  <c r="P187"/>
  <c r="BI178"/>
  <c r="BH178"/>
  <c r="BG178"/>
  <c r="BF178"/>
  <c r="T178"/>
  <c r="R178"/>
  <c r="P178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3"/>
  <c r="BH153"/>
  <c r="BG153"/>
  <c r="BF153"/>
  <c r="T153"/>
  <c r="R153"/>
  <c r="P153"/>
  <c r="BI145"/>
  <c r="BH145"/>
  <c r="BG145"/>
  <c r="BF145"/>
  <c r="T145"/>
  <c r="R145"/>
  <c r="P145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0"/>
  <c r="BH120"/>
  <c r="BG120"/>
  <c r="BF120"/>
  <c r="T120"/>
  <c r="R120"/>
  <c r="P120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4"/>
  <c r="BH104"/>
  <c r="BG104"/>
  <c r="BF104"/>
  <c r="T104"/>
  <c r="R104"/>
  <c r="P104"/>
  <c r="BI98"/>
  <c r="BH98"/>
  <c r="BG98"/>
  <c r="BF98"/>
  <c r="T98"/>
  <c r="R98"/>
  <c r="P98"/>
  <c r="BI95"/>
  <c r="BH95"/>
  <c r="BG95"/>
  <c r="BF95"/>
  <c r="T95"/>
  <c r="R95"/>
  <c r="P95"/>
  <c r="F86"/>
  <c r="E84"/>
  <c r="F52"/>
  <c r="E50"/>
  <c r="J24"/>
  <c r="E24"/>
  <c r="J55"/>
  <c r="J23"/>
  <c r="J21"/>
  <c r="E21"/>
  <c r="J88"/>
  <c r="J20"/>
  <c r="J18"/>
  <c r="E18"/>
  <c r="F89"/>
  <c r="J17"/>
  <c r="J15"/>
  <c r="E15"/>
  <c r="F54"/>
  <c r="J14"/>
  <c r="J12"/>
  <c r="J86"/>
  <c r="E7"/>
  <c r="E82"/>
  <c i="3" r="J123"/>
  <c r="J122"/>
  <c r="J37"/>
  <c r="J36"/>
  <c i="1" r="AY56"/>
  <c i="3" r="J35"/>
  <c i="1" r="AX56"/>
  <c i="3"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T187"/>
  <c r="R188"/>
  <c r="R187"/>
  <c r="P188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T169"/>
  <c r="R170"/>
  <c r="R169"/>
  <c r="P170"/>
  <c r="P169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5"/>
  <c r="BH125"/>
  <c r="BG125"/>
  <c r="BF125"/>
  <c r="T125"/>
  <c r="R125"/>
  <c r="P125"/>
  <c r="J63"/>
  <c r="J62"/>
  <c r="BI116"/>
  <c r="BH116"/>
  <c r="BG116"/>
  <c r="BF116"/>
  <c r="T116"/>
  <c r="R116"/>
  <c r="P116"/>
  <c r="BI110"/>
  <c r="BH110"/>
  <c r="BG110"/>
  <c r="BF110"/>
  <c r="T110"/>
  <c r="R110"/>
  <c r="P110"/>
  <c r="BI104"/>
  <c r="BH104"/>
  <c r="BG104"/>
  <c r="BF104"/>
  <c r="T104"/>
  <c r="R104"/>
  <c r="P104"/>
  <c r="BI99"/>
  <c r="BH99"/>
  <c r="BG99"/>
  <c r="BF99"/>
  <c r="T99"/>
  <c r="R99"/>
  <c r="P99"/>
  <c r="BI93"/>
  <c r="BH93"/>
  <c r="BG93"/>
  <c r="BF93"/>
  <c r="T93"/>
  <c r="R93"/>
  <c r="P93"/>
  <c r="F84"/>
  <c r="E82"/>
  <c r="F52"/>
  <c r="E50"/>
  <c r="J24"/>
  <c r="E24"/>
  <c r="J87"/>
  <c r="J23"/>
  <c r="J21"/>
  <c r="E21"/>
  <c r="J86"/>
  <c r="J20"/>
  <c r="J18"/>
  <c r="E18"/>
  <c r="F55"/>
  <c r="J17"/>
  <c r="J15"/>
  <c r="E15"/>
  <c r="F54"/>
  <c r="J14"/>
  <c r="J12"/>
  <c r="J52"/>
  <c r="E7"/>
  <c r="E80"/>
  <c i="2" r="J37"/>
  <c r="J36"/>
  <c i="1" r="AY55"/>
  <c i="2" r="J35"/>
  <c i="1" r="AX55"/>
  <c i="2" r="BI464"/>
  <c r="BH464"/>
  <c r="BG464"/>
  <c r="BF464"/>
  <c r="T464"/>
  <c r="R464"/>
  <c r="P464"/>
  <c r="BI461"/>
  <c r="BH461"/>
  <c r="BG461"/>
  <c r="BF461"/>
  <c r="T461"/>
  <c r="R461"/>
  <c r="P461"/>
  <c r="BI457"/>
  <c r="BH457"/>
  <c r="BG457"/>
  <c r="BF457"/>
  <c r="T457"/>
  <c r="T456"/>
  <c r="R457"/>
  <c r="R456"/>
  <c r="P457"/>
  <c r="P456"/>
  <c r="BI453"/>
  <c r="BH453"/>
  <c r="BG453"/>
  <c r="BF453"/>
  <c r="T453"/>
  <c r="R453"/>
  <c r="P453"/>
  <c r="BI450"/>
  <c r="BH450"/>
  <c r="BG450"/>
  <c r="BF450"/>
  <c r="T450"/>
  <c r="R450"/>
  <c r="P450"/>
  <c r="BI447"/>
  <c r="BH447"/>
  <c r="BG447"/>
  <c r="BF447"/>
  <c r="T447"/>
  <c r="R447"/>
  <c r="P447"/>
  <c r="BI444"/>
  <c r="BH444"/>
  <c r="BG444"/>
  <c r="BF444"/>
  <c r="T444"/>
  <c r="R444"/>
  <c r="P444"/>
  <c r="BI439"/>
  <c r="BH439"/>
  <c r="BG439"/>
  <c r="BF439"/>
  <c r="T439"/>
  <c r="T438"/>
  <c r="R439"/>
  <c r="R438"/>
  <c r="P439"/>
  <c r="P438"/>
  <c r="BI432"/>
  <c r="BH432"/>
  <c r="BG432"/>
  <c r="BF432"/>
  <c r="T432"/>
  <c r="R432"/>
  <c r="P432"/>
  <c r="BI427"/>
  <c r="BH427"/>
  <c r="BG427"/>
  <c r="BF427"/>
  <c r="T427"/>
  <c r="R427"/>
  <c r="P427"/>
  <c r="BI419"/>
  <c r="BH419"/>
  <c r="BG419"/>
  <c r="BF419"/>
  <c r="T419"/>
  <c r="R419"/>
  <c r="P419"/>
  <c r="BI412"/>
  <c r="BH412"/>
  <c r="BG412"/>
  <c r="BF412"/>
  <c r="T412"/>
  <c r="R412"/>
  <c r="P412"/>
  <c r="BI405"/>
  <c r="BH405"/>
  <c r="BG405"/>
  <c r="BF405"/>
  <c r="T405"/>
  <c r="R405"/>
  <c r="P405"/>
  <c r="BI399"/>
  <c r="BH399"/>
  <c r="BG399"/>
  <c r="BF399"/>
  <c r="T399"/>
  <c r="R399"/>
  <c r="P399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4"/>
  <c r="BH384"/>
  <c r="BG384"/>
  <c r="BF384"/>
  <c r="T384"/>
  <c r="R384"/>
  <c r="P384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07"/>
  <c r="BH307"/>
  <c r="BG307"/>
  <c r="BF307"/>
  <c r="T307"/>
  <c r="R307"/>
  <c r="P307"/>
  <c r="BI305"/>
  <c r="BH305"/>
  <c r="BG305"/>
  <c r="BF305"/>
  <c r="T305"/>
  <c r="R305"/>
  <c r="P305"/>
  <c r="BI299"/>
  <c r="BH299"/>
  <c r="BG299"/>
  <c r="BF299"/>
  <c r="T299"/>
  <c r="R299"/>
  <c r="P299"/>
  <c r="BI293"/>
  <c r="BH293"/>
  <c r="BG293"/>
  <c r="BF293"/>
  <c r="T293"/>
  <c r="R293"/>
  <c r="P293"/>
  <c r="BI286"/>
  <c r="BH286"/>
  <c r="BG286"/>
  <c r="BF286"/>
  <c r="T286"/>
  <c r="R286"/>
  <c r="P286"/>
  <c r="BI268"/>
  <c r="BH268"/>
  <c r="BG268"/>
  <c r="BF268"/>
  <c r="T268"/>
  <c r="R268"/>
  <c r="P268"/>
  <c r="BI263"/>
  <c r="BH263"/>
  <c r="BG263"/>
  <c r="BF263"/>
  <c r="T263"/>
  <c r="R263"/>
  <c r="P263"/>
  <c r="BI258"/>
  <c r="BH258"/>
  <c r="BG258"/>
  <c r="BF258"/>
  <c r="T258"/>
  <c r="R258"/>
  <c r="P258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3"/>
  <c r="BH233"/>
  <c r="BG233"/>
  <c r="BF233"/>
  <c r="T233"/>
  <c r="R233"/>
  <c r="P233"/>
  <c r="BI227"/>
  <c r="BH227"/>
  <c r="BG227"/>
  <c r="BF227"/>
  <c r="T227"/>
  <c r="T226"/>
  <c r="R227"/>
  <c r="R226"/>
  <c r="P227"/>
  <c r="P226"/>
  <c r="BI221"/>
  <c r="BH221"/>
  <c r="BG221"/>
  <c r="BF221"/>
  <c r="T221"/>
  <c r="T220"/>
  <c r="R221"/>
  <c r="R220"/>
  <c r="P221"/>
  <c r="P220"/>
  <c r="BI217"/>
  <c r="BH217"/>
  <c r="BG217"/>
  <c r="BF217"/>
  <c r="T217"/>
  <c r="R217"/>
  <c r="P217"/>
  <c r="BI214"/>
  <c r="BH214"/>
  <c r="BG214"/>
  <c r="BF214"/>
  <c r="T214"/>
  <c r="R214"/>
  <c r="P214"/>
  <c r="BI209"/>
  <c r="BH209"/>
  <c r="BG209"/>
  <c r="BF209"/>
  <c r="T209"/>
  <c r="R209"/>
  <c r="P209"/>
  <c r="BI200"/>
  <c r="BH200"/>
  <c r="BG200"/>
  <c r="BF200"/>
  <c r="T200"/>
  <c r="R200"/>
  <c r="P200"/>
  <c r="BI197"/>
  <c r="BH197"/>
  <c r="BG197"/>
  <c r="BF197"/>
  <c r="T197"/>
  <c r="R197"/>
  <c r="P197"/>
  <c r="BI191"/>
  <c r="BH191"/>
  <c r="BG191"/>
  <c r="BF191"/>
  <c r="T191"/>
  <c r="R191"/>
  <c r="P191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64"/>
  <c r="BH164"/>
  <c r="BG164"/>
  <c r="BF164"/>
  <c r="T164"/>
  <c r="R164"/>
  <c r="P164"/>
  <c r="BI155"/>
  <c r="BH155"/>
  <c r="BG155"/>
  <c r="BF155"/>
  <c r="T155"/>
  <c r="R155"/>
  <c r="P155"/>
  <c r="BI147"/>
  <c r="BH147"/>
  <c r="BG147"/>
  <c r="BF147"/>
  <c r="T147"/>
  <c r="R147"/>
  <c r="P147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BI120"/>
  <c r="BH120"/>
  <c r="BG120"/>
  <c r="BF120"/>
  <c r="T120"/>
  <c r="R120"/>
  <c r="P120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3"/>
  <c r="BH103"/>
  <c r="BG103"/>
  <c r="BF103"/>
  <c r="T103"/>
  <c r="R103"/>
  <c r="P103"/>
  <c r="BI98"/>
  <c r="BH98"/>
  <c r="BG98"/>
  <c r="BF98"/>
  <c r="T98"/>
  <c r="R98"/>
  <c r="P98"/>
  <c r="BI95"/>
  <c r="BH95"/>
  <c r="BG95"/>
  <c r="BF95"/>
  <c r="T95"/>
  <c r="R95"/>
  <c r="P95"/>
  <c r="F86"/>
  <c r="E84"/>
  <c r="F52"/>
  <c r="E50"/>
  <c r="J24"/>
  <c r="E24"/>
  <c r="J89"/>
  <c r="J23"/>
  <c r="J21"/>
  <c r="E21"/>
  <c r="J88"/>
  <c r="J20"/>
  <c r="J18"/>
  <c r="E18"/>
  <c r="F89"/>
  <c r="J17"/>
  <c r="J15"/>
  <c r="E15"/>
  <c r="F54"/>
  <c r="J14"/>
  <c r="J12"/>
  <c r="J52"/>
  <c r="E7"/>
  <c r="E48"/>
  <c i="1" r="L50"/>
  <c r="AM50"/>
  <c r="AM49"/>
  <c r="L49"/>
  <c r="AM47"/>
  <c r="L47"/>
  <c r="L45"/>
  <c r="L44"/>
  <c i="2" r="J341"/>
  <c r="BK395"/>
  <c r="J447"/>
  <c r="BK315"/>
  <c r="BK299"/>
  <c i="3" r="J134"/>
  <c i="4" r="BK109"/>
  <c r="J335"/>
  <c i="5" r="J142"/>
  <c i="6" r="J207"/>
  <c i="2" r="BK399"/>
  <c r="J305"/>
  <c r="J103"/>
  <c i="3" r="J137"/>
  <c i="4" r="J316"/>
  <c r="J109"/>
  <c r="BK153"/>
  <c r="J115"/>
  <c i="6" r="J187"/>
  <c r="J156"/>
  <c i="2" r="J217"/>
  <c r="BK444"/>
  <c r="BK325"/>
  <c r="BK242"/>
  <c i="3" r="BK140"/>
  <c i="4" r="BK375"/>
  <c r="J215"/>
  <c r="J311"/>
  <c i="5" r="J152"/>
  <c r="J221"/>
  <c r="BK217"/>
  <c i="6" r="BK193"/>
  <c i="2" r="J450"/>
  <c r="J432"/>
  <c r="BK359"/>
  <c r="BK412"/>
  <c i="3" r="BK181"/>
  <c i="4" r="J389"/>
  <c r="BK420"/>
  <c r="J337"/>
  <c i="5" r="J213"/>
  <c i="6" r="J133"/>
  <c i="2" r="BK320"/>
  <c r="J98"/>
  <c r="J312"/>
  <c r="J112"/>
  <c i="3" r="J170"/>
  <c i="4" r="J227"/>
  <c r="BK417"/>
  <c r="J306"/>
  <c i="5" r="J114"/>
  <c r="BK169"/>
  <c i="2" r="J389"/>
  <c r="BK263"/>
  <c r="J115"/>
  <c r="BK375"/>
  <c i="3" r="BK116"/>
  <c i="4" r="BK409"/>
  <c r="BK283"/>
  <c r="BK208"/>
  <c i="5" r="J210"/>
  <c i="6" r="J196"/>
  <c i="2" r="BK392"/>
  <c r="J268"/>
  <c r="J354"/>
  <c r="J461"/>
  <c r="BK328"/>
  <c i="3" r="BK134"/>
  <c r="BK157"/>
  <c i="4" r="BK168"/>
  <c r="BK303"/>
  <c r="BK196"/>
  <c i="5" r="J127"/>
  <c i="6" r="BK130"/>
  <c i="2" r="BK344"/>
  <c r="J464"/>
  <c r="J375"/>
  <c r="BK354"/>
  <c i="3" r="J192"/>
  <c r="J150"/>
  <c i="4" r="BK427"/>
  <c r="BK296"/>
  <c r="BK322"/>
  <c i="5" r="BK114"/>
  <c i="6" r="J163"/>
  <c i="2" r="J392"/>
  <c r="J320"/>
  <c r="J197"/>
  <c r="BK120"/>
  <c i="4" r="BK240"/>
  <c r="BK293"/>
  <c r="J359"/>
  <c r="BK327"/>
  <c i="5" r="J133"/>
  <c r="BK160"/>
  <c r="BK139"/>
  <c i="6" r="J190"/>
  <c i="2" r="J365"/>
  <c r="BK209"/>
  <c r="J191"/>
  <c i="3" r="BK99"/>
  <c i="4" r="J324"/>
  <c r="J417"/>
  <c r="J237"/>
  <c i="5" r="J108"/>
  <c i="6" r="BK178"/>
  <c i="2" r="BK450"/>
  <c r="BK453"/>
  <c r="BK333"/>
  <c r="J221"/>
  <c i="3" r="J178"/>
  <c i="4" r="J327"/>
  <c r="BK255"/>
  <c r="BK365"/>
  <c i="5" r="J155"/>
  <c r="BK92"/>
  <c i="6" r="BK169"/>
  <c i="2" r="J214"/>
  <c i="1" r="AS54"/>
  <c i="4" r="BK350"/>
  <c r="BK414"/>
  <c r="BK356"/>
  <c i="5" r="J204"/>
  <c i="6" r="BK121"/>
  <c i="2" r="BK134"/>
  <c r="J299"/>
  <c r="BK427"/>
  <c i="3" r="J175"/>
  <c i="4" r="BK211"/>
  <c r="J298"/>
  <c r="J375"/>
  <c i="5" r="J157"/>
  <c i="6" r="J193"/>
  <c i="2" r="BK233"/>
  <c r="BK439"/>
  <c r="J346"/>
  <c r="J325"/>
  <c i="3" r="J125"/>
  <c i="4" r="BK369"/>
  <c r="J382"/>
  <c r="J104"/>
  <c i="5" r="BK207"/>
  <c i="2" r="BK312"/>
  <c r="BK352"/>
  <c r="BK258"/>
  <c r="BK112"/>
  <c i="3" r="BK137"/>
  <c i="4" r="J434"/>
  <c r="J423"/>
  <c r="J211"/>
  <c r="J255"/>
  <c i="5" r="BK108"/>
  <c r="J103"/>
  <c i="6" r="BK133"/>
  <c r="J151"/>
  <c i="2" r="J405"/>
  <c r="BK268"/>
  <c r="J155"/>
  <c i="3" r="BK195"/>
  <c i="4" r="J172"/>
  <c r="BK313"/>
  <c r="BK112"/>
  <c i="5" r="J169"/>
  <c i="6" r="BK91"/>
  <c i="2" r="J419"/>
  <c r="BK217"/>
  <c i="3" r="BK160"/>
  <c i="4" r="BK330"/>
  <c r="J365"/>
  <c r="BK298"/>
  <c r="BK178"/>
  <c i="5" r="BK120"/>
  <c i="6" r="BK136"/>
  <c i="2" r="J323"/>
  <c r="J307"/>
  <c r="J227"/>
  <c r="J286"/>
  <c i="3" r="BK104"/>
  <c i="4" r="J283"/>
  <c r="BK332"/>
  <c r="J285"/>
  <c i="5" r="J160"/>
  <c i="6" r="J154"/>
  <c i="2" r="BK197"/>
  <c r="BK214"/>
  <c r="J176"/>
  <c i="4" r="J250"/>
  <c r="J369"/>
  <c r="BK221"/>
  <c r="BK227"/>
  <c i="5" r="BK224"/>
  <c i="6" r="BK127"/>
  <c r="J130"/>
  <c i="2" r="BK191"/>
  <c r="J318"/>
  <c r="J95"/>
  <c i="3" r="BK125"/>
  <c i="4" r="J193"/>
  <c r="J344"/>
  <c i="5" r="BK213"/>
  <c i="6" r="J182"/>
  <c i="2" r="J453"/>
  <c r="J251"/>
  <c r="BK221"/>
  <c r="J330"/>
  <c i="3" r="J181"/>
  <c r="J188"/>
  <c i="4" r="BK187"/>
  <c r="BK95"/>
  <c r="J420"/>
  <c i="5" r="BK182"/>
  <c r="J92"/>
  <c r="BK97"/>
  <c i="6" r="J102"/>
  <c i="2" r="J372"/>
  <c r="BK227"/>
  <c r="J129"/>
  <c i="3" r="J99"/>
  <c i="4" r="BK335"/>
  <c r="J203"/>
  <c r="J308"/>
  <c r="BK301"/>
  <c i="5" r="BK172"/>
  <c i="6" r="BK166"/>
  <c i="2" r="J200"/>
  <c r="BK200"/>
  <c r="BK432"/>
  <c r="BK419"/>
  <c i="3" r="BK175"/>
  <c i="4" r="J95"/>
  <c r="BK271"/>
  <c r="BK434"/>
  <c i="5" r="BK175"/>
  <c i="6" r="BK200"/>
  <c i="2" r="BK103"/>
  <c r="J444"/>
  <c i="3" r="J195"/>
  <c r="J163"/>
  <c i="4" r="J347"/>
  <c r="BK132"/>
  <c r="BK362"/>
  <c i="5" r="BK103"/>
  <c i="6" r="BK102"/>
  <c r="BK156"/>
  <c i="2" r="J359"/>
  <c r="J120"/>
  <c i="3" r="J140"/>
  <c i="4" r="J431"/>
  <c r="BK337"/>
  <c r="J120"/>
  <c r="BK306"/>
  <c i="5" r="J148"/>
  <c i="6" r="BK182"/>
  <c r="BK151"/>
  <c i="2" r="BK330"/>
  <c r="J457"/>
  <c r="J245"/>
  <c i="4" r="BK120"/>
  <c r="BK359"/>
  <c r="BK215"/>
  <c r="J234"/>
  <c i="5" r="J207"/>
  <c i="2" r="BK372"/>
  <c r="J164"/>
  <c r="BK447"/>
  <c r="BK384"/>
  <c i="3" r="J116"/>
  <c r="BK131"/>
  <c i="4" r="J330"/>
  <c r="BK243"/>
  <c r="J162"/>
  <c i="5" r="BK127"/>
  <c r="BK187"/>
  <c r="J199"/>
  <c i="6" r="BK142"/>
  <c i="2" r="BK457"/>
  <c r="BK251"/>
  <c i="3" r="J157"/>
  <c i="4" r="J98"/>
  <c r="BK382"/>
  <c r="J208"/>
  <c r="J414"/>
  <c i="5" r="J175"/>
  <c i="6" r="BK204"/>
  <c i="2" r="J328"/>
  <c r="BK164"/>
  <c i="3" r="BK163"/>
  <c i="4" r="J313"/>
  <c r="J132"/>
  <c i="5" r="BK210"/>
  <c i="6" r="J178"/>
  <c r="BK97"/>
  <c i="2" r="J344"/>
  <c r="BK338"/>
  <c r="J315"/>
  <c i="3" r="BK150"/>
  <c i="4" r="J301"/>
  <c r="BK172"/>
  <c r="J271"/>
  <c i="5" r="BK152"/>
  <c i="6" r="J108"/>
  <c i="2" r="J352"/>
  <c i="3" r="BK178"/>
  <c i="4" r="J303"/>
  <c r="BK347"/>
  <c i="5" r="BK162"/>
  <c i="6" r="J121"/>
  <c i="2" r="J427"/>
  <c r="J384"/>
  <c r="BK245"/>
  <c r="J209"/>
  <c i="3" r="BK110"/>
  <c i="4" r="J322"/>
  <c r="J221"/>
  <c r="BK193"/>
  <c i="6" r="BK163"/>
  <c r="J146"/>
  <c i="2" r="BK176"/>
  <c r="J399"/>
  <c r="BK248"/>
  <c r="BK147"/>
  <c i="3" r="BK93"/>
  <c i="4" r="J127"/>
  <c r="BK316"/>
  <c r="J260"/>
  <c i="5" r="J182"/>
  <c r="J172"/>
  <c r="BK133"/>
  <c i="6" r="J127"/>
  <c i="2" r="BK335"/>
  <c r="J439"/>
  <c r="BK305"/>
  <c i="3" r="J146"/>
  <c i="4" r="BK290"/>
  <c r="J290"/>
  <c r="J397"/>
  <c i="5" r="BK199"/>
  <c r="BK148"/>
  <c i="6" r="J175"/>
  <c i="2" r="BK349"/>
  <c r="J263"/>
  <c r="BK323"/>
  <c i="3" r="BK170"/>
  <c i="4" r="BK137"/>
  <c r="BK285"/>
  <c r="J168"/>
  <c r="J243"/>
  <c i="5" r="BK155"/>
  <c i="6" r="J142"/>
  <c i="2" r="J182"/>
  <c r="BK378"/>
  <c r="J333"/>
  <c i="3" r="BK192"/>
  <c i="4" r="BK234"/>
  <c r="J402"/>
  <c r="BK319"/>
  <c r="J196"/>
  <c i="5" r="J217"/>
  <c i="6" r="J200"/>
  <c i="2" r="J258"/>
  <c r="J412"/>
  <c r="J109"/>
  <c i="4" r="J362"/>
  <c r="J296"/>
  <c r="BK127"/>
  <c i="5" r="J193"/>
  <c i="6" r="J136"/>
  <c i="2" r="BK365"/>
  <c r="J242"/>
  <c r="BK170"/>
  <c i="3" r="J184"/>
  <c i="4" r="BK277"/>
  <c r="J145"/>
  <c r="BK98"/>
  <c r="J137"/>
  <c i="5" r="BK221"/>
  <c i="6" r="BK108"/>
  <c i="2" r="BK109"/>
  <c r="BK461"/>
  <c r="J349"/>
  <c r="BK346"/>
  <c i="3" r="J160"/>
  <c i="4" r="BK311"/>
  <c r="J178"/>
  <c r="BK203"/>
  <c i="5" r="J120"/>
  <c r="BK136"/>
  <c i="6" r="BK114"/>
  <c r="BK187"/>
  <c i="2" r="BK286"/>
  <c r="J147"/>
  <c r="BK464"/>
  <c r="BK357"/>
  <c i="4" r="BK308"/>
  <c r="J153"/>
  <c r="J187"/>
  <c i="5" r="J136"/>
  <c i="6" r="J91"/>
  <c i="2" r="J395"/>
  <c r="J293"/>
  <c r="J357"/>
  <c r="J335"/>
  <c i="3" r="J93"/>
  <c i="4" r="BK423"/>
  <c r="BK324"/>
  <c r="J350"/>
  <c i="5" r="BK142"/>
  <c i="6" r="BK146"/>
  <c r="BK207"/>
  <c i="2" r="J378"/>
  <c r="BK98"/>
  <c i="3" r="J110"/>
  <c i="4" r="BK431"/>
  <c r="BK260"/>
  <c r="BK104"/>
  <c i="5" r="BK193"/>
  <c i="6" r="BK175"/>
  <c i="2" r="BK95"/>
  <c r="BK155"/>
  <c r="J362"/>
  <c i="3" r="BK184"/>
  <c i="4" r="J319"/>
  <c r="J409"/>
  <c r="J277"/>
  <c r="BK115"/>
  <c i="5" r="J187"/>
  <c i="6" r="J169"/>
  <c i="2" r="BK115"/>
  <c r="BK129"/>
  <c r="BK405"/>
  <c i="3" r="BK188"/>
  <c i="4" r="BK237"/>
  <c r="BK397"/>
  <c r="BK402"/>
  <c i="5" r="BK157"/>
  <c i="6" r="J97"/>
  <c r="BK196"/>
  <c i="2" r="BK318"/>
  <c r="BK362"/>
  <c r="BK307"/>
  <c i="3" r="J131"/>
  <c i="4" r="BK344"/>
  <c r="J427"/>
  <c r="BK389"/>
  <c i="5" r="BK204"/>
  <c r="J97"/>
  <c i="6" r="J204"/>
  <c r="J114"/>
  <c i="2" r="BK139"/>
  <c r="J338"/>
  <c r="BK341"/>
  <c r="J233"/>
  <c i="3" r="J104"/>
  <c i="4" r="J112"/>
  <c r="J240"/>
  <c r="BK250"/>
  <c i="5" r="J139"/>
  <c i="6" r="BK154"/>
  <c i="2" r="BK389"/>
  <c r="J134"/>
  <c r="BK293"/>
  <c i="4" r="J356"/>
  <c r="J332"/>
  <c i="5" r="J224"/>
  <c i="6" r="BK149"/>
  <c r="J149"/>
  <c i="2" r="J170"/>
  <c r="J248"/>
  <c r="BK182"/>
  <c r="J139"/>
  <c i="3" r="BK146"/>
  <c i="4" r="BK162"/>
  <c r="BK145"/>
  <c r="J293"/>
  <c i="5" r="J162"/>
  <c i="6" r="J166"/>
  <c r="BK190"/>
  <c i="2" l="1" r="R94"/>
  <c r="P304"/>
  <c r="T348"/>
  <c r="T443"/>
  <c r="P460"/>
  <c i="3" r="BK124"/>
  <c r="J124"/>
  <c r="J64"/>
  <c r="BK149"/>
  <c r="J149"/>
  <c r="J65"/>
  <c r="R174"/>
  <c r="R191"/>
  <c i="2" r="T94"/>
  <c r="BK304"/>
  <c r="J304"/>
  <c r="J65"/>
  <c r="R348"/>
  <c r="R443"/>
  <c i="3" r="R92"/>
  <c r="P149"/>
  <c r="BK174"/>
  <c r="J174"/>
  <c r="J68"/>
  <c r="T191"/>
  <c i="4" r="P94"/>
  <c r="T282"/>
  <c r="T326"/>
  <c i="5" r="P126"/>
  <c r="T151"/>
  <c r="P203"/>
  <c r="BK220"/>
  <c r="J220"/>
  <c r="J69"/>
  <c i="2" r="P94"/>
  <c r="P232"/>
  <c r="R304"/>
  <c r="R398"/>
  <c r="BK443"/>
  <c r="J443"/>
  <c r="J70"/>
  <c r="R460"/>
  <c i="3" r="P92"/>
  <c r="P91"/>
  <c r="P124"/>
  <c r="T149"/>
  <c r="BK191"/>
  <c r="J191"/>
  <c r="J70"/>
  <c i="4" r="BK94"/>
  <c r="J94"/>
  <c r="J61"/>
  <c r="BK282"/>
  <c r="J282"/>
  <c r="J65"/>
  <c r="R326"/>
  <c r="T430"/>
  <c i="5" r="P91"/>
  <c r="BK151"/>
  <c r="J151"/>
  <c r="J63"/>
  <c r="P181"/>
  <c r="T220"/>
  <c i="6" r="R90"/>
  <c r="T120"/>
  <c i="2" r="R232"/>
  <c r="T304"/>
  <c r="P398"/>
  <c r="T460"/>
  <c i="3" r="BK92"/>
  <c r="J92"/>
  <c r="J61"/>
  <c r="R124"/>
  <c r="R149"/>
  <c r="P174"/>
  <c i="4" r="T94"/>
  <c r="T226"/>
  <c r="P326"/>
  <c r="R368"/>
  <c r="T413"/>
  <c r="T412"/>
  <c r="P430"/>
  <c i="5" r="BK126"/>
  <c r="J126"/>
  <c r="J62"/>
  <c r="R151"/>
  <c r="R203"/>
  <c r="P220"/>
  <c i="6" r="P90"/>
  <c r="P120"/>
  <c r="P145"/>
  <c r="R186"/>
  <c i="2" r="BK232"/>
  <c r="J232"/>
  <c r="J64"/>
  <c r="BK348"/>
  <c r="J348"/>
  <c r="J66"/>
  <c r="BK398"/>
  <c r="J398"/>
  <c r="J67"/>
  <c r="BK460"/>
  <c r="J460"/>
  <c r="J72"/>
  <c i="4" r="BK226"/>
  <c r="J226"/>
  <c r="J64"/>
  <c r="R282"/>
  <c r="T368"/>
  <c r="P413"/>
  <c r="P412"/>
  <c i="5" r="R91"/>
  <c r="R126"/>
  <c r="R181"/>
  <c r="BK203"/>
  <c r="J203"/>
  <c r="J67"/>
  <c i="6" r="R120"/>
  <c r="T145"/>
  <c r="P186"/>
  <c i="4" r="R94"/>
  <c r="R93"/>
  <c r="R226"/>
  <c r="BK326"/>
  <c r="J326"/>
  <c r="J66"/>
  <c r="P368"/>
  <c r="R413"/>
  <c r="BK430"/>
  <c r="J430"/>
  <c r="J72"/>
  <c i="5" r="T91"/>
  <c r="P151"/>
  <c r="T181"/>
  <c r="T203"/>
  <c r="T202"/>
  <c i="6" r="BK120"/>
  <c r="J120"/>
  <c r="J62"/>
  <c r="BK145"/>
  <c r="J145"/>
  <c r="J63"/>
  <c r="BK186"/>
  <c r="R203"/>
  <c i="2" r="BK94"/>
  <c r="J94"/>
  <c r="J61"/>
  <c r="T232"/>
  <c r="P348"/>
  <c r="T398"/>
  <c r="P443"/>
  <c r="P442"/>
  <c i="3" r="T92"/>
  <c r="T91"/>
  <c r="T90"/>
  <c r="T124"/>
  <c r="T174"/>
  <c r="T173"/>
  <c r="P191"/>
  <c i="4" r="P226"/>
  <c r="P282"/>
  <c r="BK368"/>
  <c r="J368"/>
  <c r="J67"/>
  <c r="BK413"/>
  <c r="R430"/>
  <c i="5" r="BK91"/>
  <c r="J91"/>
  <c r="J61"/>
  <c r="T126"/>
  <c r="BK181"/>
  <c r="J181"/>
  <c r="J64"/>
  <c r="R220"/>
  <c i="6" r="BK90"/>
  <c r="J90"/>
  <c r="J61"/>
  <c r="T90"/>
  <c r="T89"/>
  <c r="R145"/>
  <c r="T186"/>
  <c r="BK203"/>
  <c r="J203"/>
  <c r="J68"/>
  <c r="P203"/>
  <c r="T203"/>
  <c i="2" r="BK220"/>
  <c r="J220"/>
  <c r="J62"/>
  <c r="BK226"/>
  <c r="J226"/>
  <c r="J63"/>
  <c r="BK438"/>
  <c r="J438"/>
  <c r="J68"/>
  <c i="5" r="BK198"/>
  <c r="J198"/>
  <c r="J65"/>
  <c i="3" r="BK187"/>
  <c r="J187"/>
  <c r="J69"/>
  <c i="4" r="BK220"/>
  <c r="J220"/>
  <c r="J63"/>
  <c r="BK408"/>
  <c r="J408"/>
  <c r="J68"/>
  <c r="BK426"/>
  <c r="J426"/>
  <c r="J71"/>
  <c i="5" r="BK216"/>
  <c r="J216"/>
  <c r="J68"/>
  <c i="2" r="BK456"/>
  <c r="J456"/>
  <c r="J71"/>
  <c i="6" r="BK181"/>
  <c r="J181"/>
  <c r="J64"/>
  <c r="BK199"/>
  <c r="J199"/>
  <c r="J67"/>
  <c i="3" r="BK169"/>
  <c r="J169"/>
  <c r="J66"/>
  <c i="4" r="BK214"/>
  <c r="J214"/>
  <c r="J62"/>
  <c i="6" r="F55"/>
  <c r="J85"/>
  <c r="BE97"/>
  <c r="BE102"/>
  <c r="BE108"/>
  <c r="BE130"/>
  <c r="BE142"/>
  <c r="BE166"/>
  <c r="BE169"/>
  <c r="BE182"/>
  <c r="BE193"/>
  <c i="5" r="BK202"/>
  <c r="J202"/>
  <c r="J66"/>
  <c i="6" r="BE133"/>
  <c r="BE146"/>
  <c r="BE178"/>
  <c r="F84"/>
  <c r="BE163"/>
  <c r="E48"/>
  <c r="BE121"/>
  <c r="BE149"/>
  <c r="BE154"/>
  <c i="5" r="BK90"/>
  <c r="J90"/>
  <c r="J60"/>
  <c i="6" r="J54"/>
  <c r="BE127"/>
  <c r="BE151"/>
  <c r="BE175"/>
  <c r="BE187"/>
  <c r="J82"/>
  <c r="BE207"/>
  <c r="BE136"/>
  <c r="BE156"/>
  <c r="BE190"/>
  <c r="BE200"/>
  <c r="BE204"/>
  <c r="BE91"/>
  <c r="BE114"/>
  <c r="BE196"/>
  <c i="4" r="J413"/>
  <c r="J70"/>
  <c i="5" r="J54"/>
  <c r="F85"/>
  <c r="J86"/>
  <c r="BE120"/>
  <c r="BE127"/>
  <c r="BE175"/>
  <c r="BE207"/>
  <c r="BE210"/>
  <c r="BE213"/>
  <c r="F55"/>
  <c r="BE103"/>
  <c r="BE142"/>
  <c r="J83"/>
  <c r="BE114"/>
  <c r="BE139"/>
  <c r="BE155"/>
  <c r="BE162"/>
  <c r="BE169"/>
  <c r="E48"/>
  <c r="BE148"/>
  <c r="BE152"/>
  <c r="BE157"/>
  <c r="BE160"/>
  <c r="BE182"/>
  <c r="BE221"/>
  <c i="4" r="BK93"/>
  <c r="J93"/>
  <c r="J60"/>
  <c i="5" r="BE217"/>
  <c r="BE224"/>
  <c r="BE108"/>
  <c r="BE172"/>
  <c r="BE187"/>
  <c r="BE193"/>
  <c r="BE199"/>
  <c r="BE204"/>
  <c r="BE92"/>
  <c r="BE97"/>
  <c r="BE133"/>
  <c r="BE136"/>
  <c i="3" r="BK91"/>
  <c r="J91"/>
  <c r="J60"/>
  <c i="4" r="J54"/>
  <c r="J89"/>
  <c r="BE95"/>
  <c r="BE120"/>
  <c r="BE215"/>
  <c r="BE221"/>
  <c r="BE337"/>
  <c r="BE344"/>
  <c r="BE347"/>
  <c r="BE362"/>
  <c r="BE365"/>
  <c r="J52"/>
  <c r="F88"/>
  <c r="BE168"/>
  <c r="BE172"/>
  <c r="BE211"/>
  <c r="BE293"/>
  <c r="BE332"/>
  <c r="BE359"/>
  <c r="BE375"/>
  <c r="BE382"/>
  <c r="BE145"/>
  <c r="BE203"/>
  <c r="BE290"/>
  <c r="BE313"/>
  <c r="BE324"/>
  <c r="BE356"/>
  <c r="BE369"/>
  <c r="BE389"/>
  <c r="BE409"/>
  <c r="BE434"/>
  <c i="3" r="BK173"/>
  <c r="J173"/>
  <c r="J67"/>
  <c i="4" r="F55"/>
  <c r="BE112"/>
  <c r="BE115"/>
  <c r="BE127"/>
  <c r="BE227"/>
  <c r="BE301"/>
  <c r="BE303"/>
  <c r="BE335"/>
  <c r="BE402"/>
  <c r="BE423"/>
  <c r="BE431"/>
  <c r="BE137"/>
  <c r="BE162"/>
  <c r="BE237"/>
  <c r="BE240"/>
  <c r="BE243"/>
  <c r="BE250"/>
  <c r="BE255"/>
  <c r="BE306"/>
  <c r="BE316"/>
  <c r="BE417"/>
  <c r="BE420"/>
  <c r="E48"/>
  <c r="BE98"/>
  <c r="BE104"/>
  <c r="BE153"/>
  <c r="BE196"/>
  <c r="BE208"/>
  <c r="BE234"/>
  <c r="BE260"/>
  <c r="BE271"/>
  <c r="BE277"/>
  <c r="BE296"/>
  <c r="BE298"/>
  <c r="BE327"/>
  <c r="BE330"/>
  <c r="BE350"/>
  <c r="BE397"/>
  <c r="BE414"/>
  <c r="BE109"/>
  <c r="BE132"/>
  <c r="BE178"/>
  <c r="BE187"/>
  <c r="BE193"/>
  <c r="BE283"/>
  <c r="BE285"/>
  <c r="BE308"/>
  <c r="BE311"/>
  <c r="BE319"/>
  <c r="BE322"/>
  <c r="BE427"/>
  <c i="2" r="BK442"/>
  <c r="J442"/>
  <c r="J69"/>
  <c i="3" r="J55"/>
  <c r="F87"/>
  <c r="BE134"/>
  <c r="BE137"/>
  <c r="BE146"/>
  <c r="E48"/>
  <c r="BE125"/>
  <c r="BE131"/>
  <c r="BE150"/>
  <c r="BE178"/>
  <c r="BE181"/>
  <c r="J54"/>
  <c r="BE110"/>
  <c r="BE116"/>
  <c r="BE195"/>
  <c i="2" r="BK93"/>
  <c r="J93"/>
  <c r="J60"/>
  <c i="3" r="F86"/>
  <c r="BE93"/>
  <c r="BE99"/>
  <c r="BE140"/>
  <c r="J84"/>
  <c r="BE163"/>
  <c r="BE104"/>
  <c r="BE157"/>
  <c r="BE160"/>
  <c r="BE175"/>
  <c r="BE188"/>
  <c r="BE170"/>
  <c r="BE184"/>
  <c r="BE192"/>
  <c i="2" r="F55"/>
  <c r="J86"/>
  <c r="BE134"/>
  <c r="BE170"/>
  <c r="BE200"/>
  <c r="BE209"/>
  <c r="BE217"/>
  <c r="BE227"/>
  <c r="BE251"/>
  <c r="BE258"/>
  <c r="BE312"/>
  <c r="BE318"/>
  <c r="BE378"/>
  <c r="BE389"/>
  <c r="BE439"/>
  <c r="J55"/>
  <c r="F88"/>
  <c r="BE109"/>
  <c r="BE115"/>
  <c r="BE147"/>
  <c r="BE176"/>
  <c r="BE221"/>
  <c r="BE307"/>
  <c r="BE320"/>
  <c r="BE344"/>
  <c r="BE346"/>
  <c r="BE354"/>
  <c r="BE384"/>
  <c r="BE392"/>
  <c r="BE399"/>
  <c r="BE405"/>
  <c r="BE447"/>
  <c r="BE457"/>
  <c r="BE461"/>
  <c r="BE464"/>
  <c r="E82"/>
  <c r="BE103"/>
  <c r="BE112"/>
  <c r="BE164"/>
  <c r="BE182"/>
  <c r="BE191"/>
  <c r="BE197"/>
  <c r="BE293"/>
  <c r="BE305"/>
  <c r="BE315"/>
  <c r="BE323"/>
  <c r="BE325"/>
  <c r="BE330"/>
  <c r="BE335"/>
  <c r="BE349"/>
  <c r="BE352"/>
  <c r="BE359"/>
  <c r="BE365"/>
  <c r="BE395"/>
  <c r="BE412"/>
  <c r="BE450"/>
  <c r="BE453"/>
  <c r="J54"/>
  <c r="BE129"/>
  <c r="BE139"/>
  <c r="BE155"/>
  <c r="BE214"/>
  <c r="BE233"/>
  <c r="BE248"/>
  <c r="BE268"/>
  <c r="BE286"/>
  <c r="BE341"/>
  <c r="BE357"/>
  <c r="BE372"/>
  <c r="BE375"/>
  <c r="BE419"/>
  <c r="BE427"/>
  <c r="BE95"/>
  <c r="BE98"/>
  <c r="BE120"/>
  <c r="BE242"/>
  <c r="BE245"/>
  <c r="BE263"/>
  <c r="BE299"/>
  <c r="BE328"/>
  <c r="BE333"/>
  <c r="BE338"/>
  <c r="BE362"/>
  <c r="BE432"/>
  <c r="BE444"/>
  <c i="4" r="F37"/>
  <c i="1" r="BD57"/>
  <c i="2" r="F35"/>
  <c i="1" r="BB55"/>
  <c i="3" r="F34"/>
  <c i="1" r="BA56"/>
  <c i="4" r="F34"/>
  <c i="1" r="BA57"/>
  <c i="2" r="F37"/>
  <c i="1" r="BD55"/>
  <c i="6" r="J34"/>
  <c i="1" r="AW59"/>
  <c i="3" r="J34"/>
  <c i="1" r="AW56"/>
  <c i="4" r="F35"/>
  <c i="1" r="BB57"/>
  <c i="5" r="F36"/>
  <c i="1" r="BC58"/>
  <c i="5" r="F35"/>
  <c i="1" r="BB58"/>
  <c i="5" r="F37"/>
  <c i="1" r="BD58"/>
  <c i="3" r="F37"/>
  <c i="1" r="BD56"/>
  <c i="5" r="J34"/>
  <c i="1" r="AW58"/>
  <c i="6" r="F34"/>
  <c i="1" r="BA59"/>
  <c i="5" r="F34"/>
  <c i="1" r="BA58"/>
  <c i="3" r="F36"/>
  <c i="1" r="BC56"/>
  <c i="2" r="F36"/>
  <c i="1" r="BC55"/>
  <c i="2" r="F34"/>
  <c i="1" r="BA55"/>
  <c i="3" r="F35"/>
  <c i="1" r="BB56"/>
  <c i="6" r="F35"/>
  <c i="1" r="BB59"/>
  <c i="6" r="F37"/>
  <c i="1" r="BD59"/>
  <c i="4" r="J34"/>
  <c i="1" r="AW57"/>
  <c i="4" r="F36"/>
  <c i="1" r="BC57"/>
  <c i="6" r="F36"/>
  <c i="1" r="BC59"/>
  <c i="2" r="J34"/>
  <c i="1" r="AW55"/>
  <c i="3" l="1" r="R173"/>
  <c i="5" r="T90"/>
  <c r="T89"/>
  <c i="4" r="R412"/>
  <c r="R92"/>
  <c i="6" r="P185"/>
  <c r="R185"/>
  <c i="4" r="T93"/>
  <c r="T92"/>
  <c i="2" r="P93"/>
  <c r="P92"/>
  <c i="1" r="AU55"/>
  <c i="5" r="P202"/>
  <c i="3" r="R91"/>
  <c r="R90"/>
  <c i="4" r="P93"/>
  <c r="P92"/>
  <c i="1" r="AU57"/>
  <c i="2" r="R442"/>
  <c i="6" r="BK185"/>
  <c r="J185"/>
  <c r="J65"/>
  <c r="R89"/>
  <c r="R88"/>
  <c i="5" r="P90"/>
  <c r="P89"/>
  <c i="1" r="AU58"/>
  <c i="2" r="T93"/>
  <c r="T92"/>
  <c r="T442"/>
  <c i="5" r="R90"/>
  <c i="6" r="P89"/>
  <c r="P88"/>
  <c i="1" r="AU59"/>
  <c i="5" r="R202"/>
  <c i="3" r="P173"/>
  <c r="P90"/>
  <c i="1" r="AU56"/>
  <c i="6" r="T185"/>
  <c r="T88"/>
  <c i="4" r="BK412"/>
  <c r="J412"/>
  <c r="J69"/>
  <c i="2" r="R93"/>
  <c r="R92"/>
  <c i="6" r="BK89"/>
  <c r="J89"/>
  <c r="J60"/>
  <c r="J186"/>
  <c r="J66"/>
  <c i="5" r="BK89"/>
  <c r="J89"/>
  <c i="4" r="BK92"/>
  <c r="J92"/>
  <c r="J59"/>
  <c i="3" r="BK90"/>
  <c r="J90"/>
  <c i="2" r="BK92"/>
  <c r="J92"/>
  <c r="J59"/>
  <c i="3" r="J30"/>
  <c i="1" r="AG56"/>
  <c i="4" r="F33"/>
  <c i="1" r="AZ57"/>
  <c r="BA54"/>
  <c r="AW54"/>
  <c r="AK30"/>
  <c i="3" r="F33"/>
  <c i="1" r="AZ56"/>
  <c i="2" r="J33"/>
  <c i="1" r="AV55"/>
  <c r="AT55"/>
  <c i="5" r="J33"/>
  <c i="1" r="AV58"/>
  <c r="AT58"/>
  <c i="2" r="F33"/>
  <c i="1" r="AZ55"/>
  <c r="BC54"/>
  <c r="AY54"/>
  <c i="5" r="J30"/>
  <c i="1" r="AG58"/>
  <c i="6" r="J33"/>
  <c i="1" r="AV59"/>
  <c r="AT59"/>
  <c r="BD54"/>
  <c r="W33"/>
  <c i="3" r="J33"/>
  <c i="1" r="AV56"/>
  <c r="AT56"/>
  <c i="5" r="F33"/>
  <c i="1" r="AZ58"/>
  <c i="6" r="F33"/>
  <c i="1" r="AZ59"/>
  <c r="BB54"/>
  <c r="W31"/>
  <c i="4" r="J33"/>
  <c i="1" r="AV57"/>
  <c r="AT57"/>
  <c i="5" l="1" r="R89"/>
  <c i="6" r="BK88"/>
  <c r="J88"/>
  <c r="J59"/>
  <c i="1" r="AN58"/>
  <c i="5" r="J59"/>
  <c r="J39"/>
  <c i="1" r="AN56"/>
  <c i="3" r="J59"/>
  <c r="J39"/>
  <c i="4" r="J30"/>
  <c i="1" r="AG57"/>
  <c r="AN57"/>
  <c r="W32"/>
  <c r="AU54"/>
  <c r="W30"/>
  <c r="AX54"/>
  <c i="2" r="J30"/>
  <c i="1" r="AG55"/>
  <c r="AZ54"/>
  <c r="AV54"/>
  <c r="AK29"/>
  <c i="4" l="1" r="J39"/>
  <c i="2" r="J39"/>
  <c i="1" r="AN55"/>
  <c i="6" r="J30"/>
  <c i="1" r="AG59"/>
  <c r="AG54"/>
  <c r="AK26"/>
  <c r="AK35"/>
  <c r="W29"/>
  <c r="AT54"/>
  <c r="AN54"/>
  <c i="6" l="1" r="J39"/>
  <c i="1" r="AN5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<sst xmlns="http://schemas.openxmlformats.org/spreadsheetml/2006/main">
  <si>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</si>
  <si>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</si>
  <si>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</si>
  <si>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</si>
  <si>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</si>
  <si>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{f1c39400-a001-4985-9575-f87eac01cfe8}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</si>
  <si>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</si>
  <si>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</si>
  <si>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</si>
  <si>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</si>
  <si>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</si>
  <si>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</si>
  <si>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</si>
  <si>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</si>
  <si>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P25001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</si>
  <si>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</si>
  <si>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</si>
  <si>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PRAVICE - MISTNÍ KOMUNIKACE</t>
  </si>
  <si>
    <t>KSO:</t>
  </si>
  <si>
    <t/>
  </si>
  <si>
    <t>CC-CZ:</t>
  </si>
  <si>
    <t>Místo:</t>
  </si>
  <si>
    <t xml:space="preserve"> </t>
  </si>
  <si>
    <t>Datum:</t>
  </si>
  <si>
    <t>8. 10. 2025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</si>
  <si>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</si>
  <si>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</si>
  <si>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</si>
  <si>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</si>
  <si>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</si>
  <si>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</si>
  <si>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</si>
  <si>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</si>
  <si>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</si>
  <si>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</si>
  <si>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</si>
  <si>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</si>
  <si>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</si>
  <si>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</si>
  <si>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</si>
  <si>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</si>
  <si>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</si>
  <si>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</si>
  <si>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</si>
  <si>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</si>
  <si>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</si>
  <si>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</si>
  <si>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</si>
  <si>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</si>
  <si>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</si>
  <si>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</si>
  <si>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</si>
  <si>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</si>
  <si>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</si>
  <si>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</si>
  <si>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</si>
  <si>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</si>
  <si>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</si>
  <si>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</si>
  <si>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</si>
  <si>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</si>
  <si>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</si>
  <si>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</si>
  <si>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</si>
  <si>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</si>
  <si>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</si>
  <si>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</si>
  <si>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</si>
  <si>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</si>
  <si>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</si>
  <si>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</si>
  <si>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</si>
  <si>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</si>
  <si>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</si>
  <si>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</si>
  <si>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ETAPA 1 + ETAPA 2</t>
  </si>
  <si>
    <t>STA</t>
  </si>
  <si>
    <t>1</t>
  </si>
  <si>
    <t>{7bed12a0-8b82-439a-be31-9a69206e020f}</t>
  </si>
  <si>
    <t>2</t>
  </si>
  <si>
    <t>02</t>
  </si>
  <si>
    <t>ETAPA 3 + ETAPA 4</t>
  </si>
  <si>
    <t>{2145e19d-dbdd-4290-b197-6e547e74d98d}</t>
  </si>
  <si>
    <t>03</t>
  </si>
  <si>
    <t>ETAPA 5</t>
  </si>
  <si>
    <t>{92ad8c23-0ab5-4187-8752-a548996381f6}</t>
  </si>
  <si>
    <t>04</t>
  </si>
  <si>
    <t>ETAPA 6</t>
  </si>
  <si>
    <t>{dd3ca2f4-24b0-44f8-8be9-dd3903045b2c}</t>
  </si>
  <si>
    <t>05</t>
  </si>
  <si>
    <t>ETAPA 7</t>
  </si>
  <si>
    <t>{c859b6c7-82dd-466c-bda1-6e05b395c72c}</t>
  </si>
  <si>
    <t>KRYCÍ LIST SOUPISU PRACÍ</t>
  </si>
  <si>
    <t>Objekt:</t>
  </si>
  <si>
    <t>01 - ETAPA 1 + ETAPA 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</si>
  <si>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</si>
  <si>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</si>
  <si>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</si>
  <si>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</si>
  <si>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</si>
  <si>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</si>
  <si>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</si>
  <si>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</si>
  <si>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</si>
  <si>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</si>
  <si>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</si>
  <si>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</si>
  <si>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</si>
  <si>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</si>
  <si>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</si>
  <si>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</si>
  <si>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</si>
  <si>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</si>
  <si>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</si>
  <si>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</si>
  <si>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</si>
  <si>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</si>
  <si>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</si>
  <si>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</si>
  <si>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</si>
  <si>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</si>
  <si>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</si>
  <si>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</si>
  <si>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</si>
  <si>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</si>
  <si>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</si>
  <si>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</si>
  <si>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</si>
  <si>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</si>
  <si>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</si>
  <si>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</si>
  <si>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</si>
  <si>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</si>
  <si>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2024 02</t>
  </si>
  <si>
    <t>4</t>
  </si>
  <si>
    <t>-519623272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</si>
  <si>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</si>
  <si>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</si>
  <si>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Online PSC</t>
  </si>
  <si>
    <t>https://podminky.urs.cz/item/CS_URS_2024_02/113106123</t>
  </si>
  <si>
    <t>113107244</t>
  </si>
  <si>
    <t>Odstranění podkladu živičného tl přes 150 do 200 mm strojně pl přes 200 m2</t>
  </si>
  <si>
    <t>-35119603</t>
  </si>
  <si>
    <t>Odstranění podkladů nebo krytů strojně plochy jednotlivě přes 200 m2 s přemístěním hmot na skládku na vzdálenost do 20 m nebo s naložením na dopravní prostředek živičných, o tl. vrstvy přes 150 do 200 mm</t>
  </si>
  <si>
    <t>https://podminky.urs.cz/item/CS_URS_2024_02/113107244</t>
  </si>
  <si>
    <t>VV</t>
  </si>
  <si>
    <t>"stávající penetrační makadam - tl. vrstvy 200 mm (délka*šířka)"430*4</t>
  </si>
  <si>
    <t>Součet</t>
  </si>
  <si>
    <t>3</t>
  </si>
  <si>
    <t>113107231</t>
  </si>
  <si>
    <t>Odstranění podkladu z betonu prostého tl přes 100 do 150 mm strojně pl přes 200 m2</t>
  </si>
  <si>
    <t>-2002515603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</si>
  <si>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</si>
  <si>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https://podminky.urs.cz/item/CS_URS_2024_02/113107231</t>
  </si>
  <si>
    <t>"betonová přídlažba (2*délka*šířka)"2*430*0,5</t>
  </si>
  <si>
    <t>"příkopový žlab (délka*šířka)"390*0,5</t>
  </si>
  <si>
    <t>113154528</t>
  </si>
  <si>
    <t>Frézování živičného krytu tl 100 mm pruh š přes 0,5 m pl do 500 m2</t>
  </si>
  <si>
    <t>-91968583</t>
  </si>
  <si>
    <t>Frézování živičného podkladu nebo krytu s naložením hmot na dopravní prostředek plochy do 500 m2 pruhu šířky přes 0,5 m, tloušťky vrstvy 100 mm</t>
  </si>
  <si>
    <t>https://podminky.urs.cz/item/CS_URS_2024_02/113154528</t>
  </si>
  <si>
    <t>5</t>
  </si>
  <si>
    <t>113202111</t>
  </si>
  <si>
    <t>Vytrhání obrub krajníků obrubníků stojatých</t>
  </si>
  <si>
    <t>m</t>
  </si>
  <si>
    <t>47329746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</si>
  <si>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</si>
  <si>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</si>
  <si>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6</t>
  </si>
  <si>
    <t>121151123</t>
  </si>
  <si>
    <t>Sejmutí ornice plochy přes 500 m2 tl vrstvy do 200 mm strojně</t>
  </si>
  <si>
    <t>-1670242854</t>
  </si>
  <si>
    <t>Sejmutí ornice strojně při souvislé ploše přes 500 m2, tl. vrstvy do 200 mm</t>
  </si>
  <si>
    <t>https://podminky.urs.cz/item/CS_URS_2024_02/121151123</t>
  </si>
  <si>
    <t>"sejmutí ornice tl. vrstvy 150 mm"640</t>
  </si>
  <si>
    <t>7</t>
  </si>
  <si>
    <t>122252516</t>
  </si>
  <si>
    <t>Odkopávky a prokopávky zapažené pro silnice a dálnice v hornině třídy těžitelnosti I objem do 5000 m3 strojně</t>
  </si>
  <si>
    <t>m3</t>
  </si>
  <si>
    <t>-403010332</t>
  </si>
  <si>
    <t>Odkopávky a prokopávky zapažené pro silnice a dálnice strojně v hornině třídy těžitelnosti I přes 1 000 do 5 000 m3</t>
  </si>
  <si>
    <t>https://podminky.urs.cz/item/CS_URS_2024_02/122252516</t>
  </si>
  <si>
    <t>"odkop pro konstrukční vrstvy komunikace (délka*šířka*tloušťka)"493*6*0,3</t>
  </si>
  <si>
    <t>"odkop pro konstrukční vrstvy vjezdu ke kostelu (počet*plocha*tloušťka)"18*4*0,5</t>
  </si>
  <si>
    <t>"odkop pro konstrukční vrstvy chodníku (délka*šířka*tloušťka)"606*2*0,3</t>
  </si>
  <si>
    <t>"odkop pro konstrukční vrstvy stání aut (délka*šířka*tloušťka)"159*3*0,5</t>
  </si>
  <si>
    <t>"odkop pro konstrukční vrstvy propoje I a II etapy (délka*šířka*tloušťka)"20*6*0,5</t>
  </si>
  <si>
    <t>8</t>
  </si>
  <si>
    <t>131251100</t>
  </si>
  <si>
    <t>Hloubení jam nezapažených v hornině třídy těžitelnosti I skupiny 3 objem do 20 m3 strojně</t>
  </si>
  <si>
    <t>-698343832</t>
  </si>
  <si>
    <t>Hloubení nezapažených jam a zářezů strojně s urovnáním dna do předepsaného profilu a spádu v hornině třídy těžitelnosti I skupiny 3 do 20 m3</t>
  </si>
  <si>
    <t>https://podminky.urs.cz/item/CS_URS_2024_02/131251100</t>
  </si>
  <si>
    <t>"výkop jam pro uliční vpusti (počet*délka*šířka*hloubka)"10*1*1*2</t>
  </si>
  <si>
    <t>9</t>
  </si>
  <si>
    <t>132254101</t>
  </si>
  <si>
    <t>Hloubení rýh zapažených š do 800 mm v hornině třídy těžitelnosti I skupiny 3 objem do 20 m3 strojně</t>
  </si>
  <si>
    <t>1007374556</t>
  </si>
  <si>
    <t>Hloubení zapažených rýh šířky do 800 mm strojně s urovnáním dna do předepsaného profilu a spádu v hornině třídy těžitelnosti I skupiny 3 do 20 m3</t>
  </si>
  <si>
    <t>https://podminky.urs.cz/item/CS_URS_2024_02/132254101</t>
  </si>
  <si>
    <t>"hloubení rýh pro kanalizační přípojky k uličním vpustím (počet*délka*šířka*hloubka)"10*2*0,6*1,5</t>
  </si>
  <si>
    <t>10</t>
  </si>
  <si>
    <t>162351103</t>
  </si>
  <si>
    <t>Vodorovné přemístění přes 50 do 500 m výkopku/sypaniny z horniny třídy těžitelnosti I skupiny 1 až 3</t>
  </si>
  <si>
    <t>-1326535807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</si>
  <si>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</si>
  <si>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https://podminky.urs.cz/item/CS_URS_2024_02/162351103</t>
  </si>
  <si>
    <t>"vhodná zemina pro zpětný zásyp na mezideponii - předpoklad vzdálenosti 500 m"16,4</t>
  </si>
  <si>
    <t>"vhodná zemina pro zpětný zásyp z mezideponie - předpoklad vzdálenosti 500 m"16,4</t>
  </si>
  <si>
    <t>"ornice pro zpětné rozprostření na mezideponii - předpoklad vzdálenosti 500"640*0,15</t>
  </si>
  <si>
    <t>"ornice pro zpětné rozprostření z mezideponie - předpoklad vzdálenosti 500"640*0,15</t>
  </si>
  <si>
    <t>11</t>
  </si>
  <si>
    <t>162751117</t>
  </si>
  <si>
    <t>Vodorovné přemístění přes 9 000 do 10000 m výkopku/sypaniny z horniny třídy těžitelnosti I skupiny 1 až 3</t>
  </si>
  <si>
    <t>425231172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</si>
  <si>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</si>
  <si>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</si>
  <si>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"zemina z odkopů pro konstrukční vrstvy - předpoklad 30 km"1585,5</t>
  </si>
  <si>
    <t>"zemina z hloubení jam na skládku - předpoklad 30 km"20</t>
  </si>
  <si>
    <t>"zemina z hloubení rýh na skládku - předpoklad 30 km"18</t>
  </si>
  <si>
    <t>"odpočet zeminy pro zpětný zásyp"-16,4</t>
  </si>
  <si>
    <t>162751119</t>
  </si>
  <si>
    <t>Příplatek k vodorovnému přemístění výkopku/sypaniny z horniny třídy těžitelnosti I skupiny 1 až 3 ZKD 1000 m přes 10000 m</t>
  </si>
  <si>
    <t>2103361684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</si>
  <si>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</si>
  <si>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</si>
  <si>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1607,1*20 'Přepočtené koeficientem množství</t>
  </si>
  <si>
    <t>13</t>
  </si>
  <si>
    <t>167151101</t>
  </si>
  <si>
    <t>Nakládání výkopku z hornin třídy těžitelnosti I skupiny 1 až 3 do 100 m3</t>
  </si>
  <si>
    <t>-1979524459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</si>
  <si>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</si>
  <si>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</si>
  <si>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"vhodná zemina pro zpětný zásyp na mezideponii"16,4</t>
  </si>
  <si>
    <t>"ornice pro zpětné rozprostření na mezideponii"640*0,15</t>
  </si>
  <si>
    <t>14</t>
  </si>
  <si>
    <t>171201231</t>
  </si>
  <si>
    <t>Poplatek za uložení zeminy a kamení na recyklační skládce (skládkovné) kód odpadu 17 05 04</t>
  </si>
  <si>
    <t>t</t>
  </si>
  <si>
    <t>1807050348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</si>
  <si>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</si>
  <si>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</si>
  <si>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"přebytečná zemina z odkopů"1607,1</t>
  </si>
  <si>
    <t>1607,1*1,8 'Přepočtené koeficientem množství</t>
  </si>
  <si>
    <t>15</t>
  </si>
  <si>
    <t>171251201</t>
  </si>
  <si>
    <t>Uložení sypaniny na skládky nebo meziskládky</t>
  </si>
  <si>
    <t>1021414890</t>
  </si>
  <si>
    <t>Uložení sypaniny na skládky nebo meziskládky bez hutnění s upravením uložené sypaniny do předepsaného tvaru</t>
  </si>
  <si>
    <t>https://podminky.urs.cz/item/CS_URS_2024_02/171251201</t>
  </si>
  <si>
    <t>16</t>
  </si>
  <si>
    <t>174151101</t>
  </si>
  <si>
    <t>Zásyp jam, šachet rýh nebo kolem objektů sypaninou se zhutněním</t>
  </si>
  <si>
    <t>394281509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</si>
  <si>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</si>
  <si>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</si>
  <si>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"hloubení rýh a jam"20+18</t>
  </si>
  <si>
    <t>"odpočet lože z kameniva těženého"-1,2</t>
  </si>
  <si>
    <t>"odpočet lože z betonu"-10</t>
  </si>
  <si>
    <t>"odpočet obsypu vč. potrubí"-5,4</t>
  </si>
  <si>
    <t>"odpočet vytlačené kubatury uličních vpustí (počet*šířka*délka*hloubka)"-10*0,5*0,5*2</t>
  </si>
  <si>
    <t>17</t>
  </si>
  <si>
    <t>175151101</t>
  </si>
  <si>
    <t>Obsypání potrubí strojně sypaninou bez prohození, uloženou do 3 m</t>
  </si>
  <si>
    <t>1107494090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</si>
  <si>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</si>
  <si>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https://podminky.urs.cz/item/CS_URS_2024_02/175151101</t>
  </si>
  <si>
    <t>"kanalizační přípojky k uliční vpusti (počet*délka*šířka*hloubka)"10*2*0,6*(0,15+0,3)</t>
  </si>
  <si>
    <t>"odpočet potrubí (délka*pí*poloměr*poloměr)"-10*2*3,14*0,08*0,08</t>
  </si>
  <si>
    <t>18</t>
  </si>
  <si>
    <t>M</t>
  </si>
  <si>
    <t>58331200</t>
  </si>
  <si>
    <t>štěrkopísek netříděný</t>
  </si>
  <si>
    <t>329777829</t>
  </si>
  <si>
    <t>4,998*1,8 'Přepočtené koeficientem množství</t>
  </si>
  <si>
    <t>19</t>
  </si>
  <si>
    <t>181152302</t>
  </si>
  <si>
    <t>Úprava pláně pro silnice a dálnice v zářezech se zhutněním</t>
  </si>
  <si>
    <t>-1699958302</t>
  </si>
  <si>
    <t>Úprava pláně na stavbách silnic a dálnic strojně v zářezech mimo skalních se zhutněním</t>
  </si>
  <si>
    <t>https://podminky.urs.cz/item/CS_URS_2024_02/181152302</t>
  </si>
  <si>
    <t>"komunikace"2958</t>
  </si>
  <si>
    <t>"vjezd ke kostelu"72</t>
  </si>
  <si>
    <t>"chodník"606</t>
  </si>
  <si>
    <t>"parkovací stání"954</t>
  </si>
  <si>
    <t>"propoj I a II. etapa"240</t>
  </si>
  <si>
    <t>20</t>
  </si>
  <si>
    <t>181351113</t>
  </si>
  <si>
    <t>Rozprostření ornice tl vrstvy do 200 mm pl přes 500 m2 v rovině nebo ve svahu do 1:5 strojně</t>
  </si>
  <si>
    <t>-782245114</t>
  </si>
  <si>
    <t>Rozprostření a urovnání ornice v rovině nebo ve svahu sklonu do 1:5 strojně při souvislé ploše přes 500 m2, tl. vrstvy do 200 mm</t>
  </si>
  <si>
    <t>https://podminky.urs.cz/item/CS_URS_2024_02/181351113</t>
  </si>
  <si>
    <t>"zpětné rozprostření sejmuté ornice - tl. vrstvy 150 mm"640</t>
  </si>
  <si>
    <t>181411131</t>
  </si>
  <si>
    <t>Založení parkového trávníku výsevem pl do 1000 m2 v rovině a ve svahu do 1:5</t>
  </si>
  <si>
    <t>-824564982</t>
  </si>
  <si>
    <t>Založení trávníku na půdě předem připravené plochy do 1000 m2 výsevem včetně utažení parkového v rovině nebo na svahu do 1:5</t>
  </si>
  <si>
    <t>https://podminky.urs.cz/item/CS_URS_2024_02/181411131</t>
  </si>
  <si>
    <t>22</t>
  </si>
  <si>
    <t>00572410</t>
  </si>
  <si>
    <t>osivo směs travní parková</t>
  </si>
  <si>
    <t>kg</t>
  </si>
  <si>
    <t>1265737771</t>
  </si>
  <si>
    <t>640*0,02 'Přepočtené koeficientem množství</t>
  </si>
  <si>
    <t>Zakládání</t>
  </si>
  <si>
    <t>23</t>
  </si>
  <si>
    <t>273313611</t>
  </si>
  <si>
    <t>Základové desky z betonu tř. C 16/20</t>
  </si>
  <si>
    <t>-963451623</t>
  </si>
  <si>
    <t>Základy z betonu prostého desky z betonu kamenem neprokládaného tř. C 16/20</t>
  </si>
  <si>
    <t>https://podminky.urs.cz/item/CS_URS_2024_02/273313611</t>
  </si>
  <si>
    <t>"podkladní desky pod uliční vpusti (počet*množství)"10*1</t>
  </si>
  <si>
    <t>Vodorovné konstrukce</t>
  </si>
  <si>
    <t>24</t>
  </si>
  <si>
    <t>451572111</t>
  </si>
  <si>
    <t>Lože pod potrubí otevřený výkop z kameniva drobného těženého</t>
  </si>
  <si>
    <t>-1634967951</t>
  </si>
  <si>
    <t>Lože pod potrubí, stoky a drobné objekty v otevřeném výkopu z kameniva drobného těženého 0 až 4 mm</t>
  </si>
  <si>
    <t>https://podminky.urs.cz/item/CS_URS_2024_02/451572111</t>
  </si>
  <si>
    <t>"kanalizační přípojky k uliční vpusti (počet*délka*šířka*hloubka)"10*2*0,6*0,1</t>
  </si>
  <si>
    <t>Komunikace pozemní</t>
  </si>
  <si>
    <t>25</t>
  </si>
  <si>
    <t>564851114</t>
  </si>
  <si>
    <t>Podklad ze štěrkodrtě ŠD plochy přes 100 m2 tl 180 mm</t>
  </si>
  <si>
    <t>-1972714245</t>
  </si>
  <si>
    <t>Podklad ze štěrkodrti ŠD s rozprostřením a zhutněním plochy přes 100 m2, po zhutnění tl. 180 mm</t>
  </si>
  <si>
    <t>https://podminky.urs.cz/item/CS_URS_2024_02/564851114</t>
  </si>
  <si>
    <t>"komunikace (2x)"2*2958</t>
  </si>
  <si>
    <t>"vjezd ke kostelu (2x)"2*72</t>
  </si>
  <si>
    <t>"parkovací stání (2x)"2*477</t>
  </si>
  <si>
    <t>"propoj I a II. etapa (2x)"2*120</t>
  </si>
  <si>
    <t>26</t>
  </si>
  <si>
    <t>573231108</t>
  </si>
  <si>
    <t>Postřik živičný spojovací ze silniční emulze v množství 0,50 kg/m2</t>
  </si>
  <si>
    <t>1874113233</t>
  </si>
  <si>
    <t>Postřik spojovací PS bez posypu kamenivem ze silniční emulze, v množství 0,50 kg/m2</t>
  </si>
  <si>
    <t>https://podminky.urs.cz/item/CS_URS_2024_02/573231108</t>
  </si>
  <si>
    <t>27</t>
  </si>
  <si>
    <t>577144121</t>
  </si>
  <si>
    <t>Asfaltový beton vrstva obrusná ACO 11+ (ABS) tř. I tl 50 mm š přes 3 m z nemodifikovaného asfaltu</t>
  </si>
  <si>
    <t>-1494035359</t>
  </si>
  <si>
    <t>Asfaltový beton vrstva obrusná ACO 11 (ABS) s rozprostřením a se zhutněním z nemodifikovaného asfaltu v pruhu šířky přes 3 m tř. I (ACO 11+), po zhutnění tl. 50 mm</t>
  </si>
  <si>
    <t>https://podminky.urs.cz/item/CS_URS_2024_02/577144121</t>
  </si>
  <si>
    <t>28</t>
  </si>
  <si>
    <t>577165122</t>
  </si>
  <si>
    <t>Asfaltový beton vrstva ložní ACL 16 (ABH) tl 70 mm š přes 3 m z nemodifikovaného asfaltu</t>
  </si>
  <si>
    <t>-2080479459</t>
  </si>
  <si>
    <t>Asfaltový beton vrstva ložní ACL 16 (ABH) s rozprostřením a zhutněním z nemodifikovaného asfaltu v pruhu šířky přes 3 m, po zhutnění tl. 70 mm</t>
  </si>
  <si>
    <t>https://podminky.urs.cz/item/CS_URS_2024_02/577165122</t>
  </si>
  <si>
    <t>29</t>
  </si>
  <si>
    <t>596211113</t>
  </si>
  <si>
    <t>Kladení zámkové dlažby komunikací pro pěší ručně tl 60 mm skupiny A pl přes 300 m2</t>
  </si>
  <si>
    <t>-428825048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</si>
  <si>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</si>
  <si>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https://podminky.urs.cz/item/CS_URS_2024_02/596211113</t>
  </si>
  <si>
    <t>"chodník"</t>
  </si>
  <si>
    <t>"zámková betonová dlažba 200x100x60 mm - šedá"774,6</t>
  </si>
  <si>
    <t>"zámková betonová dlažba reliéfní 200x100x60 mm - barevná"6,4</t>
  </si>
  <si>
    <t>30</t>
  </si>
  <si>
    <t>59245018</t>
  </si>
  <si>
    <t>dlažba skladebná betonová 200x100mm tl 60mm přírodní</t>
  </si>
  <si>
    <t>-237590722</t>
  </si>
  <si>
    <t>"chodník"774,6</t>
  </si>
  <si>
    <t>774,6*1,01 'Přepočtené koeficientem množství</t>
  </si>
  <si>
    <t>31</t>
  </si>
  <si>
    <t>59245006</t>
  </si>
  <si>
    <t>dlažba pro nevidomé betonová 200x100mm tl 60mm barevná</t>
  </si>
  <si>
    <t>-1605285270</t>
  </si>
  <si>
    <t>"chodník"6,4</t>
  </si>
  <si>
    <t>6,4*1,01 'Přepočtené koeficientem množství</t>
  </si>
  <si>
    <t>32</t>
  </si>
  <si>
    <t>596211213</t>
  </si>
  <si>
    <t>Kladení zámkové dlažby komunikací pro pěší ručně tl 80 mm skupiny A pl přes 300 m2</t>
  </si>
  <si>
    <t>2068743084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</si>
  <si>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300 m2</t>
  </si>
  <si>
    <t>https://podminky.urs.cz/item/CS_URS_2024_02/596211213</t>
  </si>
  <si>
    <t>"zámková betonová dlažba 200x100x80 mm - šedá"52,8</t>
  </si>
  <si>
    <t>"zámková betonová dlažba reliéfní 200x100x80 mm - barevná (červená)"19,2</t>
  </si>
  <si>
    <t>Mezisoučet</t>
  </si>
  <si>
    <t>"parkovací stání"</t>
  </si>
  <si>
    <t>"zámková betonová dlažba 200x100x80 mm - šedá"309</t>
  </si>
  <si>
    <t>"zámková betonová dlažba 200x100x80 mm - barevná (červená)"44</t>
  </si>
  <si>
    <t>"vjezd parkoviště"</t>
  </si>
  <si>
    <t>"zámková betonová dlažba 200x100x80 mm - barevná (červená)"38</t>
  </si>
  <si>
    <t>"vjezd ke kostelu"</t>
  </si>
  <si>
    <t>"zámková betonová dlažba 200x100x80 mm - šedá"49</t>
  </si>
  <si>
    <t>33</t>
  </si>
  <si>
    <t>59245020</t>
  </si>
  <si>
    <t>dlažba skladebná betonová 200x100mm tl 80mm přírodní</t>
  </si>
  <si>
    <t>-1369580549</t>
  </si>
  <si>
    <t>"chodník"52,8</t>
  </si>
  <si>
    <t>"parkovací stání"309</t>
  </si>
  <si>
    <t>"vjezd ke kostelu"49</t>
  </si>
  <si>
    <t>410,8*1,01 'Přepočtené koeficientem množství</t>
  </si>
  <si>
    <t>34</t>
  </si>
  <si>
    <t>59245005</t>
  </si>
  <si>
    <t>dlažba skladebná betonová 200x100mm tl 80mm barevná</t>
  </si>
  <si>
    <t>1046324358</t>
  </si>
  <si>
    <t>"parkovací stání"44</t>
  </si>
  <si>
    <t>"vjezd parkoviště"38</t>
  </si>
  <si>
    <t>82*1,01 'Přepočtené koeficientem množství</t>
  </si>
  <si>
    <t>35</t>
  </si>
  <si>
    <t>59245226</t>
  </si>
  <si>
    <t>dlažba pro nevidomé betonová 200x100mm tl 80mm barevná</t>
  </si>
  <si>
    <t>784910796</t>
  </si>
  <si>
    <t>"chodník"19,2</t>
  </si>
  <si>
    <t>19,2*1,01 'Přepočtené koeficientem množství</t>
  </si>
  <si>
    <t>Trubní vedení</t>
  </si>
  <si>
    <t>36</t>
  </si>
  <si>
    <t>87128R</t>
  </si>
  <si>
    <t>Napojení (navrtávka) potrubí DN 150 na stávající kanalizaci</t>
  </si>
  <si>
    <t>kpl</t>
  </si>
  <si>
    <t>303403850</t>
  </si>
  <si>
    <t>37</t>
  </si>
  <si>
    <t>871310310</t>
  </si>
  <si>
    <t>Montáž kanalizačního potrubí hladkého plnostěnného SN 10 z polypropylenu DN 150</t>
  </si>
  <si>
    <t>-877831970</t>
  </si>
  <si>
    <t>Montáž kanalizačního potrubí z polypropylenu PP hladkého plnostěnného SN 10 DN 150</t>
  </si>
  <si>
    <t>https://podminky.urs.cz/item/CS_URS_2024_02/871310310</t>
  </si>
  <si>
    <t>"kanalizační přípojky k dešťovým vpustím (počet*délka)"10*2</t>
  </si>
  <si>
    <t>38</t>
  </si>
  <si>
    <t>28617003</t>
  </si>
  <si>
    <t>trubka kanalizační PP plnostěnná třívrstvá DN 150x1000mm SN10</t>
  </si>
  <si>
    <t>-257848494</t>
  </si>
  <si>
    <t>20*1,015 'Přepočtené koeficientem množství</t>
  </si>
  <si>
    <t>39</t>
  </si>
  <si>
    <t>895941302.1</t>
  </si>
  <si>
    <t>Osazení vpusti uliční DN 450 z betonových dílců dno s kalištěm</t>
  </si>
  <si>
    <t>kus</t>
  </si>
  <si>
    <t>-1513762119</t>
  </si>
  <si>
    <t>Osazení vpusti uliční z betonových dílců DN 450 dno s kalištěm</t>
  </si>
  <si>
    <t>https://podminky.urs.cz/item/CS_URS_2024_02/895941302.1</t>
  </si>
  <si>
    <t>40</t>
  </si>
  <si>
    <t>59223852</t>
  </si>
  <si>
    <t>dno pro uliční vpusť s kalovou prohlubní betonové 450x300x50mm</t>
  </si>
  <si>
    <t>-562028512</t>
  </si>
  <si>
    <t>41</t>
  </si>
  <si>
    <t>895941313</t>
  </si>
  <si>
    <t>Osazení vpusti uliční DN 450 z betonových dílců skruž horní 295 mm</t>
  </si>
  <si>
    <t>-1545597296</t>
  </si>
  <si>
    <t>Osazení vpusti uliční z betonových dílců DN 450 skruž horní 295 mm</t>
  </si>
  <si>
    <t>https://podminky.urs.cz/item/CS_URS_2024_02/895941313</t>
  </si>
  <si>
    <t>42</t>
  </si>
  <si>
    <t>59223856</t>
  </si>
  <si>
    <t>skruž betonová horní pro uliční vpusť 450x195x50mm</t>
  </si>
  <si>
    <t>1419261685</t>
  </si>
  <si>
    <t>43</t>
  </si>
  <si>
    <t>895941323</t>
  </si>
  <si>
    <t>Osazení vpusti uliční DN 450 z betonových dílců skruž středová 570 mm</t>
  </si>
  <si>
    <t>-1095372299</t>
  </si>
  <si>
    <t>Osazení vpusti uliční z betonových dílců DN 450 skruž středová 570 mm</t>
  </si>
  <si>
    <t>https://podminky.urs.cz/item/CS_URS_2024_02/895941323</t>
  </si>
  <si>
    <t>44</t>
  </si>
  <si>
    <t>59224488</t>
  </si>
  <si>
    <t>skruž betonová středová pro uliční vpusť 450x570x50mm</t>
  </si>
  <si>
    <t>808260710</t>
  </si>
  <si>
    <t>45</t>
  </si>
  <si>
    <t>895941331</t>
  </si>
  <si>
    <t>Osazení vpusti uliční DN 450 z betonových dílců skruž průběžná s výtokem</t>
  </si>
  <si>
    <t>1010185751</t>
  </si>
  <si>
    <t>Osazení vpusti uliční z betonových dílců DN 450 skruž průběžná s výtokem</t>
  </si>
  <si>
    <t>https://podminky.urs.cz/item/CS_URS_2024_02/895941331</t>
  </si>
  <si>
    <t>46</t>
  </si>
  <si>
    <t>59223328</t>
  </si>
  <si>
    <t>vpusť uliční DN 450 skruž průběžná 450/570x50mm betonová s odtokem 150mm PVC</t>
  </si>
  <si>
    <t>1815201606</t>
  </si>
  <si>
    <t>47</t>
  </si>
  <si>
    <t>899132111</t>
  </si>
  <si>
    <t>Výměna (výšková úprava) poklopu kanalizačního samonivelačního s ošetřením podkladu hloubky do 25 cm</t>
  </si>
  <si>
    <t>-474344700</t>
  </si>
  <si>
    <t>Výměna (výšková úprava) poklopu kanalizačního s rámem samonivelačním s ošetřením podkladních vrstev hloubky do 25 cm</t>
  </si>
  <si>
    <t>https://podminky.urs.cz/item/CS_URS_2024_02/899132111</t>
  </si>
  <si>
    <t>48</t>
  </si>
  <si>
    <t>899132212</t>
  </si>
  <si>
    <t>Výměna (výšková úprava) poklopu vodovodního samonivelačního nebo pevného šoupátkového</t>
  </si>
  <si>
    <t>-912550500</t>
  </si>
  <si>
    <t>https://podminky.urs.cz/item/CS_URS_2024_02/899132212</t>
  </si>
  <si>
    <t>49</t>
  </si>
  <si>
    <t>899204112</t>
  </si>
  <si>
    <t>Osazení mříží litinových včetně rámů a košů na bahno pro třídu zatížení D400, E600</t>
  </si>
  <si>
    <t>1865279686</t>
  </si>
  <si>
    <t>https://podminky.urs.cz/item/CS_URS_2024_02/899204112</t>
  </si>
  <si>
    <t>50</t>
  </si>
  <si>
    <t>55241040</t>
  </si>
  <si>
    <t>mříž litinová 600/40T, 420x620 D400</t>
  </si>
  <si>
    <t>-494287829</t>
  </si>
  <si>
    <t>51</t>
  </si>
  <si>
    <t>28661789</t>
  </si>
  <si>
    <t>koš kalový ocelový pro silniční vpusť 425mm vč. madla</t>
  </si>
  <si>
    <t>1621873403</t>
  </si>
  <si>
    <t>Ostatní konstrukce a práce, bourání</t>
  </si>
  <si>
    <t>52</t>
  </si>
  <si>
    <t>914111111</t>
  </si>
  <si>
    <t>Montáž svislé dopravní značky do velikosti 1 m2 objímkami na sloupek nebo konzolu</t>
  </si>
  <si>
    <t>-155154465</t>
  </si>
  <si>
    <t>Montáž svislé dopravní značky základní velikosti do 1 m2 objímkami na sloupky nebo konzoly</t>
  </si>
  <si>
    <t>https://podminky.urs.cz/item/CS_URS_2024_02/914111111</t>
  </si>
  <si>
    <t>53</t>
  </si>
  <si>
    <t>40445604R</t>
  </si>
  <si>
    <t>dopravní značka základní velikost dle PD</t>
  </si>
  <si>
    <t>1547691294</t>
  </si>
  <si>
    <t>54</t>
  </si>
  <si>
    <t>914511112</t>
  </si>
  <si>
    <t>Montáž sloupku dopravních značek délky do 3,5 m s betonovým základem a patkou D 60 mm</t>
  </si>
  <si>
    <t>-938018548</t>
  </si>
  <si>
    <t>Montáž sloupku dopravních značek délky do 3,5 m do hliníkové patky pro sloupek D 60 mm</t>
  </si>
  <si>
    <t>https://podminky.urs.cz/item/CS_URS_2024_02/914511112</t>
  </si>
  <si>
    <t>55</t>
  </si>
  <si>
    <t>40445225</t>
  </si>
  <si>
    <t>sloupek pro dopravní značku Zn D 60mm v 3,5m</t>
  </si>
  <si>
    <t>1114711593</t>
  </si>
  <si>
    <t>56</t>
  </si>
  <si>
    <t>915111112</t>
  </si>
  <si>
    <t>Vodorovné dopravní značení dělící čáry souvislé š 125 mm retroreflexní bílá barva</t>
  </si>
  <si>
    <t>-1113614385</t>
  </si>
  <si>
    <t>Vodorovné dopravní značení stříkané barvou dělící čára šířky 125 mm souvislá bílá retroreflexní</t>
  </si>
  <si>
    <t>https://podminky.urs.cz/item/CS_URS_2024_02/915111112</t>
  </si>
  <si>
    <t>57</t>
  </si>
  <si>
    <t>915611111</t>
  </si>
  <si>
    <t>Předznačení vodorovného liniového značení</t>
  </si>
  <si>
    <t>825714710</t>
  </si>
  <si>
    <t>Předznačení pro vodorovné značení stříkané barvou nebo prováděné z nátěrových hmot liniové dělicí čáry, vodicí proužky</t>
  </si>
  <si>
    <t>https://podminky.urs.cz/item/CS_URS_2024_02/915611111</t>
  </si>
  <si>
    <t>58</t>
  </si>
  <si>
    <t>916131213</t>
  </si>
  <si>
    <t>Osazení silničního obrubníku betonového stojatého s boční opěrou do lože z betonu prostého</t>
  </si>
  <si>
    <t>-1855403914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</si>
  <si>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</si>
  <si>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https://podminky.urs.cz/item/CS_URS_2024_02/916131213</t>
  </si>
  <si>
    <t>"silniční betonová obruba 150x250x1000 mm"858</t>
  </si>
  <si>
    <t>"silniční betonová obruba nájezdová 150x150x1000 mm"431</t>
  </si>
  <si>
    <t>"silniční betonová obruba přechodová 150x150-250x1000 mm"39+39</t>
  </si>
  <si>
    <t>59</t>
  </si>
  <si>
    <t>59217031</t>
  </si>
  <si>
    <t>obrubník silniční betonový 1000x150x250mm</t>
  </si>
  <si>
    <t>-1761094244</t>
  </si>
  <si>
    <t>858*1,02 'Přepočtené koeficientem množství</t>
  </si>
  <si>
    <t>60</t>
  </si>
  <si>
    <t>59217029</t>
  </si>
  <si>
    <t>obrubník silniční betonový nájezdový 1000x150x150mm</t>
  </si>
  <si>
    <t>-246867070</t>
  </si>
  <si>
    <t>431*1,02 'Přepočtené koeficientem množství</t>
  </si>
  <si>
    <t>61</t>
  </si>
  <si>
    <t>59217030</t>
  </si>
  <si>
    <t>obrubník silniční betonový přechodový 1000x150x150-250mm</t>
  </si>
  <si>
    <t>6110364</t>
  </si>
  <si>
    <t>"levý"39</t>
  </si>
  <si>
    <t>"pravý"39</t>
  </si>
  <si>
    <t>78*1,02 'Přepočtené koeficientem množství</t>
  </si>
  <si>
    <t>62</t>
  </si>
  <si>
    <t>916231213</t>
  </si>
  <si>
    <t>Osazení chodníkového obrubníku betonového stojatého s boční opěrou do lože z betonu prostého</t>
  </si>
  <si>
    <t>1498081484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</si>
  <si>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</si>
  <si>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</si>
  <si>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"chodníková betonová obruba 100x250x1000 mm"573</t>
  </si>
  <si>
    <t>63</t>
  </si>
  <si>
    <t>59217017</t>
  </si>
  <si>
    <t>obrubník betonový chodníkový 1000x100x250mm</t>
  </si>
  <si>
    <t>494304322</t>
  </si>
  <si>
    <t>573*1,02 'Přepočtené koeficientem množství</t>
  </si>
  <si>
    <t>64</t>
  </si>
  <si>
    <t>919732211</t>
  </si>
  <si>
    <t>Styčná spára napojení nového živičného povrchu na stávající za tepla š 15 mm hl 25 mm s prořezáním</t>
  </si>
  <si>
    <t>-431104766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</si>
  <si>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</si>
  <si>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https://podminky.urs.cz/item/CS_URS_2024_02/919732211</t>
  </si>
  <si>
    <t>65</t>
  </si>
  <si>
    <t>919735111</t>
  </si>
  <si>
    <t>Řezání stávajícího živičného krytu hl do 50 mm</t>
  </si>
  <si>
    <t>-1618350633</t>
  </si>
  <si>
    <t>Řezání stávajícího živičného krytu nebo podkladu hloubky do 50 mm</t>
  </si>
  <si>
    <t>https://podminky.urs.cz/item/CS_URS_2024_02/919735111</t>
  </si>
  <si>
    <t>997</t>
  </si>
  <si>
    <t>Přesun sutě</t>
  </si>
  <si>
    <t>66</t>
  </si>
  <si>
    <t>997221551</t>
  </si>
  <si>
    <t>Vodorovná doprava suti ze sypkých materiálů do 1 km</t>
  </si>
  <si>
    <t>-610728220</t>
  </si>
  <si>
    <t>Vodorovná doprava suti bez naložení, ale se složením a s hrubým urovnáním ze sypkých materiálů, na vzdálenost do 1 km</t>
  </si>
  <si>
    <t>https://podminky.urs.cz/item/CS_URS_2024_02/997221551</t>
  </si>
  <si>
    <t>"odstraněný penetrační makadam na skládku - předpoklad vzdálenosti 30 km"774</t>
  </si>
  <si>
    <t>"odstraněný asfaltobeton na skládku - předpoklad vzdálenosti 30 km"46</t>
  </si>
  <si>
    <t>67</t>
  </si>
  <si>
    <t>997221559</t>
  </si>
  <si>
    <t>Příplatek ZKD 1 km u vodorovné dopravy suti ze sypkých materiálů</t>
  </si>
  <si>
    <t>-1540458819</t>
  </si>
  <si>
    <t>Vodorovná doprava suti bez naložení, ale se složením a s hrubým urovnáním Příplatek k ceně za každý další započatý 1 km přes 1 km</t>
  </si>
  <si>
    <t>https://podminky.urs.cz/item/CS_URS_2024_02/997221559</t>
  </si>
  <si>
    <t>820*29 'Přepočtené koeficientem množství</t>
  </si>
  <si>
    <t>68</t>
  </si>
  <si>
    <t>997221561</t>
  </si>
  <si>
    <t>Vodorovná doprava suti z kusových materiálů do 1 km</t>
  </si>
  <si>
    <t>-657678011</t>
  </si>
  <si>
    <t>Vodorovná doprava suti bez naložení, ale se složením a s hrubým urovnáním z kusových materiálů, na vzdálenost do 1 km</t>
  </si>
  <si>
    <t>https://podminky.urs.cz/item/CS_URS_2024_02/997221561</t>
  </si>
  <si>
    <t>"rozebraná dlažba na skládku - předpoklad vzdálenosti 30 km"11,5</t>
  </si>
  <si>
    <t>"odstraněná betonová přídlažba a příkopový žlab na skládku - předpoklad vzdálenosti 30 km"203,1</t>
  </si>
  <si>
    <t>"vytrhaná obruba na skládku - předpoklad vzdálenosti 30 km"93,5</t>
  </si>
  <si>
    <t>69</t>
  </si>
  <si>
    <t>997221569</t>
  </si>
  <si>
    <t>Příplatek ZKD 1 km u vodorovné dopravy suti z kusových materiálů</t>
  </si>
  <si>
    <t>1585588548</t>
  </si>
  <si>
    <t>https://podminky.urs.cz/item/CS_URS_2024_02/997221569</t>
  </si>
  <si>
    <t>308,1*29 'Přepočtené koeficientem množství</t>
  </si>
  <si>
    <t>70</t>
  </si>
  <si>
    <t>997221861</t>
  </si>
  <si>
    <t>Poplatek za uložení na recyklační skládce (skládkovné) stavebního odpadu z prostého betonu pod kódem 17 01 01</t>
  </si>
  <si>
    <t>-123590039</t>
  </si>
  <si>
    <t>Poplatek za uložení stavebního odpadu na recyklační skládce (skládkovné) z prostého betonu zatříděného do Katalogu odpadů pod kódem 17 01 01</t>
  </si>
  <si>
    <t>https://podminky.urs.cz/item/CS_URS_2024_02/997221861</t>
  </si>
  <si>
    <t>"rozebraná dlažba, vytrhaná obruba, přídlažba a žlab"308,1</t>
  </si>
  <si>
    <t>71</t>
  </si>
  <si>
    <t>997221875</t>
  </si>
  <si>
    <t>Poplatek za uložení na recyklační skládce (skládkovné) stavebního odpadu asfaltového bez obsahu dehtu zatříděného do Katalogu odpadů pod kódem 17 03 02</t>
  </si>
  <si>
    <t>805930167</t>
  </si>
  <si>
    <t>Poplatek za uložení stavebního odpadu na recyklační skládce (skládkovné) asfaltového bez obsahu dehtu zatříděného do Katalogu odpadů pod kódem 17 03 02</t>
  </si>
  <si>
    <t>https://podminky.urs.cz/item/CS_URS_2024_02/997221875</t>
  </si>
  <si>
    <t>"odstraněný penetrační makadam"774</t>
  </si>
  <si>
    <t>"odstraněný asfaltobeton"46</t>
  </si>
  <si>
    <t>998</t>
  </si>
  <si>
    <t>Přesun hmot</t>
  </si>
  <si>
    <t>72</t>
  </si>
  <si>
    <t>998223011</t>
  </si>
  <si>
    <t>Přesun hmot pro pozemní komunikace s krytem dlážděným</t>
  </si>
  <si>
    <t>553376008</t>
  </si>
  <si>
    <t>Přesun hmot pro pozemní komunikace s krytem dlážděným dopravní vzdálenost do 200 m jakékoliv délky objektu</t>
  </si>
  <si>
    <t>https://podminky.urs.cz/item/CS_URS_2024_02/998223011</t>
  </si>
  <si>
    <t>VRN</t>
  </si>
  <si>
    <t>Vedlejší rozpočtové náklady</t>
  </si>
  <si>
    <t>VRN1</t>
  </si>
  <si>
    <t>Průzkumné, zeměměřičské a projektové práce</t>
  </si>
  <si>
    <t>73</t>
  </si>
  <si>
    <t>012164000</t>
  </si>
  <si>
    <t>Vytyčení a zaměření inženýrských sítí</t>
  </si>
  <si>
    <t>kompl</t>
  </si>
  <si>
    <t>1024</t>
  </si>
  <si>
    <t>-1826901963</t>
  </si>
  <si>
    <t>https://podminky.urs.cz/item/CS_URS_2024_02/012164000</t>
  </si>
  <si>
    <t>74</t>
  </si>
  <si>
    <t>012234000</t>
  </si>
  <si>
    <t>Vytyčení obvodu stavby</t>
  </si>
  <si>
    <t>550678489</t>
  </si>
  <si>
    <t>https://podminky.urs.cz/item/CS_URS_2024_02/012234000</t>
  </si>
  <si>
    <t>75</t>
  </si>
  <si>
    <t>012444000</t>
  </si>
  <si>
    <t>Geodetické měření skutečného provedení stavby</t>
  </si>
  <si>
    <t>1592682932</t>
  </si>
  <si>
    <t>https://podminky.urs.cz/item/CS_URS_2024_02/012444000</t>
  </si>
  <si>
    <t>76</t>
  </si>
  <si>
    <t>013254000</t>
  </si>
  <si>
    <t>Dokumentace skutečného provedení stavby</t>
  </si>
  <si>
    <t>-656599089</t>
  </si>
  <si>
    <t>https://podminky.urs.cz/item/CS_URS_2024_02/013254000</t>
  </si>
  <si>
    <t>VRN4</t>
  </si>
  <si>
    <t>Inženýrská činnost</t>
  </si>
  <si>
    <t>77</t>
  </si>
  <si>
    <t>043002000</t>
  </si>
  <si>
    <t>Zkoušky a ostatní měření</t>
  </si>
  <si>
    <t>2115299403</t>
  </si>
  <si>
    <t>https://podminky.urs.cz/item/CS_URS_2024_02/043002000</t>
  </si>
  <si>
    <t>VRN7</t>
  </si>
  <si>
    <t>Provozní vlivy</t>
  </si>
  <si>
    <t>78</t>
  </si>
  <si>
    <t>072103000</t>
  </si>
  <si>
    <t>Silniční provoz - projednání DIO a zajištění DIR</t>
  </si>
  <si>
    <t>789078616</t>
  </si>
  <si>
    <t>https://podminky.urs.cz/item/CS_URS_2024_02/072103000</t>
  </si>
  <si>
    <t>79</t>
  </si>
  <si>
    <t>072203000</t>
  </si>
  <si>
    <t>Silniční provoz - zajištění DIO (dopravní značení)</t>
  </si>
  <si>
    <t>1891274806</t>
  </si>
  <si>
    <t>https://podminky.urs.cz/item/CS_URS_2024_02/072203000</t>
  </si>
  <si>
    <t>02 - ETAPA 3 + ETAPA 4</t>
  </si>
  <si>
    <t>122252515</t>
  </si>
  <si>
    <t>Odkopávky a prokopávky zapažené pro silnice a dálnice v hornině třídy těžitelnosti I objem do 1000 m3 strojně</t>
  </si>
  <si>
    <t>-440998582</t>
  </si>
  <si>
    <t>Odkopávky a prokopávky zapažené pro silnice a dálnice strojně v hornině třídy těžitelnosti I přes 500 do 1 000 m3</t>
  </si>
  <si>
    <t>https://podminky.urs.cz/item/CS_URS_2024_02/122252515</t>
  </si>
  <si>
    <t>"odkop pro konstrukční vrstvy komunikace a výhybny (délka*šířka*tloušťka)"((203*4,5)+(32*2))*0,5</t>
  </si>
  <si>
    <t>"odkop pro konstrukční vrstvy stání aut (délka*šířka*tloušťka)"(15+20)*3*0,5</t>
  </si>
  <si>
    <t>-1359446341</t>
  </si>
  <si>
    <t>"zemina z odkopů pro konstrukční vrstvy - předpoklad 30 km"541,25</t>
  </si>
  <si>
    <t>-1198275933</t>
  </si>
  <si>
    <t>541,25*20 'Přepočtené koeficientem množství</t>
  </si>
  <si>
    <t>90416787</t>
  </si>
  <si>
    <t>"přebytečná zemina z odkopů"541,25</t>
  </si>
  <si>
    <t>541,25*1,8 'Přepočtené koeficientem množství</t>
  </si>
  <si>
    <t>-2034847452</t>
  </si>
  <si>
    <t>"komunikace"913,5</t>
  </si>
  <si>
    <t>"parkovací stání"105</t>
  </si>
  <si>
    <t>136328099</t>
  </si>
  <si>
    <t>"komunikace (2x)"2*913,5</t>
  </si>
  <si>
    <t>"parkovací stání (2x)"2*105</t>
  </si>
  <si>
    <t>-1502033908</t>
  </si>
  <si>
    <t>-127337048</t>
  </si>
  <si>
    <t>819413670</t>
  </si>
  <si>
    <t>596211211</t>
  </si>
  <si>
    <t>Kladení zámkové dlažby komunikací pro pěší ručně tl 80 mm skupiny A pl přes 50 do 100 m2</t>
  </si>
  <si>
    <t>-1754520834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</si>
  <si>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</si>
  <si>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https://podminky.urs.cz/item/CS_URS_2024_02/596211211</t>
  </si>
  <si>
    <t>"zámková betonová dlažba 200x100x80 mm - šedá"78</t>
  </si>
  <si>
    <t>851892863</t>
  </si>
  <si>
    <t>78*1,03 'Přepočtené koeficientem množství</t>
  </si>
  <si>
    <t>-1649913239</t>
  </si>
  <si>
    <t>"silniční betonová obruba 150x250x1000 mm"339</t>
  </si>
  <si>
    <t>"silniční betonová obruba nájezdová 150x150x1000 mm"90</t>
  </si>
  <si>
    <t>"silniční betonová obruba přechodová 150x150-250x1000 mm"11+11</t>
  </si>
  <si>
    <t>-1708363132</t>
  </si>
  <si>
    <t>339*1,02 'Přepočtené koeficientem množství</t>
  </si>
  <si>
    <t>2037309923</t>
  </si>
  <si>
    <t>90*1,02 'Přepočtené koeficientem množství</t>
  </si>
  <si>
    <t>-1587347887</t>
  </si>
  <si>
    <t>"levý"11</t>
  </si>
  <si>
    <t>"pravý"11</t>
  </si>
  <si>
    <t>22*1,02 'Přepočtené koeficientem množství</t>
  </si>
  <si>
    <t>998225111</t>
  </si>
  <si>
    <t>Přesun hmot pro pozemní komunikace s krytem z kamene, monolitickým betonovým nebo živičným</t>
  </si>
  <si>
    <t>1078323646</t>
  </si>
  <si>
    <t>Přesun hmot pro komunikace s krytem z kameniva, monolitickým betonovým nebo živičným dopravní vzdálenost do 200 m jakékoliv délky objektu</t>
  </si>
  <si>
    <t>https://podminky.urs.cz/item/CS_URS_2024_02/998225111</t>
  </si>
  <si>
    <t>-1157536145</t>
  </si>
  <si>
    <t>736361982</t>
  </si>
  <si>
    <t>-1004928389</t>
  </si>
  <si>
    <t>-136427046</t>
  </si>
  <si>
    <t>-809772497</t>
  </si>
  <si>
    <t>2085349782</t>
  </si>
  <si>
    <t>-87583273</t>
  </si>
  <si>
    <t>03 - ETAPA 5</t>
  </si>
  <si>
    <t>289112381</t>
  </si>
  <si>
    <t>-1866924170</t>
  </si>
  <si>
    <t>"betonová přídlažba (2*délka*šířka)"2*290*0,5</t>
  </si>
  <si>
    <t>"příkopový žlab (délka*šířka)"290*0,5</t>
  </si>
  <si>
    <t>-901570690</t>
  </si>
  <si>
    <t>"stávající penetrační makadam - tl. vrstvy 200 mm"1096</t>
  </si>
  <si>
    <t>-111251529</t>
  </si>
  <si>
    <t>1057619159</t>
  </si>
  <si>
    <t>-1664974241</t>
  </si>
  <si>
    <t>"sejmutí ornice tl. vrstvy 150 mm"580</t>
  </si>
  <si>
    <t>-14370805</t>
  </si>
  <si>
    <t>"odkop pro konstrukční vrstvy komunikace (délka*šířka*tloušťka)"290*6*0,3</t>
  </si>
  <si>
    <t>"odkop pro konstrukční vrstvy chodníku (délka*šířka*tloušťka)"160*2*0,3</t>
  </si>
  <si>
    <t>"odkop pro konstrukční vrstvy stání aut (plocha*tloušťka)"135*0,5</t>
  </si>
  <si>
    <t>1710561997</t>
  </si>
  <si>
    <t>"výkop jam pro uliční vpusti (počet*délka*šířka*hloubka)"8*1*1*2</t>
  </si>
  <si>
    <t>-995188951</t>
  </si>
  <si>
    <t>"hloubení rýh pro kanalizační přípojky k uličním vpustím (počet*délka*šířka*hloubka)"8*2*0,6*1,5</t>
  </si>
  <si>
    <t>-1557605553</t>
  </si>
  <si>
    <t>"vhodná zemina pro zpětný zásyp na mezideponii - předpoklad vzdálenosti 500 m"13,1</t>
  </si>
  <si>
    <t>"vhodná zemina pro zpětný zásyp z mezideponie - předpoklad vzdálenosti 500 m"13,1</t>
  </si>
  <si>
    <t>"ornice pro zpětné rozprostření na mezideponii - předpoklad vzdálenosti 500"580*0,15</t>
  </si>
  <si>
    <t>"ornice pro zpětné rozprostření z mezideponie - předpoklad vzdálenosti 500"580*0,15</t>
  </si>
  <si>
    <t>-230439429</t>
  </si>
  <si>
    <t>"zemina z odkopů pro konstrukční vrstvy - předpoklad 30 km"685,5</t>
  </si>
  <si>
    <t>"zemina z hloubení jam na skládku - předpoklad 30 km"16</t>
  </si>
  <si>
    <t>"zemina z hloubení rýh na skládku - předpoklad 30 km"14,4</t>
  </si>
  <si>
    <t>"odpočet zeminy pro zpětný zásyp"-13,1</t>
  </si>
  <si>
    <t>1236003478</t>
  </si>
  <si>
    <t>702,8*20 'Přepočtené koeficientem množství</t>
  </si>
  <si>
    <t>142200792</t>
  </si>
  <si>
    <t>"vhodná zemina pro zpětný zásyp na mezideponii"13,1</t>
  </si>
  <si>
    <t>"ornice pro zpětné rozprostření na mezideponii"580*0,15</t>
  </si>
  <si>
    <t>-2029558871</t>
  </si>
  <si>
    <t>702,8*1,8 'Přepočtené koeficientem množství</t>
  </si>
  <si>
    <t>623456264</t>
  </si>
  <si>
    <t>-1361330212</t>
  </si>
  <si>
    <t>"hloubení rýh a jam"16+14,4</t>
  </si>
  <si>
    <t>"odpočet lože z kameniva těženého"-1</t>
  </si>
  <si>
    <t>"odpočet lože z betonu"-8</t>
  </si>
  <si>
    <t>"odpočet obsypu vč. potrubí"-4,3</t>
  </si>
  <si>
    <t>"odpočet vytlačené kubatury uličních vpustí (počet*šířka*délka*hloubka)"-8*0,5*0,5*2</t>
  </si>
  <si>
    <t>-2011360459</t>
  </si>
  <si>
    <t>"kanalizační přípojky k uliční vpusti (počet*délka*šířka*hloubka)"8*2*0,6*(0,15+0,3)</t>
  </si>
  <si>
    <t>"odpočet potrubí (délka*pí*poloměr*poloměr)"-8*2*3,14*0,08*0,08</t>
  </si>
  <si>
    <t>-485096451</t>
  </si>
  <si>
    <t>3,998*1,8 'Přepočtené koeficientem množství</t>
  </si>
  <si>
    <t>-1882526513</t>
  </si>
  <si>
    <t>"komunikace"290*6</t>
  </si>
  <si>
    <t>"chodník"160*2</t>
  </si>
  <si>
    <t>"parkovací stání"163</t>
  </si>
  <si>
    <t>681648310</t>
  </si>
  <si>
    <t>"zpětné rozprostření sejmuté ornice - tl. vrstvy 150 mm"580</t>
  </si>
  <si>
    <t>-1435264204</t>
  </si>
  <si>
    <t>48507887</t>
  </si>
  <si>
    <t>580*0,02 'Přepočtené koeficientem množství</t>
  </si>
  <si>
    <t>-1745596755</t>
  </si>
  <si>
    <t>"podkladní desky pod uliční vpusti (počet*množství)"8*1</t>
  </si>
  <si>
    <t>-1581402211</t>
  </si>
  <si>
    <t>"kanalizační přípojky k uliční vpusti (počet*délka*šířka*hloubka)"8*2*0,6*0,1</t>
  </si>
  <si>
    <t>1051433199</t>
  </si>
  <si>
    <t>"komunikace (2x)"2*1740</t>
  </si>
  <si>
    <t>"chodník"320</t>
  </si>
  <si>
    <t>"parkovací stání (2x)"2*163</t>
  </si>
  <si>
    <t>-1463904546</t>
  </si>
  <si>
    <t>1362095711</t>
  </si>
  <si>
    <t>-1425689040</t>
  </si>
  <si>
    <t>-951416719</t>
  </si>
  <si>
    <t>"zámková betonová dlažba 200x100x60 mm - šedá"180,4</t>
  </si>
  <si>
    <t>"zámková betonová dlažba reliéfní 200x100x60 mm - barevná"2,4</t>
  </si>
  <si>
    <t>1631819398</t>
  </si>
  <si>
    <t>"chodník"2,4</t>
  </si>
  <si>
    <t>2,4*1,01 'Přepočtené koeficientem množství</t>
  </si>
  <si>
    <t>-1893608249</t>
  </si>
  <si>
    <t>"chodník"180,4</t>
  </si>
  <si>
    <t>180,4*1,01 'Přepočtené koeficientem množství</t>
  </si>
  <si>
    <t>1115366732</t>
  </si>
  <si>
    <t>"zámková betonová dlažba 200x100x80 mm - šedá"30,6</t>
  </si>
  <si>
    <t>"zámková betonová dlažba reliéfní 200x100x80 mm - barevná (červená)"13,6</t>
  </si>
  <si>
    <t>"zámková betonová dlažba 200x100x80 mm - šedá"135</t>
  </si>
  <si>
    <t>-178401950</t>
  </si>
  <si>
    <t>"chodník"30,6</t>
  </si>
  <si>
    <t>"parkovací stání"135</t>
  </si>
  <si>
    <t>165,6*1,01 'Přepočtené koeficientem množství</t>
  </si>
  <si>
    <t>-1024810504</t>
  </si>
  <si>
    <t>"chodník"13,6</t>
  </si>
  <si>
    <t>13,6*1,01 'Přepočtené koeficientem množství</t>
  </si>
  <si>
    <t>-452806826</t>
  </si>
  <si>
    <t>1132013218</t>
  </si>
  <si>
    <t>"kanalizační přípojky k dešťovým vpustím (počet*délka)"8*2</t>
  </si>
  <si>
    <t>2077751746</t>
  </si>
  <si>
    <t>16*1,015 'Přepočtené koeficientem množství</t>
  </si>
  <si>
    <t>-1390704927</t>
  </si>
  <si>
    <t>1984409168</t>
  </si>
  <si>
    <t>-461707157</t>
  </si>
  <si>
    <t>1956341658</t>
  </si>
  <si>
    <t>493213006</t>
  </si>
  <si>
    <t>-1904113664</t>
  </si>
  <si>
    <t>135571507</t>
  </si>
  <si>
    <t>-57733720</t>
  </si>
  <si>
    <t>1556921689</t>
  </si>
  <si>
    <t>1695071273</t>
  </si>
  <si>
    <t>1889565303</t>
  </si>
  <si>
    <t>503763061</t>
  </si>
  <si>
    <t>-2021199736</t>
  </si>
  <si>
    <t>-327546331</t>
  </si>
  <si>
    <t>1410582418</t>
  </si>
  <si>
    <t>1491861576</t>
  </si>
  <si>
    <t>-59478323</t>
  </si>
  <si>
    <t>-980300030</t>
  </si>
  <si>
    <t>"silniční betonová obruba 150x250x1000 mm"461,5</t>
  </si>
  <si>
    <t>"silniční betonová obruba nájezdová 150x150x1000 mm"151</t>
  </si>
  <si>
    <t>"silniční betonová obruba přechodová 150x150-250x1000 mm"17+17</t>
  </si>
  <si>
    <t>875987943</t>
  </si>
  <si>
    <t>461,5*1,02 'Přepočtené koeficientem množství</t>
  </si>
  <si>
    <t>1095943322</t>
  </si>
  <si>
    <t>151*1,02 'Přepočtené koeficientem množství</t>
  </si>
  <si>
    <t>-504707921</t>
  </si>
  <si>
    <t>"levý"17</t>
  </si>
  <si>
    <t>"pravý"17</t>
  </si>
  <si>
    <t>34*1,02 'Přepočtené koeficientem množství</t>
  </si>
  <si>
    <t>-2136214725</t>
  </si>
  <si>
    <t>-916759920</t>
  </si>
  <si>
    <t>161*1,02 'Přepočtené koeficientem množství</t>
  </si>
  <si>
    <t>-1757602870</t>
  </si>
  <si>
    <t>1090160122</t>
  </si>
  <si>
    <t>1025496239</t>
  </si>
  <si>
    <t>"odstraněný penetrační makadam na skládku - předpoklad vzdálenosti 30 km"493,2</t>
  </si>
  <si>
    <t>"odstraněný asfaltobeton na skládku - předpoklad vzdálenosti 30 km"4,6</t>
  </si>
  <si>
    <t>2091033132</t>
  </si>
  <si>
    <t>497,8*29 'Přepočtené koeficientem množství</t>
  </si>
  <si>
    <t>-1691954316</t>
  </si>
  <si>
    <t>"rozebraná dlažba na skládku - předpoklad vzdálenosti 30 km"62,4</t>
  </si>
  <si>
    <t>"odstraněná betonová přídlažba a příkopový žlab na skládku - předpoklad vzdálenosti 30 km"141,4</t>
  </si>
  <si>
    <t>"vytrhaná obruba na skládku - předpoklad vzdálenosti 30 km"118,9</t>
  </si>
  <si>
    <t>-1446180473</t>
  </si>
  <si>
    <t>322,7*29 'Přepočtené koeficientem množství</t>
  </si>
  <si>
    <t>-756283275</t>
  </si>
  <si>
    <t>"rozebraná dlažba, vytrhaná obruba, přídlažba a žlab"322,7</t>
  </si>
  <si>
    <t>1251010278</t>
  </si>
  <si>
    <t>"odstraněný penetrační makadam"493,2</t>
  </si>
  <si>
    <t>"odstraněný asfaltobeton"4,6</t>
  </si>
  <si>
    <t>1568222078</t>
  </si>
  <si>
    <t>1386452095</t>
  </si>
  <si>
    <t>-1639564696</t>
  </si>
  <si>
    <t>-1481914442</t>
  </si>
  <si>
    <t>-1071465016</t>
  </si>
  <si>
    <t>1025043561</t>
  </si>
  <si>
    <t>1464007746</t>
  </si>
  <si>
    <t>179764179</t>
  </si>
  <si>
    <t>04 - ETAPA 6</t>
  </si>
  <si>
    <t>1729720126</t>
  </si>
  <si>
    <t>"stávající penetrační makadam - tl. vrstvy 200 mm (délka*šířka)"108*5</t>
  </si>
  <si>
    <t>122252514</t>
  </si>
  <si>
    <t>Odkopávky a prokopávky zapažené pro silnice a dálnice v hornině třídy těžitelnosti I objem do 500 m3 strojně</t>
  </si>
  <si>
    <t>-577307379</t>
  </si>
  <si>
    <t>Odkopávky a prokopávky zapažené pro silnice a dálnice strojně v hornině třídy těžitelnosti I přes 100 do 500 m3</t>
  </si>
  <si>
    <t>https://podminky.urs.cz/item/CS_URS_2024_02/122252514</t>
  </si>
  <si>
    <t>"odkop pro konstrukční vrstvy komunikace (délka*šířka*tloušťka)"108*6,5*0,3</t>
  </si>
  <si>
    <t>"odkop pro konstrukční vrstvy stání aut (délka*šířka*tloušťka)"(25+44)*3*0,5</t>
  </si>
  <si>
    <t>-1655995586</t>
  </si>
  <si>
    <t>"zemina z odkopů pro konstrukční vrstvy - předpoklad 30 km"314,1</t>
  </si>
  <si>
    <t>60702314</t>
  </si>
  <si>
    <t>314,1*20 'Přepočtené koeficientem množství</t>
  </si>
  <si>
    <t>998643521</t>
  </si>
  <si>
    <t>"přebytečná zemina z odkopů"314,1</t>
  </si>
  <si>
    <t>314,1*1,8 'Přepočtené koeficientem množství</t>
  </si>
  <si>
    <t>-1036539209</t>
  </si>
  <si>
    <t>"komunikace"702</t>
  </si>
  <si>
    <t>"parkovací stání"207</t>
  </si>
  <si>
    <t>85847506</t>
  </si>
  <si>
    <t>"komunikace (2x)"2*702</t>
  </si>
  <si>
    <t>"parkovací stání (2x)"2*207</t>
  </si>
  <si>
    <t>591176366</t>
  </si>
  <si>
    <t>-235490686</t>
  </si>
  <si>
    <t>-1616266472</t>
  </si>
  <si>
    <t>596211212</t>
  </si>
  <si>
    <t>Kladení zámkové dlažby komunikací pro pěší ručně tl 80 mm skupiny A pl přes 100 do 300 m2</t>
  </si>
  <si>
    <t>-1844105560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</si>
  <si>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100 do 300 m2</t>
  </si>
  <si>
    <t>https://podminky.urs.cz/item/CS_URS_2024_02/596211212</t>
  </si>
  <si>
    <t>"zámková betonová dlažba 200x100x80 mm - šedá"149</t>
  </si>
  <si>
    <t>-326028709</t>
  </si>
  <si>
    <t>149*1,02 'Přepočtené koeficientem množství</t>
  </si>
  <si>
    <t>-1456330865</t>
  </si>
  <si>
    <t>-830164707</t>
  </si>
  <si>
    <t>1891722271</t>
  </si>
  <si>
    <t>-601892614</t>
  </si>
  <si>
    <t>1071763780</t>
  </si>
  <si>
    <t>"silniční betonová obruba 150x250x1000 mm"150</t>
  </si>
  <si>
    <t>"silniční betonová obruba nájezdová 150x150x1000 mm"78</t>
  </si>
  <si>
    <t>"silniční betonová obruba přechodová 150x150-250x1000 mm"2+2</t>
  </si>
  <si>
    <t>286491599</t>
  </si>
  <si>
    <t>150*1,02 'Přepočtené koeficientem množství</t>
  </si>
  <si>
    <t>749267265</t>
  </si>
  <si>
    <t>-401622688</t>
  </si>
  <si>
    <t>"levý"2</t>
  </si>
  <si>
    <t>"pravý"2</t>
  </si>
  <si>
    <t>4*1,02 'Přepočtené koeficientem množství</t>
  </si>
  <si>
    <t>906630</t>
  </si>
  <si>
    <t>"odstraněný penetrační makadam na skládku - předpoklad vzdálenosti 30 km"243</t>
  </si>
  <si>
    <t>218555876</t>
  </si>
  <si>
    <t>243*29 'Přepočtené koeficientem množství</t>
  </si>
  <si>
    <t>1421750369</t>
  </si>
  <si>
    <t>"odstraněný penetrační makadam"243</t>
  </si>
  <si>
    <t>1610726928</t>
  </si>
  <si>
    <t>-1997964937</t>
  </si>
  <si>
    <t>83341379</t>
  </si>
  <si>
    <t>-2095625885</t>
  </si>
  <si>
    <t>59827776</t>
  </si>
  <si>
    <t>-1199134787</t>
  </si>
  <si>
    <t>-1820892217</t>
  </si>
  <si>
    <t>231451818</t>
  </si>
  <si>
    <t>05 - ETAPA 7</t>
  </si>
  <si>
    <t>122252204</t>
  </si>
  <si>
    <t>Odkopávky a prokopávky nezapažené pro silnice a dálnice v hornině třídy těžitelnosti I objem do 500 m3 strojně</t>
  </si>
  <si>
    <t>1646555191</t>
  </si>
  <si>
    <t>Odkopávky a prokopávky nezapažené pro silnice a dálnice strojně v hornině třídy těžitelnosti I přes 100 do 500 m3</t>
  </si>
  <si>
    <t>https://podminky.urs.cz/item/CS_URS_2024_02/122252204</t>
  </si>
  <si>
    <t>"odkop pro konstrukční vrstvy komunikace (délka*šířka*tloušťka)"85*4,5*0,5</t>
  </si>
  <si>
    <t>"odkop pro konstrukční vrstvy stání aut (délka*šířka*tloušťka)"56*3*0,5</t>
  </si>
  <si>
    <t>-460570612</t>
  </si>
  <si>
    <t>"zemina z odkopů pro konstrukční vrstvy - předpoklad 30 km"275,25</t>
  </si>
  <si>
    <t>-944650675</t>
  </si>
  <si>
    <t>275,25*20 'Přepočtené koeficientem množství</t>
  </si>
  <si>
    <t>-387091590</t>
  </si>
  <si>
    <t>"přebytečná zemina z odkopů"275,25</t>
  </si>
  <si>
    <t>275,25*1,8 'Přepočtené koeficientem množství</t>
  </si>
  <si>
    <t>938552356</t>
  </si>
  <si>
    <t>"komunikace"382,5</t>
  </si>
  <si>
    <t>"parkovací stání"168</t>
  </si>
  <si>
    <t>-1587683874</t>
  </si>
  <si>
    <t>"komunikace (2x)"2*382,5</t>
  </si>
  <si>
    <t>"parkovací stání (2x)"2*168</t>
  </si>
  <si>
    <t>1622379459</t>
  </si>
  <si>
    <t>1593459471</t>
  </si>
  <si>
    <t>-1016285840</t>
  </si>
  <si>
    <t>1414511500</t>
  </si>
  <si>
    <t>"zámková betonová dlažba 200x100x80 mm - šedá"107</t>
  </si>
  <si>
    <t>811555175</t>
  </si>
  <si>
    <t>107*1,02 'Přepočtené koeficientem množství</t>
  </si>
  <si>
    <t>-1560400215</t>
  </si>
  <si>
    <t>-969509687</t>
  </si>
  <si>
    <t>1696594144</t>
  </si>
  <si>
    <t>-1588704232</t>
  </si>
  <si>
    <t>-1869253852</t>
  </si>
  <si>
    <t>"silniční betonová obruba 150x250x1000 mm"170</t>
  </si>
  <si>
    <t>"silniční betonová obruba nájezdová 150x150x1000 mm"67</t>
  </si>
  <si>
    <t>1274207321</t>
  </si>
  <si>
    <t>170*1,02 'Přepočtené koeficientem množství</t>
  </si>
  <si>
    <t>-2126771705</t>
  </si>
  <si>
    <t>67*1,02 'Přepočtené koeficientem množství</t>
  </si>
  <si>
    <t>1228044280</t>
  </si>
  <si>
    <t>-1259069672</t>
  </si>
  <si>
    <t>-1493841736</t>
  </si>
  <si>
    <t>425542431</t>
  </si>
  <si>
    <t>-1210559931</t>
  </si>
  <si>
    <t>-221895266</t>
  </si>
  <si>
    <t>-25658273</t>
  </si>
  <si>
    <t>-489759216</t>
  </si>
  <si>
    <t>-1356872047</t>
  </si>
  <si>
    <t>790929827</t>
  </si>
  <si>
    <t>484006349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</si>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</sst>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3" TargetMode="External" /><Relationship Id="rId2" Type="http://schemas.openxmlformats.org/officeDocument/2006/relationships/hyperlink" Target="https://podminky.urs.cz/item/CS_URS_2024_02/113107244" TargetMode="External" /><Relationship Id="rId3" Type="http://schemas.openxmlformats.org/officeDocument/2006/relationships/hyperlink" Target="https://podminky.urs.cz/item/CS_URS_2024_02/113107231" TargetMode="External" /><Relationship Id="rId4" Type="http://schemas.openxmlformats.org/officeDocument/2006/relationships/hyperlink" Target="https://podminky.urs.cz/item/CS_URS_2024_02/113154528" TargetMode="External" /><Relationship Id="rId5" Type="http://schemas.openxmlformats.org/officeDocument/2006/relationships/hyperlink" Target="https://podminky.urs.cz/item/CS_URS_2024_02/113202111" TargetMode="External" /><Relationship Id="rId6" Type="http://schemas.openxmlformats.org/officeDocument/2006/relationships/hyperlink" Target="https://podminky.urs.cz/item/CS_URS_2024_02/121151123" TargetMode="External" /><Relationship Id="rId7" Type="http://schemas.openxmlformats.org/officeDocument/2006/relationships/hyperlink" Target="https://podminky.urs.cz/item/CS_URS_2024_02/122252516" TargetMode="External" /><Relationship Id="rId8" Type="http://schemas.openxmlformats.org/officeDocument/2006/relationships/hyperlink" Target="https://podminky.urs.cz/item/CS_URS_2024_02/131251100" TargetMode="External" /><Relationship Id="rId9" Type="http://schemas.openxmlformats.org/officeDocument/2006/relationships/hyperlink" Target="https://podminky.urs.cz/item/CS_URS_2024_02/132254101" TargetMode="External" /><Relationship Id="rId10" Type="http://schemas.openxmlformats.org/officeDocument/2006/relationships/hyperlink" Target="https://podminky.urs.cz/item/CS_URS_2024_02/162351103" TargetMode="External" /><Relationship Id="rId11" Type="http://schemas.openxmlformats.org/officeDocument/2006/relationships/hyperlink" Target="https://podminky.urs.cz/item/CS_URS_2024_02/162751117" TargetMode="External" /><Relationship Id="rId12" Type="http://schemas.openxmlformats.org/officeDocument/2006/relationships/hyperlink" Target="https://podminky.urs.cz/item/CS_URS_2024_02/162751119" TargetMode="External" /><Relationship Id="rId13" Type="http://schemas.openxmlformats.org/officeDocument/2006/relationships/hyperlink" Target="https://podminky.urs.cz/item/CS_URS_2024_02/167151101" TargetMode="External" /><Relationship Id="rId14" Type="http://schemas.openxmlformats.org/officeDocument/2006/relationships/hyperlink" Target="https://podminky.urs.cz/item/CS_URS_2024_02/171201231" TargetMode="External" /><Relationship Id="rId15" Type="http://schemas.openxmlformats.org/officeDocument/2006/relationships/hyperlink" Target="https://podminky.urs.cz/item/CS_URS_2024_02/171251201" TargetMode="External" /><Relationship Id="rId16" Type="http://schemas.openxmlformats.org/officeDocument/2006/relationships/hyperlink" Target="https://podminky.urs.cz/item/CS_URS_2024_02/174151101" TargetMode="External" /><Relationship Id="rId17" Type="http://schemas.openxmlformats.org/officeDocument/2006/relationships/hyperlink" Target="https://podminky.urs.cz/item/CS_URS_2024_02/175151101" TargetMode="External" /><Relationship Id="rId18" Type="http://schemas.openxmlformats.org/officeDocument/2006/relationships/hyperlink" Target="https://podminky.urs.cz/item/CS_URS_2024_02/181152302" TargetMode="External" /><Relationship Id="rId19" Type="http://schemas.openxmlformats.org/officeDocument/2006/relationships/hyperlink" Target="https://podminky.urs.cz/item/CS_URS_2024_02/181351113" TargetMode="External" /><Relationship Id="rId20" Type="http://schemas.openxmlformats.org/officeDocument/2006/relationships/hyperlink" Target="https://podminky.urs.cz/item/CS_URS_2024_02/181411131" TargetMode="External" /><Relationship Id="rId21" Type="http://schemas.openxmlformats.org/officeDocument/2006/relationships/hyperlink" Target="https://podminky.urs.cz/item/CS_URS_2024_02/273313611" TargetMode="External" /><Relationship Id="rId22" Type="http://schemas.openxmlformats.org/officeDocument/2006/relationships/hyperlink" Target="https://podminky.urs.cz/item/CS_URS_2024_02/451572111" TargetMode="External" /><Relationship Id="rId23" Type="http://schemas.openxmlformats.org/officeDocument/2006/relationships/hyperlink" Target="https://podminky.urs.cz/item/CS_URS_2024_02/564851114" TargetMode="External" /><Relationship Id="rId24" Type="http://schemas.openxmlformats.org/officeDocument/2006/relationships/hyperlink" Target="https://podminky.urs.cz/item/CS_URS_2024_02/573231108" TargetMode="External" /><Relationship Id="rId25" Type="http://schemas.openxmlformats.org/officeDocument/2006/relationships/hyperlink" Target="https://podminky.urs.cz/item/CS_URS_2024_02/577144121" TargetMode="External" /><Relationship Id="rId26" Type="http://schemas.openxmlformats.org/officeDocument/2006/relationships/hyperlink" Target="https://podminky.urs.cz/item/CS_URS_2024_02/577165122" TargetMode="External" /><Relationship Id="rId27" Type="http://schemas.openxmlformats.org/officeDocument/2006/relationships/hyperlink" Target="https://podminky.urs.cz/item/CS_URS_2024_02/596211113" TargetMode="External" /><Relationship Id="rId28" Type="http://schemas.openxmlformats.org/officeDocument/2006/relationships/hyperlink" Target="https://podminky.urs.cz/item/CS_URS_2024_02/596211213" TargetMode="External" /><Relationship Id="rId29" Type="http://schemas.openxmlformats.org/officeDocument/2006/relationships/hyperlink" Target="https://podminky.urs.cz/item/CS_URS_2024_02/871310310" TargetMode="External" /><Relationship Id="rId30" Type="http://schemas.openxmlformats.org/officeDocument/2006/relationships/hyperlink" Target="https://podminky.urs.cz/item/CS_URS_2024_02/895941302.1" TargetMode="External" /><Relationship Id="rId31" Type="http://schemas.openxmlformats.org/officeDocument/2006/relationships/hyperlink" Target="https://podminky.urs.cz/item/CS_URS_2024_02/895941313" TargetMode="External" /><Relationship Id="rId32" Type="http://schemas.openxmlformats.org/officeDocument/2006/relationships/hyperlink" Target="https://podminky.urs.cz/item/CS_URS_2024_02/895941323" TargetMode="External" /><Relationship Id="rId33" Type="http://schemas.openxmlformats.org/officeDocument/2006/relationships/hyperlink" Target="https://podminky.urs.cz/item/CS_URS_2024_02/895941331" TargetMode="External" /><Relationship Id="rId34" Type="http://schemas.openxmlformats.org/officeDocument/2006/relationships/hyperlink" Target="https://podminky.urs.cz/item/CS_URS_2024_02/899132111" TargetMode="External" /><Relationship Id="rId35" Type="http://schemas.openxmlformats.org/officeDocument/2006/relationships/hyperlink" Target="https://podminky.urs.cz/item/CS_URS_2024_02/899132212" TargetMode="External" /><Relationship Id="rId36" Type="http://schemas.openxmlformats.org/officeDocument/2006/relationships/hyperlink" Target="https://podminky.urs.cz/item/CS_URS_2024_02/899204112" TargetMode="External" /><Relationship Id="rId37" Type="http://schemas.openxmlformats.org/officeDocument/2006/relationships/hyperlink" Target="https://podminky.urs.cz/item/CS_URS_2024_02/914111111" TargetMode="External" /><Relationship Id="rId38" Type="http://schemas.openxmlformats.org/officeDocument/2006/relationships/hyperlink" Target="https://podminky.urs.cz/item/CS_URS_2024_02/914511112" TargetMode="External" /><Relationship Id="rId39" Type="http://schemas.openxmlformats.org/officeDocument/2006/relationships/hyperlink" Target="https://podminky.urs.cz/item/CS_URS_2024_02/915111112" TargetMode="External" /><Relationship Id="rId40" Type="http://schemas.openxmlformats.org/officeDocument/2006/relationships/hyperlink" Target="https://podminky.urs.cz/item/CS_URS_2024_02/915611111" TargetMode="External" /><Relationship Id="rId41" Type="http://schemas.openxmlformats.org/officeDocument/2006/relationships/hyperlink" Target="https://podminky.urs.cz/item/CS_URS_2024_02/916131213" TargetMode="External" /><Relationship Id="rId42" Type="http://schemas.openxmlformats.org/officeDocument/2006/relationships/hyperlink" Target="https://podminky.urs.cz/item/CS_URS_2024_02/916231213" TargetMode="External" /><Relationship Id="rId43" Type="http://schemas.openxmlformats.org/officeDocument/2006/relationships/hyperlink" Target="https://podminky.urs.cz/item/CS_URS_2024_02/919732211" TargetMode="External" /><Relationship Id="rId44" Type="http://schemas.openxmlformats.org/officeDocument/2006/relationships/hyperlink" Target="https://podminky.urs.cz/item/CS_URS_2024_02/919735111" TargetMode="External" /><Relationship Id="rId45" Type="http://schemas.openxmlformats.org/officeDocument/2006/relationships/hyperlink" Target="https://podminky.urs.cz/item/CS_URS_2024_02/997221551" TargetMode="External" /><Relationship Id="rId46" Type="http://schemas.openxmlformats.org/officeDocument/2006/relationships/hyperlink" Target="https://podminky.urs.cz/item/CS_URS_2024_02/997221559" TargetMode="External" /><Relationship Id="rId47" Type="http://schemas.openxmlformats.org/officeDocument/2006/relationships/hyperlink" Target="https://podminky.urs.cz/item/CS_URS_2024_02/997221561" TargetMode="External" /><Relationship Id="rId48" Type="http://schemas.openxmlformats.org/officeDocument/2006/relationships/hyperlink" Target="https://podminky.urs.cz/item/CS_URS_2024_02/997221569" TargetMode="External" /><Relationship Id="rId49" Type="http://schemas.openxmlformats.org/officeDocument/2006/relationships/hyperlink" Target="https://podminky.urs.cz/item/CS_URS_2024_02/997221861" TargetMode="External" /><Relationship Id="rId50" Type="http://schemas.openxmlformats.org/officeDocument/2006/relationships/hyperlink" Target="https://podminky.urs.cz/item/CS_URS_2024_02/997221875" TargetMode="External" /><Relationship Id="rId51" Type="http://schemas.openxmlformats.org/officeDocument/2006/relationships/hyperlink" Target="https://podminky.urs.cz/item/CS_URS_2024_02/998223011" TargetMode="External" /><Relationship Id="rId52" Type="http://schemas.openxmlformats.org/officeDocument/2006/relationships/hyperlink" Target="https://podminky.urs.cz/item/CS_URS_2024_02/012164000" TargetMode="External" /><Relationship Id="rId53" Type="http://schemas.openxmlformats.org/officeDocument/2006/relationships/hyperlink" Target="https://podminky.urs.cz/item/CS_URS_2024_02/012234000" TargetMode="External" /><Relationship Id="rId54" Type="http://schemas.openxmlformats.org/officeDocument/2006/relationships/hyperlink" Target="https://podminky.urs.cz/item/CS_URS_2024_02/012444000" TargetMode="External" /><Relationship Id="rId55" Type="http://schemas.openxmlformats.org/officeDocument/2006/relationships/hyperlink" Target="https://podminky.urs.cz/item/CS_URS_2024_02/013254000" TargetMode="External" /><Relationship Id="rId56" Type="http://schemas.openxmlformats.org/officeDocument/2006/relationships/hyperlink" Target="https://podminky.urs.cz/item/CS_URS_2024_02/043002000" TargetMode="External" /><Relationship Id="rId57" Type="http://schemas.openxmlformats.org/officeDocument/2006/relationships/hyperlink" Target="https://podminky.urs.cz/item/CS_URS_2024_02/072103000" TargetMode="External" /><Relationship Id="rId58" Type="http://schemas.openxmlformats.org/officeDocument/2006/relationships/hyperlink" Target="https://podminky.urs.cz/item/CS_URS_2024_02/072203000" TargetMode="External" /><Relationship Id="rId5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52515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19" TargetMode="External" /><Relationship Id="rId4" Type="http://schemas.openxmlformats.org/officeDocument/2006/relationships/hyperlink" Target="https://podminky.urs.cz/item/CS_URS_2024_02/171201231" TargetMode="External" /><Relationship Id="rId5" Type="http://schemas.openxmlformats.org/officeDocument/2006/relationships/hyperlink" Target="https://podminky.urs.cz/item/CS_URS_2024_02/181152302" TargetMode="External" /><Relationship Id="rId6" Type="http://schemas.openxmlformats.org/officeDocument/2006/relationships/hyperlink" Target="https://podminky.urs.cz/item/CS_URS_2024_02/564851114" TargetMode="External" /><Relationship Id="rId7" Type="http://schemas.openxmlformats.org/officeDocument/2006/relationships/hyperlink" Target="https://podminky.urs.cz/item/CS_URS_2024_02/573231108" TargetMode="External" /><Relationship Id="rId8" Type="http://schemas.openxmlformats.org/officeDocument/2006/relationships/hyperlink" Target="https://podminky.urs.cz/item/CS_URS_2024_02/577144121" TargetMode="External" /><Relationship Id="rId9" Type="http://schemas.openxmlformats.org/officeDocument/2006/relationships/hyperlink" Target="https://podminky.urs.cz/item/CS_URS_2024_02/577165122" TargetMode="External" /><Relationship Id="rId10" Type="http://schemas.openxmlformats.org/officeDocument/2006/relationships/hyperlink" Target="https://podminky.urs.cz/item/CS_URS_2024_02/596211211" TargetMode="External" /><Relationship Id="rId11" Type="http://schemas.openxmlformats.org/officeDocument/2006/relationships/hyperlink" Target="https://podminky.urs.cz/item/CS_URS_2024_02/916131213" TargetMode="External" /><Relationship Id="rId12" Type="http://schemas.openxmlformats.org/officeDocument/2006/relationships/hyperlink" Target="https://podminky.urs.cz/item/CS_URS_2024_02/998225111" TargetMode="External" /><Relationship Id="rId13" Type="http://schemas.openxmlformats.org/officeDocument/2006/relationships/hyperlink" Target="https://podminky.urs.cz/item/CS_URS_2024_02/012164000" TargetMode="External" /><Relationship Id="rId14" Type="http://schemas.openxmlformats.org/officeDocument/2006/relationships/hyperlink" Target="https://podminky.urs.cz/item/CS_URS_2024_02/012234000" TargetMode="External" /><Relationship Id="rId15" Type="http://schemas.openxmlformats.org/officeDocument/2006/relationships/hyperlink" Target="https://podminky.urs.cz/item/CS_URS_2024_02/012444000" TargetMode="External" /><Relationship Id="rId16" Type="http://schemas.openxmlformats.org/officeDocument/2006/relationships/hyperlink" Target="https://podminky.urs.cz/item/CS_URS_2024_02/013254000" TargetMode="External" /><Relationship Id="rId17" Type="http://schemas.openxmlformats.org/officeDocument/2006/relationships/hyperlink" Target="https://podminky.urs.cz/item/CS_URS_2024_02/043002000" TargetMode="External" /><Relationship Id="rId18" Type="http://schemas.openxmlformats.org/officeDocument/2006/relationships/hyperlink" Target="https://podminky.urs.cz/item/CS_URS_2024_02/072103000" TargetMode="External" /><Relationship Id="rId19" Type="http://schemas.openxmlformats.org/officeDocument/2006/relationships/hyperlink" Target="https://podminky.urs.cz/item/CS_URS_2024_02/072203000" TargetMode="External" /><Relationship Id="rId2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3" TargetMode="External" /><Relationship Id="rId2" Type="http://schemas.openxmlformats.org/officeDocument/2006/relationships/hyperlink" Target="https://podminky.urs.cz/item/CS_URS_2024_02/113107231" TargetMode="External" /><Relationship Id="rId3" Type="http://schemas.openxmlformats.org/officeDocument/2006/relationships/hyperlink" Target="https://podminky.urs.cz/item/CS_URS_2024_02/113107244" TargetMode="External" /><Relationship Id="rId4" Type="http://schemas.openxmlformats.org/officeDocument/2006/relationships/hyperlink" Target="https://podminky.urs.cz/item/CS_URS_2024_02/113154528" TargetMode="External" /><Relationship Id="rId5" Type="http://schemas.openxmlformats.org/officeDocument/2006/relationships/hyperlink" Target="https://podminky.urs.cz/item/CS_URS_2024_02/113202111" TargetMode="External" /><Relationship Id="rId6" Type="http://schemas.openxmlformats.org/officeDocument/2006/relationships/hyperlink" Target="https://podminky.urs.cz/item/CS_URS_2024_02/121151123" TargetMode="External" /><Relationship Id="rId7" Type="http://schemas.openxmlformats.org/officeDocument/2006/relationships/hyperlink" Target="https://podminky.urs.cz/item/CS_URS_2024_02/122252516" TargetMode="External" /><Relationship Id="rId8" Type="http://schemas.openxmlformats.org/officeDocument/2006/relationships/hyperlink" Target="https://podminky.urs.cz/item/CS_URS_2024_02/131251100" TargetMode="External" /><Relationship Id="rId9" Type="http://schemas.openxmlformats.org/officeDocument/2006/relationships/hyperlink" Target="https://podminky.urs.cz/item/CS_URS_2024_02/132254101" TargetMode="External" /><Relationship Id="rId10" Type="http://schemas.openxmlformats.org/officeDocument/2006/relationships/hyperlink" Target="https://podminky.urs.cz/item/CS_URS_2024_02/162351103" TargetMode="External" /><Relationship Id="rId11" Type="http://schemas.openxmlformats.org/officeDocument/2006/relationships/hyperlink" Target="https://podminky.urs.cz/item/CS_URS_2024_02/162751117" TargetMode="External" /><Relationship Id="rId12" Type="http://schemas.openxmlformats.org/officeDocument/2006/relationships/hyperlink" Target="https://podminky.urs.cz/item/CS_URS_2024_02/162751119" TargetMode="External" /><Relationship Id="rId13" Type="http://schemas.openxmlformats.org/officeDocument/2006/relationships/hyperlink" Target="https://podminky.urs.cz/item/CS_URS_2024_02/167151101" TargetMode="External" /><Relationship Id="rId14" Type="http://schemas.openxmlformats.org/officeDocument/2006/relationships/hyperlink" Target="https://podminky.urs.cz/item/CS_URS_2024_02/171201231" TargetMode="External" /><Relationship Id="rId15" Type="http://schemas.openxmlformats.org/officeDocument/2006/relationships/hyperlink" Target="https://podminky.urs.cz/item/CS_URS_2024_02/171251201" TargetMode="External" /><Relationship Id="rId16" Type="http://schemas.openxmlformats.org/officeDocument/2006/relationships/hyperlink" Target="https://podminky.urs.cz/item/CS_URS_2024_02/174151101" TargetMode="External" /><Relationship Id="rId17" Type="http://schemas.openxmlformats.org/officeDocument/2006/relationships/hyperlink" Target="https://podminky.urs.cz/item/CS_URS_2024_02/175151101" TargetMode="External" /><Relationship Id="rId18" Type="http://schemas.openxmlformats.org/officeDocument/2006/relationships/hyperlink" Target="https://podminky.urs.cz/item/CS_URS_2024_02/181152302" TargetMode="External" /><Relationship Id="rId19" Type="http://schemas.openxmlformats.org/officeDocument/2006/relationships/hyperlink" Target="https://podminky.urs.cz/item/CS_URS_2024_02/181351113" TargetMode="External" /><Relationship Id="rId20" Type="http://schemas.openxmlformats.org/officeDocument/2006/relationships/hyperlink" Target="https://podminky.urs.cz/item/CS_URS_2024_02/181411131" TargetMode="External" /><Relationship Id="rId21" Type="http://schemas.openxmlformats.org/officeDocument/2006/relationships/hyperlink" Target="https://podminky.urs.cz/item/CS_URS_2024_02/273313611" TargetMode="External" /><Relationship Id="rId22" Type="http://schemas.openxmlformats.org/officeDocument/2006/relationships/hyperlink" Target="https://podminky.urs.cz/item/CS_URS_2024_02/451572111" TargetMode="External" /><Relationship Id="rId23" Type="http://schemas.openxmlformats.org/officeDocument/2006/relationships/hyperlink" Target="https://podminky.urs.cz/item/CS_URS_2024_02/564851114" TargetMode="External" /><Relationship Id="rId24" Type="http://schemas.openxmlformats.org/officeDocument/2006/relationships/hyperlink" Target="https://podminky.urs.cz/item/CS_URS_2024_02/573231108" TargetMode="External" /><Relationship Id="rId25" Type="http://schemas.openxmlformats.org/officeDocument/2006/relationships/hyperlink" Target="https://podminky.urs.cz/item/CS_URS_2024_02/577144121" TargetMode="External" /><Relationship Id="rId26" Type="http://schemas.openxmlformats.org/officeDocument/2006/relationships/hyperlink" Target="https://podminky.urs.cz/item/CS_URS_2024_02/577165122" TargetMode="External" /><Relationship Id="rId27" Type="http://schemas.openxmlformats.org/officeDocument/2006/relationships/hyperlink" Target="https://podminky.urs.cz/item/CS_URS_2024_02/596211113" TargetMode="External" /><Relationship Id="rId28" Type="http://schemas.openxmlformats.org/officeDocument/2006/relationships/hyperlink" Target="https://podminky.urs.cz/item/CS_URS_2024_02/596211213" TargetMode="External" /><Relationship Id="rId29" Type="http://schemas.openxmlformats.org/officeDocument/2006/relationships/hyperlink" Target="https://podminky.urs.cz/item/CS_URS_2024_02/871310310" TargetMode="External" /><Relationship Id="rId30" Type="http://schemas.openxmlformats.org/officeDocument/2006/relationships/hyperlink" Target="https://podminky.urs.cz/item/CS_URS_2024_02/895941302.1" TargetMode="External" /><Relationship Id="rId31" Type="http://schemas.openxmlformats.org/officeDocument/2006/relationships/hyperlink" Target="https://podminky.urs.cz/item/CS_URS_2024_02/895941313" TargetMode="External" /><Relationship Id="rId32" Type="http://schemas.openxmlformats.org/officeDocument/2006/relationships/hyperlink" Target="https://podminky.urs.cz/item/CS_URS_2024_02/895941323" TargetMode="External" /><Relationship Id="rId33" Type="http://schemas.openxmlformats.org/officeDocument/2006/relationships/hyperlink" Target="https://podminky.urs.cz/item/CS_URS_2024_02/895941331" TargetMode="External" /><Relationship Id="rId34" Type="http://schemas.openxmlformats.org/officeDocument/2006/relationships/hyperlink" Target="https://podminky.urs.cz/item/CS_URS_2024_02/899132111" TargetMode="External" /><Relationship Id="rId35" Type="http://schemas.openxmlformats.org/officeDocument/2006/relationships/hyperlink" Target="https://podminky.urs.cz/item/CS_URS_2024_02/899132212" TargetMode="External" /><Relationship Id="rId36" Type="http://schemas.openxmlformats.org/officeDocument/2006/relationships/hyperlink" Target="https://podminky.urs.cz/item/CS_URS_2024_02/899204112" TargetMode="External" /><Relationship Id="rId37" Type="http://schemas.openxmlformats.org/officeDocument/2006/relationships/hyperlink" Target="https://podminky.urs.cz/item/CS_URS_2024_02/914111111" TargetMode="External" /><Relationship Id="rId38" Type="http://schemas.openxmlformats.org/officeDocument/2006/relationships/hyperlink" Target="https://podminky.urs.cz/item/CS_URS_2024_02/914511112" TargetMode="External" /><Relationship Id="rId39" Type="http://schemas.openxmlformats.org/officeDocument/2006/relationships/hyperlink" Target="https://podminky.urs.cz/item/CS_URS_2024_02/916131213" TargetMode="External" /><Relationship Id="rId40" Type="http://schemas.openxmlformats.org/officeDocument/2006/relationships/hyperlink" Target="https://podminky.urs.cz/item/CS_URS_2024_02/916231213" TargetMode="External" /><Relationship Id="rId41" Type="http://schemas.openxmlformats.org/officeDocument/2006/relationships/hyperlink" Target="https://podminky.urs.cz/item/CS_URS_2024_02/919732211" TargetMode="External" /><Relationship Id="rId42" Type="http://schemas.openxmlformats.org/officeDocument/2006/relationships/hyperlink" Target="https://podminky.urs.cz/item/CS_URS_2024_02/919735111" TargetMode="External" /><Relationship Id="rId43" Type="http://schemas.openxmlformats.org/officeDocument/2006/relationships/hyperlink" Target="https://podminky.urs.cz/item/CS_URS_2024_02/997221551" TargetMode="External" /><Relationship Id="rId44" Type="http://schemas.openxmlformats.org/officeDocument/2006/relationships/hyperlink" Target="https://podminky.urs.cz/item/CS_URS_2024_02/997221559" TargetMode="External" /><Relationship Id="rId45" Type="http://schemas.openxmlformats.org/officeDocument/2006/relationships/hyperlink" Target="https://podminky.urs.cz/item/CS_URS_2024_02/997221561" TargetMode="External" /><Relationship Id="rId46" Type="http://schemas.openxmlformats.org/officeDocument/2006/relationships/hyperlink" Target="https://podminky.urs.cz/item/CS_URS_2024_02/997221569" TargetMode="External" /><Relationship Id="rId47" Type="http://schemas.openxmlformats.org/officeDocument/2006/relationships/hyperlink" Target="https://podminky.urs.cz/item/CS_URS_2024_02/997221861" TargetMode="External" /><Relationship Id="rId48" Type="http://schemas.openxmlformats.org/officeDocument/2006/relationships/hyperlink" Target="https://podminky.urs.cz/item/CS_URS_2024_02/997221875" TargetMode="External" /><Relationship Id="rId49" Type="http://schemas.openxmlformats.org/officeDocument/2006/relationships/hyperlink" Target="https://podminky.urs.cz/item/CS_URS_2024_02/998225111" TargetMode="External" /><Relationship Id="rId50" Type="http://schemas.openxmlformats.org/officeDocument/2006/relationships/hyperlink" Target="https://podminky.urs.cz/item/CS_URS_2024_02/012164000" TargetMode="External" /><Relationship Id="rId51" Type="http://schemas.openxmlformats.org/officeDocument/2006/relationships/hyperlink" Target="https://podminky.urs.cz/item/CS_URS_2024_02/012234000" TargetMode="External" /><Relationship Id="rId52" Type="http://schemas.openxmlformats.org/officeDocument/2006/relationships/hyperlink" Target="https://podminky.urs.cz/item/CS_URS_2024_02/012444000" TargetMode="External" /><Relationship Id="rId53" Type="http://schemas.openxmlformats.org/officeDocument/2006/relationships/hyperlink" Target="https://podminky.urs.cz/item/CS_URS_2024_02/013254000" TargetMode="External" /><Relationship Id="rId54" Type="http://schemas.openxmlformats.org/officeDocument/2006/relationships/hyperlink" Target="https://podminky.urs.cz/item/CS_URS_2024_02/043002000" TargetMode="External" /><Relationship Id="rId55" Type="http://schemas.openxmlformats.org/officeDocument/2006/relationships/hyperlink" Target="https://podminky.urs.cz/item/CS_URS_2024_02/072103000" TargetMode="External" /><Relationship Id="rId56" Type="http://schemas.openxmlformats.org/officeDocument/2006/relationships/hyperlink" Target="https://podminky.urs.cz/item/CS_URS_2024_02/072203000" TargetMode="External" /><Relationship Id="rId5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244" TargetMode="External" /><Relationship Id="rId2" Type="http://schemas.openxmlformats.org/officeDocument/2006/relationships/hyperlink" Target="https://podminky.urs.cz/item/CS_URS_2024_02/122252514" TargetMode="External" /><Relationship Id="rId3" Type="http://schemas.openxmlformats.org/officeDocument/2006/relationships/hyperlink" Target="https://podminky.urs.cz/item/CS_URS_2024_02/162751117" TargetMode="External" /><Relationship Id="rId4" Type="http://schemas.openxmlformats.org/officeDocument/2006/relationships/hyperlink" Target="https://podminky.urs.cz/item/CS_URS_2024_02/162751119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81152302" TargetMode="External" /><Relationship Id="rId7" Type="http://schemas.openxmlformats.org/officeDocument/2006/relationships/hyperlink" Target="https://podminky.urs.cz/item/CS_URS_2024_02/564851114" TargetMode="External" /><Relationship Id="rId8" Type="http://schemas.openxmlformats.org/officeDocument/2006/relationships/hyperlink" Target="https://podminky.urs.cz/item/CS_URS_2024_02/573231108" TargetMode="External" /><Relationship Id="rId9" Type="http://schemas.openxmlformats.org/officeDocument/2006/relationships/hyperlink" Target="https://podminky.urs.cz/item/CS_URS_2024_02/577144121" TargetMode="External" /><Relationship Id="rId10" Type="http://schemas.openxmlformats.org/officeDocument/2006/relationships/hyperlink" Target="https://podminky.urs.cz/item/CS_URS_2024_02/577165122" TargetMode="External" /><Relationship Id="rId11" Type="http://schemas.openxmlformats.org/officeDocument/2006/relationships/hyperlink" Target="https://podminky.urs.cz/item/CS_URS_2024_02/596211212" TargetMode="External" /><Relationship Id="rId12" Type="http://schemas.openxmlformats.org/officeDocument/2006/relationships/hyperlink" Target="https://podminky.urs.cz/item/CS_URS_2024_02/914111111" TargetMode="External" /><Relationship Id="rId13" Type="http://schemas.openxmlformats.org/officeDocument/2006/relationships/hyperlink" Target="https://podminky.urs.cz/item/CS_URS_2024_02/914511112" TargetMode="External" /><Relationship Id="rId14" Type="http://schemas.openxmlformats.org/officeDocument/2006/relationships/hyperlink" Target="https://podminky.urs.cz/item/CS_URS_2024_02/916131213" TargetMode="External" /><Relationship Id="rId15" Type="http://schemas.openxmlformats.org/officeDocument/2006/relationships/hyperlink" Target="https://podminky.urs.cz/item/CS_URS_2024_02/997221551" TargetMode="External" /><Relationship Id="rId16" Type="http://schemas.openxmlformats.org/officeDocument/2006/relationships/hyperlink" Target="https://podminky.urs.cz/item/CS_URS_2024_02/997221559" TargetMode="External" /><Relationship Id="rId17" Type="http://schemas.openxmlformats.org/officeDocument/2006/relationships/hyperlink" Target="https://podminky.urs.cz/item/CS_URS_2024_02/997221875" TargetMode="External" /><Relationship Id="rId18" Type="http://schemas.openxmlformats.org/officeDocument/2006/relationships/hyperlink" Target="https://podminky.urs.cz/item/CS_URS_2024_02/998225111" TargetMode="External" /><Relationship Id="rId19" Type="http://schemas.openxmlformats.org/officeDocument/2006/relationships/hyperlink" Target="https://podminky.urs.cz/item/CS_URS_2024_02/012164000" TargetMode="External" /><Relationship Id="rId20" Type="http://schemas.openxmlformats.org/officeDocument/2006/relationships/hyperlink" Target="https://podminky.urs.cz/item/CS_URS_2024_02/012234000" TargetMode="External" /><Relationship Id="rId21" Type="http://schemas.openxmlformats.org/officeDocument/2006/relationships/hyperlink" Target="https://podminky.urs.cz/item/CS_URS_2024_02/012444000" TargetMode="External" /><Relationship Id="rId22" Type="http://schemas.openxmlformats.org/officeDocument/2006/relationships/hyperlink" Target="https://podminky.urs.cz/item/CS_URS_2024_02/013254000" TargetMode="External" /><Relationship Id="rId23" Type="http://schemas.openxmlformats.org/officeDocument/2006/relationships/hyperlink" Target="https://podminky.urs.cz/item/CS_URS_2024_02/043002000" TargetMode="External" /><Relationship Id="rId24" Type="http://schemas.openxmlformats.org/officeDocument/2006/relationships/hyperlink" Target="https://podminky.urs.cz/item/CS_URS_2024_02/072103000" TargetMode="External" /><Relationship Id="rId25" Type="http://schemas.openxmlformats.org/officeDocument/2006/relationships/hyperlink" Target="https://podminky.urs.cz/item/CS_URS_2024_02/072203000" TargetMode="External" /><Relationship Id="rId2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52204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19" TargetMode="External" /><Relationship Id="rId4" Type="http://schemas.openxmlformats.org/officeDocument/2006/relationships/hyperlink" Target="https://podminky.urs.cz/item/CS_URS_2024_02/171201231" TargetMode="External" /><Relationship Id="rId5" Type="http://schemas.openxmlformats.org/officeDocument/2006/relationships/hyperlink" Target="https://podminky.urs.cz/item/CS_URS_2024_02/181152302" TargetMode="External" /><Relationship Id="rId6" Type="http://schemas.openxmlformats.org/officeDocument/2006/relationships/hyperlink" Target="https://podminky.urs.cz/item/CS_URS_2024_02/564851114" TargetMode="External" /><Relationship Id="rId7" Type="http://schemas.openxmlformats.org/officeDocument/2006/relationships/hyperlink" Target="https://podminky.urs.cz/item/CS_URS_2024_02/573231108" TargetMode="External" /><Relationship Id="rId8" Type="http://schemas.openxmlformats.org/officeDocument/2006/relationships/hyperlink" Target="https://podminky.urs.cz/item/CS_URS_2024_02/577144121" TargetMode="External" /><Relationship Id="rId9" Type="http://schemas.openxmlformats.org/officeDocument/2006/relationships/hyperlink" Target="https://podminky.urs.cz/item/CS_URS_2024_02/577165122" TargetMode="External" /><Relationship Id="rId10" Type="http://schemas.openxmlformats.org/officeDocument/2006/relationships/hyperlink" Target="https://podminky.urs.cz/item/CS_URS_2024_02/596211212" TargetMode="External" /><Relationship Id="rId11" Type="http://schemas.openxmlformats.org/officeDocument/2006/relationships/hyperlink" Target="https://podminky.urs.cz/item/CS_URS_2024_02/914111111" TargetMode="External" /><Relationship Id="rId12" Type="http://schemas.openxmlformats.org/officeDocument/2006/relationships/hyperlink" Target="https://podminky.urs.cz/item/CS_URS_2024_02/914511112" TargetMode="External" /><Relationship Id="rId13" Type="http://schemas.openxmlformats.org/officeDocument/2006/relationships/hyperlink" Target="https://podminky.urs.cz/item/CS_URS_2024_02/916131213" TargetMode="External" /><Relationship Id="rId14" Type="http://schemas.openxmlformats.org/officeDocument/2006/relationships/hyperlink" Target="https://podminky.urs.cz/item/CS_URS_2024_02/919732211" TargetMode="External" /><Relationship Id="rId15" Type="http://schemas.openxmlformats.org/officeDocument/2006/relationships/hyperlink" Target="https://podminky.urs.cz/item/CS_URS_2024_02/919735111" TargetMode="External" /><Relationship Id="rId16" Type="http://schemas.openxmlformats.org/officeDocument/2006/relationships/hyperlink" Target="https://podminky.urs.cz/item/CS_URS_2024_02/998225111" TargetMode="External" /><Relationship Id="rId17" Type="http://schemas.openxmlformats.org/officeDocument/2006/relationships/hyperlink" Target="https://podminky.urs.cz/item/CS_URS_2024_02/012164000" TargetMode="External" /><Relationship Id="rId18" Type="http://schemas.openxmlformats.org/officeDocument/2006/relationships/hyperlink" Target="https://podminky.urs.cz/item/CS_URS_2024_02/012234000" TargetMode="External" /><Relationship Id="rId19" Type="http://schemas.openxmlformats.org/officeDocument/2006/relationships/hyperlink" Target="https://podminky.urs.cz/item/CS_URS_2024_02/012444000" TargetMode="External" /><Relationship Id="rId20" Type="http://schemas.openxmlformats.org/officeDocument/2006/relationships/hyperlink" Target="https://podminky.urs.cz/item/CS_URS_2024_02/013254000" TargetMode="External" /><Relationship Id="rId21" Type="http://schemas.openxmlformats.org/officeDocument/2006/relationships/hyperlink" Target="https://podminky.urs.cz/item/CS_URS_2024_02/043002000" TargetMode="External" /><Relationship Id="rId22" Type="http://schemas.openxmlformats.org/officeDocument/2006/relationships/hyperlink" Target="https://podminky.urs.cz/item/CS_URS_2024_02/072103000" TargetMode="External" /><Relationship Id="rId23" Type="http://schemas.openxmlformats.org/officeDocument/2006/relationships/hyperlink" Target="https://podminky.urs.cz/item/CS_URS_2024_02/072203000" TargetMode="External" /><Relationship Id="rId2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31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P25001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PRAVICE - MISTNÍ KOMUNIKACE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8. 10. 2025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ROUND(SUM(AG55:AG59),2)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ROUND(SUM(AS55:AS59),2)</f>
        <v>0</v>
      </c>
      <c r="AT54" s="109">
        <f>ROUND(SUM(AV54:AW54),2)</f>
        <v>0</v>
      </c>
      <c r="AU54" s="110">
        <f>ROUND(SUM(AU55:AU59),5)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ROUND(SUM(AZ55:AZ59),2)</f>
        <v>0</v>
      </c>
      <c r="BA54" s="109">
        <f>ROUND(SUM(BA55:BA59),2)</f>
        <v>0</v>
      </c>
      <c r="BB54" s="109">
        <f>ROUND(SUM(BB55:BB59),2)</f>
        <v>0</v>
      </c>
      <c r="BC54" s="109">
        <f>ROUND(SUM(BC55:BC59),2)</f>
        <v>0</v>
      </c>
      <c r="BD54" s="111">
        <f>ROUND(SUM(BD55:BD59),2)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16.5" customHeight="1">
      <c r="A55" s="114" t="s">
        <v>73</v>
      </c>
      <c r="B55" s="115"/>
      <c r="C55" s="116"/>
      <c r="D55" s="117" t="s">
        <v>74</v>
      </c>
      <c r="E55" s="117"/>
      <c r="F55" s="117"/>
      <c r="G55" s="117"/>
      <c r="H55" s="117"/>
      <c r="I55" s="118"/>
      <c r="J55" s="117" t="s">
        <v>75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ETAPA 1 + ETAPA 2'!J30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76</v>
      </c>
      <c r="AR55" s="121"/>
      <c r="AS55" s="122">
        <v>0</v>
      </c>
      <c r="AT55" s="123">
        <f>ROUND(SUM(AV55:AW55),2)</f>
        <v>0</v>
      </c>
      <c r="AU55" s="124">
        <f>'01 - ETAPA 1 + ETAPA 2'!P92</f>
        <v>0</v>
      </c>
      <c r="AV55" s="123">
        <f>'01 - ETAPA 1 + ETAPA 2'!J33</f>
        <v>0</v>
      </c>
      <c r="AW55" s="123">
        <f>'01 - ETAPA 1 + ETAPA 2'!J34</f>
        <v>0</v>
      </c>
      <c r="AX55" s="123">
        <f>'01 - ETAPA 1 + ETAPA 2'!J35</f>
        <v>0</v>
      </c>
      <c r="AY55" s="123">
        <f>'01 - ETAPA 1 + ETAPA 2'!J36</f>
        <v>0</v>
      </c>
      <c r="AZ55" s="123">
        <f>'01 - ETAPA 1 + ETAPA 2'!F33</f>
        <v>0</v>
      </c>
      <c r="BA55" s="123">
        <f>'01 - ETAPA 1 + ETAPA 2'!F34</f>
        <v>0</v>
      </c>
      <c r="BB55" s="123">
        <f>'01 - ETAPA 1 + ETAPA 2'!F35</f>
        <v>0</v>
      </c>
      <c r="BC55" s="123">
        <f>'01 - ETAPA 1 + ETAPA 2'!F36</f>
        <v>0</v>
      </c>
      <c r="BD55" s="125">
        <f>'01 - ETAPA 1 + ETAPA 2'!F37</f>
        <v>0</v>
      </c>
      <c r="BE55" s="7"/>
      <c r="BT55" s="126" t="s">
        <v>77</v>
      </c>
      <c r="BV55" s="126" t="s">
        <v>71</v>
      </c>
      <c r="BW55" s="126" t="s">
        <v>78</v>
      </c>
      <c r="BX55" s="126" t="s">
        <v>5</v>
      </c>
      <c r="CL55" s="126" t="s">
        <v>19</v>
      </c>
      <c r="CM55" s="126" t="s">
        <v>79</v>
      </c>
    </row>
    <row r="56" s="7" customFormat="1" ht="16.5" customHeight="1">
      <c r="A56" s="114" t="s">
        <v>73</v>
      </c>
      <c r="B56" s="115"/>
      <c r="C56" s="116"/>
      <c r="D56" s="117" t="s">
        <v>80</v>
      </c>
      <c r="E56" s="117"/>
      <c r="F56" s="117"/>
      <c r="G56" s="117"/>
      <c r="H56" s="117"/>
      <c r="I56" s="118"/>
      <c r="J56" s="117" t="s">
        <v>81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ETAPA 3 + ETAPA 4'!J30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76</v>
      </c>
      <c r="AR56" s="121"/>
      <c r="AS56" s="122">
        <v>0</v>
      </c>
      <c r="AT56" s="123">
        <f>ROUND(SUM(AV56:AW56),2)</f>
        <v>0</v>
      </c>
      <c r="AU56" s="124">
        <f>'02 - ETAPA 3 + ETAPA 4'!P90</f>
        <v>0</v>
      </c>
      <c r="AV56" s="123">
        <f>'02 - ETAPA 3 + ETAPA 4'!J33</f>
        <v>0</v>
      </c>
      <c r="AW56" s="123">
        <f>'02 - ETAPA 3 + ETAPA 4'!J34</f>
        <v>0</v>
      </c>
      <c r="AX56" s="123">
        <f>'02 - ETAPA 3 + ETAPA 4'!J35</f>
        <v>0</v>
      </c>
      <c r="AY56" s="123">
        <f>'02 - ETAPA 3 + ETAPA 4'!J36</f>
        <v>0</v>
      </c>
      <c r="AZ56" s="123">
        <f>'02 - ETAPA 3 + ETAPA 4'!F33</f>
        <v>0</v>
      </c>
      <c r="BA56" s="123">
        <f>'02 - ETAPA 3 + ETAPA 4'!F34</f>
        <v>0</v>
      </c>
      <c r="BB56" s="123">
        <f>'02 - ETAPA 3 + ETAPA 4'!F35</f>
        <v>0</v>
      </c>
      <c r="BC56" s="123">
        <f>'02 - ETAPA 3 + ETAPA 4'!F36</f>
        <v>0</v>
      </c>
      <c r="BD56" s="125">
        <f>'02 - ETAPA 3 + ETAPA 4'!F37</f>
        <v>0</v>
      </c>
      <c r="BE56" s="7"/>
      <c r="BT56" s="126" t="s">
        <v>77</v>
      </c>
      <c r="BV56" s="126" t="s">
        <v>71</v>
      </c>
      <c r="BW56" s="126" t="s">
        <v>82</v>
      </c>
      <c r="BX56" s="126" t="s">
        <v>5</v>
      </c>
      <c r="CL56" s="126" t="s">
        <v>19</v>
      </c>
      <c r="CM56" s="126" t="s">
        <v>79</v>
      </c>
    </row>
    <row r="57" s="7" customFormat="1" ht="16.5" customHeight="1">
      <c r="A57" s="114" t="s">
        <v>73</v>
      </c>
      <c r="B57" s="115"/>
      <c r="C57" s="116"/>
      <c r="D57" s="117" t="s">
        <v>83</v>
      </c>
      <c r="E57" s="117"/>
      <c r="F57" s="117"/>
      <c r="G57" s="117"/>
      <c r="H57" s="117"/>
      <c r="I57" s="118"/>
      <c r="J57" s="117" t="s">
        <v>84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'03 - ETAPA 5'!J30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76</v>
      </c>
      <c r="AR57" s="121"/>
      <c r="AS57" s="122">
        <v>0</v>
      </c>
      <c r="AT57" s="123">
        <f>ROUND(SUM(AV57:AW57),2)</f>
        <v>0</v>
      </c>
      <c r="AU57" s="124">
        <f>'03 - ETAPA 5'!P92</f>
        <v>0</v>
      </c>
      <c r="AV57" s="123">
        <f>'03 - ETAPA 5'!J33</f>
        <v>0</v>
      </c>
      <c r="AW57" s="123">
        <f>'03 - ETAPA 5'!J34</f>
        <v>0</v>
      </c>
      <c r="AX57" s="123">
        <f>'03 - ETAPA 5'!J35</f>
        <v>0</v>
      </c>
      <c r="AY57" s="123">
        <f>'03 - ETAPA 5'!J36</f>
        <v>0</v>
      </c>
      <c r="AZ57" s="123">
        <f>'03 - ETAPA 5'!F33</f>
        <v>0</v>
      </c>
      <c r="BA57" s="123">
        <f>'03 - ETAPA 5'!F34</f>
        <v>0</v>
      </c>
      <c r="BB57" s="123">
        <f>'03 - ETAPA 5'!F35</f>
        <v>0</v>
      </c>
      <c r="BC57" s="123">
        <f>'03 - ETAPA 5'!F36</f>
        <v>0</v>
      </c>
      <c r="BD57" s="125">
        <f>'03 - ETAPA 5'!F37</f>
        <v>0</v>
      </c>
      <c r="BE57" s="7"/>
      <c r="BT57" s="126" t="s">
        <v>77</v>
      </c>
      <c r="BV57" s="126" t="s">
        <v>71</v>
      </c>
      <c r="BW57" s="126" t="s">
        <v>85</v>
      </c>
      <c r="BX57" s="126" t="s">
        <v>5</v>
      </c>
      <c r="CL57" s="126" t="s">
        <v>19</v>
      </c>
      <c r="CM57" s="126" t="s">
        <v>79</v>
      </c>
    </row>
    <row r="58" s="7" customFormat="1" ht="16.5" customHeight="1">
      <c r="A58" s="114" t="s">
        <v>73</v>
      </c>
      <c r="B58" s="115"/>
      <c r="C58" s="116"/>
      <c r="D58" s="117" t="s">
        <v>86</v>
      </c>
      <c r="E58" s="117"/>
      <c r="F58" s="117"/>
      <c r="G58" s="117"/>
      <c r="H58" s="117"/>
      <c r="I58" s="118"/>
      <c r="J58" s="117" t="s">
        <v>87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'04 - ETAPA 6'!J30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76</v>
      </c>
      <c r="AR58" s="121"/>
      <c r="AS58" s="122">
        <v>0</v>
      </c>
      <c r="AT58" s="123">
        <f>ROUND(SUM(AV58:AW58),2)</f>
        <v>0</v>
      </c>
      <c r="AU58" s="124">
        <f>'04 - ETAPA 6'!P89</f>
        <v>0</v>
      </c>
      <c r="AV58" s="123">
        <f>'04 - ETAPA 6'!J33</f>
        <v>0</v>
      </c>
      <c r="AW58" s="123">
        <f>'04 - ETAPA 6'!J34</f>
        <v>0</v>
      </c>
      <c r="AX58" s="123">
        <f>'04 - ETAPA 6'!J35</f>
        <v>0</v>
      </c>
      <c r="AY58" s="123">
        <f>'04 - ETAPA 6'!J36</f>
        <v>0</v>
      </c>
      <c r="AZ58" s="123">
        <f>'04 - ETAPA 6'!F33</f>
        <v>0</v>
      </c>
      <c r="BA58" s="123">
        <f>'04 - ETAPA 6'!F34</f>
        <v>0</v>
      </c>
      <c r="BB58" s="123">
        <f>'04 - ETAPA 6'!F35</f>
        <v>0</v>
      </c>
      <c r="BC58" s="123">
        <f>'04 - ETAPA 6'!F36</f>
        <v>0</v>
      </c>
      <c r="BD58" s="125">
        <f>'04 - ETAPA 6'!F37</f>
        <v>0</v>
      </c>
      <c r="BE58" s="7"/>
      <c r="BT58" s="126" t="s">
        <v>77</v>
      </c>
      <c r="BV58" s="126" t="s">
        <v>71</v>
      </c>
      <c r="BW58" s="126" t="s">
        <v>88</v>
      </c>
      <c r="BX58" s="126" t="s">
        <v>5</v>
      </c>
      <c r="CL58" s="126" t="s">
        <v>19</v>
      </c>
      <c r="CM58" s="126" t="s">
        <v>79</v>
      </c>
    </row>
    <row r="59" s="7" customFormat="1" ht="16.5" customHeight="1">
      <c r="A59" s="114" t="s">
        <v>73</v>
      </c>
      <c r="B59" s="115"/>
      <c r="C59" s="116"/>
      <c r="D59" s="117" t="s">
        <v>89</v>
      </c>
      <c r="E59" s="117"/>
      <c r="F59" s="117"/>
      <c r="G59" s="117"/>
      <c r="H59" s="117"/>
      <c r="I59" s="118"/>
      <c r="J59" s="117" t="s">
        <v>90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'05 - ETAPA 7'!J30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76</v>
      </c>
      <c r="AR59" s="121"/>
      <c r="AS59" s="127">
        <v>0</v>
      </c>
      <c r="AT59" s="128">
        <f>ROUND(SUM(AV59:AW59),2)</f>
        <v>0</v>
      </c>
      <c r="AU59" s="129">
        <f>'05 - ETAPA 7'!P88</f>
        <v>0</v>
      </c>
      <c r="AV59" s="128">
        <f>'05 - ETAPA 7'!J33</f>
        <v>0</v>
      </c>
      <c r="AW59" s="128">
        <f>'05 - ETAPA 7'!J34</f>
        <v>0</v>
      </c>
      <c r="AX59" s="128">
        <f>'05 - ETAPA 7'!J35</f>
        <v>0</v>
      </c>
      <c r="AY59" s="128">
        <f>'05 - ETAPA 7'!J36</f>
        <v>0</v>
      </c>
      <c r="AZ59" s="128">
        <f>'05 - ETAPA 7'!F33</f>
        <v>0</v>
      </c>
      <c r="BA59" s="128">
        <f>'05 - ETAPA 7'!F34</f>
        <v>0</v>
      </c>
      <c r="BB59" s="128">
        <f>'05 - ETAPA 7'!F35</f>
        <v>0</v>
      </c>
      <c r="BC59" s="128">
        <f>'05 - ETAPA 7'!F36</f>
        <v>0</v>
      </c>
      <c r="BD59" s="130">
        <f>'05 - ETAPA 7'!F37</f>
        <v>0</v>
      </c>
      <c r="BE59" s="7"/>
      <c r="BT59" s="126" t="s">
        <v>77</v>
      </c>
      <c r="BV59" s="126" t="s">
        <v>71</v>
      </c>
      <c r="BW59" s="126" t="s">
        <v>91</v>
      </c>
      <c r="BX59" s="126" t="s">
        <v>5</v>
      </c>
      <c r="CL59" s="126" t="s">
        <v>19</v>
      </c>
      <c r="CM59" s="126" t="s">
        <v>79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rSNVhrNB855YJtqO0xWmrgiSI1drPv+rsuMLpu1P6BgsQEnCQBq2ZkgnS5CJb8I4wvfzzxtoyOvohM1CJ37mgw==" hashValue="bQO5y2kTdbCRknfssQDvXyv0E5hE/g8DKEhi8Txf2DqXcutfcIiyDLfXPkmye9da36phFfzIIearZttelALpfQ==" algorithmName="SHA-512" password="CBF1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ETAPA 1 + ETAPA 2'!C2" display="/"/>
    <hyperlink ref="A56" location="'02 - ETAPA 3 + ETAPA 4'!C2" display="/"/>
    <hyperlink ref="A57" location="'03 - ETAPA 5'!C2" display="/"/>
    <hyperlink ref="A58" location="'04 - ETAPA 6'!C2" display="/"/>
    <hyperlink ref="A59" location="'05 - ETAPA 7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PRAVICE - MISTNÍ KOMUNIKACE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8. 10. 2025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ROUND((SUM(BE92:BE466)),  2)</f>
        <v>0</v>
      </c>
      <c r="G33" s="41"/>
      <c r="H33" s="41"/>
      <c r="I33" s="151">
        <v>0.20999999999999999</v>
      </c>
      <c r="J33" s="150">
        <f>ROUND(((SUM(BE92:BE466))*I33),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ROUND((SUM(BF92:BF466)),  2)</f>
        <v>0</v>
      </c>
      <c r="G34" s="41"/>
      <c r="H34" s="41"/>
      <c r="I34" s="151">
        <v>0.12</v>
      </c>
      <c r="J34" s="150">
        <f>ROUND(((SUM(BF92:BF466))*I34),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ROUND((SUM(BG92:BG466)),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ROUND((SUM(BH92:BH466)),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ROUND((SUM(BI92:BI466)),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PRAVICE - MISTNÍ KOMUNIKACE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ETAPA 1 + ETAPA 2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8. 10. 2025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99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100</v>
      </c>
      <c r="E61" s="177"/>
      <c r="F61" s="177"/>
      <c r="G61" s="177"/>
      <c r="H61" s="177"/>
      <c r="I61" s="177"/>
      <c r="J61" s="178">
        <f>J94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101</v>
      </c>
      <c r="E62" s="177"/>
      <c r="F62" s="177"/>
      <c r="G62" s="177"/>
      <c r="H62" s="177"/>
      <c r="I62" s="177"/>
      <c r="J62" s="178">
        <f>J220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</v>
      </c>
      <c r="E63" s="177"/>
      <c r="F63" s="177"/>
      <c r="G63" s="177"/>
      <c r="H63" s="177"/>
      <c r="I63" s="177"/>
      <c r="J63" s="178">
        <f>J226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103</v>
      </c>
      <c r="E64" s="177"/>
      <c r="F64" s="177"/>
      <c r="G64" s="177"/>
      <c r="H64" s="177"/>
      <c r="I64" s="177"/>
      <c r="J64" s="178">
        <f>J232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104</v>
      </c>
      <c r="E65" s="177"/>
      <c r="F65" s="177"/>
      <c r="G65" s="177"/>
      <c r="H65" s="177"/>
      <c r="I65" s="177"/>
      <c r="J65" s="178">
        <f>J304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105</v>
      </c>
      <c r="E66" s="177"/>
      <c r="F66" s="177"/>
      <c r="G66" s="177"/>
      <c r="H66" s="177"/>
      <c r="I66" s="177"/>
      <c r="J66" s="178">
        <f>J348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106</v>
      </c>
      <c r="E67" s="177"/>
      <c r="F67" s="177"/>
      <c r="G67" s="177"/>
      <c r="H67" s="177"/>
      <c r="I67" s="177"/>
      <c r="J67" s="178">
        <f>J398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107</v>
      </c>
      <c r="E68" s="177"/>
      <c r="F68" s="177"/>
      <c r="G68" s="177"/>
      <c r="H68" s="177"/>
      <c r="I68" s="177"/>
      <c r="J68" s="178">
        <f>J438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108</v>
      </c>
      <c r="E69" s="171"/>
      <c r="F69" s="171"/>
      <c r="G69" s="171"/>
      <c r="H69" s="171"/>
      <c r="I69" s="171"/>
      <c r="J69" s="172">
        <f>J442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109</v>
      </c>
      <c r="E70" s="177"/>
      <c r="F70" s="177"/>
      <c r="G70" s="177"/>
      <c r="H70" s="177"/>
      <c r="I70" s="177"/>
      <c r="J70" s="178">
        <f>J443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110</v>
      </c>
      <c r="E71" s="177"/>
      <c r="F71" s="177"/>
      <c r="G71" s="177"/>
      <c r="H71" s="177"/>
      <c r="I71" s="177"/>
      <c r="J71" s="178">
        <f>J456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111</v>
      </c>
      <c r="E72" s="177"/>
      <c r="F72" s="177"/>
      <c r="G72" s="177"/>
      <c r="H72" s="177"/>
      <c r="I72" s="177"/>
      <c r="J72" s="178">
        <f>J460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112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PRAVICE - MISTNÍ KOMUNIKACE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93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01 - ETAPA 1 + ETAPA 2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 xml:space="preserve"> </v>
      </c>
      <c r="G86" s="43"/>
      <c r="H86" s="43"/>
      <c r="I86" s="35" t="s">
        <v>23</v>
      </c>
      <c r="J86" s="75" t="str">
        <f>IF(J12="","",J12)</f>
        <v>8. 10. 2025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E15</f>
        <v xml:space="preserve"> </v>
      </c>
      <c r="G88" s="43"/>
      <c r="H88" s="43"/>
      <c r="I88" s="35" t="s">
        <v>30</v>
      </c>
      <c r="J88" s="39" t="str">
        <f>E21</f>
        <v xml:space="preserve"> 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IF(E18="","",E18)</f>
        <v>Vyplň údaj</v>
      </c>
      <c r="G89" s="43"/>
      <c r="H89" s="43"/>
      <c r="I89" s="35" t="s">
        <v>32</v>
      </c>
      <c r="J89" s="39" t="str">
        <f>E24</f>
        <v xml:space="preserve"> 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113</v>
      </c>
      <c r="D91" s="183" t="s">
        <v>54</v>
      </c>
      <c r="E91" s="183" t="s">
        <v>50</v>
      </c>
      <c r="F91" s="183" t="s">
        <v>51</v>
      </c>
      <c r="G91" s="183" t="s">
        <v>114</v>
      </c>
      <c r="H91" s="183" t="s">
        <v>115</v>
      </c>
      <c r="I91" s="183" t="s">
        <v>116</v>
      </c>
      <c r="J91" s="183" t="s">
        <v>97</v>
      </c>
      <c r="K91" s="184" t="s">
        <v>117</v>
      </c>
      <c r="L91" s="185"/>
      <c r="M91" s="95" t="s">
        <v>19</v>
      </c>
      <c r="N91" s="96" t="s">
        <v>39</v>
      </c>
      <c r="O91" s="96" t="s">
        <v>118</v>
      </c>
      <c r="P91" s="96" t="s">
        <v>119</v>
      </c>
      <c r="Q91" s="96" t="s">
        <v>120</v>
      </c>
      <c r="R91" s="96" t="s">
        <v>121</v>
      </c>
      <c r="S91" s="96" t="s">
        <v>122</v>
      </c>
      <c r="T91" s="97" t="s">
        <v>123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124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P93+P442</f>
        <v>0</v>
      </c>
      <c r="Q92" s="99"/>
      <c r="R92" s="188">
        <f>R93+R442</f>
        <v>776.20819039999992</v>
      </c>
      <c r="S92" s="99"/>
      <c r="T92" s="189">
        <f>T93+T442</f>
        <v>1136.8490000000002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68</v>
      </c>
      <c r="AU92" s="20" t="s">
        <v>98</v>
      </c>
      <c r="BK92" s="190">
        <f>BK93+BK442</f>
        <v>0</v>
      </c>
    </row>
    <row r="93" s="12" customFormat="1" ht="25.92" customHeight="1">
      <c r="A93" s="12"/>
      <c r="B93" s="191"/>
      <c r="C93" s="192"/>
      <c r="D93" s="193" t="s">
        <v>68</v>
      </c>
      <c r="E93" s="194" t="s">
        <v>125</v>
      </c>
      <c r="F93" s="194" t="s">
        <v>126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P94+P220+P226+P232+P304+P348+P398+P438</f>
        <v>0</v>
      </c>
      <c r="Q93" s="199"/>
      <c r="R93" s="200">
        <f>R94+R220+R226+R232+R304+R348+R398+R438</f>
        <v>776.20819039999992</v>
      </c>
      <c r="S93" s="199"/>
      <c r="T93" s="201">
        <f>T94+T220+T226+T232+T304+T348+T398+T438</f>
        <v>1136.8490000000002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77</v>
      </c>
      <c r="AT93" s="203" t="s">
        <v>68</v>
      </c>
      <c r="AU93" s="203" t="s">
        <v>69</v>
      </c>
      <c r="AY93" s="202" t="s">
        <v>127</v>
      </c>
      <c r="BK93" s="204">
        <f>BK94+BK220+BK226+BK232+BK304+BK348+BK398+BK438</f>
        <v>0</v>
      </c>
    </row>
    <row r="94" s="12" customFormat="1" ht="22.8" customHeight="1">
      <c r="A94" s="12"/>
      <c r="B94" s="191"/>
      <c r="C94" s="192"/>
      <c r="D94" s="193" t="s">
        <v>68</v>
      </c>
      <c r="E94" s="205" t="s">
        <v>77</v>
      </c>
      <c r="F94" s="205" t="s">
        <v>128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SUM(P95:P219)</f>
        <v>0</v>
      </c>
      <c r="Q94" s="199"/>
      <c r="R94" s="200">
        <f>SUM(R95:R219)</f>
        <v>9.014800000000001</v>
      </c>
      <c r="S94" s="199"/>
      <c r="T94" s="201">
        <f>SUM(T95:T219)</f>
        <v>1128.1490000000001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77</v>
      </c>
      <c r="AT94" s="203" t="s">
        <v>68</v>
      </c>
      <c r="AU94" s="203" t="s">
        <v>77</v>
      </c>
      <c r="AY94" s="202" t="s">
        <v>127</v>
      </c>
      <c r="BK94" s="204">
        <f>SUM(BK95:BK219)</f>
        <v>0</v>
      </c>
    </row>
    <row r="95" s="2" customFormat="1" ht="24.15" customHeight="1">
      <c r="A95" s="41"/>
      <c r="B95" s="42"/>
      <c r="C95" s="207" t="s">
        <v>77</v>
      </c>
      <c r="D95" s="207" t="s">
        <v>129</v>
      </c>
      <c r="E95" s="208" t="s">
        <v>130</v>
      </c>
      <c r="F95" s="209" t="s">
        <v>131</v>
      </c>
      <c r="G95" s="210" t="s">
        <v>132</v>
      </c>
      <c r="H95" s="211">
        <v>44.399999999999999</v>
      </c>
      <c r="I95" s="212"/>
      <c r="J95" s="213">
        <f>ROUND(I95*H95,2)</f>
        <v>0</v>
      </c>
      <c r="K95" s="209" t="s">
        <v>133</v>
      </c>
      <c r="L95" s="47"/>
      <c r="M95" s="214" t="s">
        <v>19</v>
      </c>
      <c r="N95" s="215" t="s">
        <v>40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0.26000000000000001</v>
      </c>
      <c r="T95" s="217">
        <f>S95*H95</f>
        <v>11.544000000000001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134</v>
      </c>
      <c r="AT95" s="218" t="s">
        <v>129</v>
      </c>
      <c r="AU95" s="218" t="s">
        <v>79</v>
      </c>
      <c r="AY95" s="20" t="s">
        <v>127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77</v>
      </c>
      <c r="BK95" s="219">
        <f>ROUND(I95*H95,2)</f>
        <v>0</v>
      </c>
      <c r="BL95" s="20" t="s">
        <v>134</v>
      </c>
      <c r="BM95" s="218" t="s">
        <v>135</v>
      </c>
    </row>
    <row r="96" s="2" customFormat="1">
      <c r="A96" s="41"/>
      <c r="B96" s="42"/>
      <c r="C96" s="43"/>
      <c r="D96" s="220" t="s">
        <v>136</v>
      </c>
      <c r="E96" s="43"/>
      <c r="F96" s="221" t="s">
        <v>137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136</v>
      </c>
      <c r="AU96" s="20" t="s">
        <v>79</v>
      </c>
    </row>
    <row r="97" s="2" customFormat="1">
      <c r="A97" s="41"/>
      <c r="B97" s="42"/>
      <c r="C97" s="43"/>
      <c r="D97" s="225" t="s">
        <v>138</v>
      </c>
      <c r="E97" s="43"/>
      <c r="F97" s="226" t="s">
        <v>139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138</v>
      </c>
      <c r="AU97" s="20" t="s">
        <v>79</v>
      </c>
    </row>
    <row r="98" s="2" customFormat="1" ht="24.15" customHeight="1">
      <c r="A98" s="41"/>
      <c r="B98" s="42"/>
      <c r="C98" s="207" t="s">
        <v>79</v>
      </c>
      <c r="D98" s="207" t="s">
        <v>129</v>
      </c>
      <c r="E98" s="208" t="s">
        <v>140</v>
      </c>
      <c r="F98" s="209" t="s">
        <v>141</v>
      </c>
      <c r="G98" s="210" t="s">
        <v>132</v>
      </c>
      <c r="H98" s="211">
        <v>1720</v>
      </c>
      <c r="I98" s="212"/>
      <c r="J98" s="213">
        <f>ROUND(I98*H98,2)</f>
        <v>0</v>
      </c>
      <c r="K98" s="209" t="s">
        <v>133</v>
      </c>
      <c r="L98" s="47"/>
      <c r="M98" s="214" t="s">
        <v>19</v>
      </c>
      <c r="N98" s="215" t="s">
        <v>40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0.45000000000000001</v>
      </c>
      <c r="T98" s="217">
        <f>S98*H98</f>
        <v>774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134</v>
      </c>
      <c r="AT98" s="218" t="s">
        <v>129</v>
      </c>
      <c r="AU98" s="218" t="s">
        <v>79</v>
      </c>
      <c r="AY98" s="20" t="s">
        <v>127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77</v>
      </c>
      <c r="BK98" s="219">
        <f>ROUND(I98*H98,2)</f>
        <v>0</v>
      </c>
      <c r="BL98" s="20" t="s">
        <v>134</v>
      </c>
      <c r="BM98" s="218" t="s">
        <v>142</v>
      </c>
    </row>
    <row r="99" s="2" customFormat="1">
      <c r="A99" s="41"/>
      <c r="B99" s="42"/>
      <c r="C99" s="43"/>
      <c r="D99" s="220" t="s">
        <v>136</v>
      </c>
      <c r="E99" s="43"/>
      <c r="F99" s="221" t="s">
        <v>143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136</v>
      </c>
      <c r="AU99" s="20" t="s">
        <v>79</v>
      </c>
    </row>
    <row r="100" s="2" customFormat="1">
      <c r="A100" s="41"/>
      <c r="B100" s="42"/>
      <c r="C100" s="43"/>
      <c r="D100" s="225" t="s">
        <v>138</v>
      </c>
      <c r="E100" s="43"/>
      <c r="F100" s="226" t="s">
        <v>144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138</v>
      </c>
      <c r="AU100" s="20" t="s">
        <v>79</v>
      </c>
    </row>
    <row r="101" s="13" customFormat="1">
      <c r="A101" s="13"/>
      <c r="B101" s="227"/>
      <c r="C101" s="228"/>
      <c r="D101" s="220" t="s">
        <v>145</v>
      </c>
      <c r="E101" s="229" t="s">
        <v>19</v>
      </c>
      <c r="F101" s="230" t="s">
        <v>146</v>
      </c>
      <c r="G101" s="228"/>
      <c r="H101" s="231">
        <v>1720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145</v>
      </c>
      <c r="AU101" s="237" t="s">
        <v>79</v>
      </c>
      <c r="AV101" s="13" t="s">
        <v>79</v>
      </c>
      <c r="AW101" s="13" t="s">
        <v>31</v>
      </c>
      <c r="AX101" s="13" t="s">
        <v>69</v>
      </c>
      <c r="AY101" s="237" t="s">
        <v>127</v>
      </c>
    </row>
    <row r="102" s="14" customFormat="1">
      <c r="A102" s="14"/>
      <c r="B102" s="238"/>
      <c r="C102" s="239"/>
      <c r="D102" s="220" t="s">
        <v>145</v>
      </c>
      <c r="E102" s="240" t="s">
        <v>19</v>
      </c>
      <c r="F102" s="241" t="s">
        <v>147</v>
      </c>
      <c r="G102" s="239"/>
      <c r="H102" s="242">
        <v>1720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145</v>
      </c>
      <c r="AU102" s="248" t="s">
        <v>79</v>
      </c>
      <c r="AV102" s="14" t="s">
        <v>134</v>
      </c>
      <c r="AW102" s="14" t="s">
        <v>31</v>
      </c>
      <c r="AX102" s="14" t="s">
        <v>77</v>
      </c>
      <c r="AY102" s="248" t="s">
        <v>127</v>
      </c>
    </row>
    <row r="103" s="2" customFormat="1" ht="24.15" customHeight="1">
      <c r="A103" s="41"/>
      <c r="B103" s="42"/>
      <c r="C103" s="207" t="s">
        <v>148</v>
      </c>
      <c r="D103" s="207" t="s">
        <v>129</v>
      </c>
      <c r="E103" s="208" t="s">
        <v>149</v>
      </c>
      <c r="F103" s="209" t="s">
        <v>150</v>
      </c>
      <c r="G103" s="210" t="s">
        <v>132</v>
      </c>
      <c r="H103" s="211">
        <v>625</v>
      </c>
      <c r="I103" s="212"/>
      <c r="J103" s="213">
        <f>ROUND(I103*H103,2)</f>
        <v>0</v>
      </c>
      <c r="K103" s="209" t="s">
        <v>133</v>
      </c>
      <c r="L103" s="47"/>
      <c r="M103" s="214" t="s">
        <v>19</v>
      </c>
      <c r="N103" s="215" t="s">
        <v>40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0.32500000000000001</v>
      </c>
      <c r="T103" s="217">
        <f>S103*H103</f>
        <v>203.125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134</v>
      </c>
      <c r="AT103" s="218" t="s">
        <v>129</v>
      </c>
      <c r="AU103" s="218" t="s">
        <v>79</v>
      </c>
      <c r="AY103" s="20" t="s">
        <v>127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77</v>
      </c>
      <c r="BK103" s="219">
        <f>ROUND(I103*H103,2)</f>
        <v>0</v>
      </c>
      <c r="BL103" s="20" t="s">
        <v>134</v>
      </c>
      <c r="BM103" s="218" t="s">
        <v>151</v>
      </c>
    </row>
    <row r="104" s="2" customFormat="1">
      <c r="A104" s="41"/>
      <c r="B104" s="42"/>
      <c r="C104" s="43"/>
      <c r="D104" s="220" t="s">
        <v>136</v>
      </c>
      <c r="E104" s="43"/>
      <c r="F104" s="221" t="s">
        <v>152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136</v>
      </c>
      <c r="AU104" s="20" t="s">
        <v>79</v>
      </c>
    </row>
    <row r="105" s="2" customFormat="1">
      <c r="A105" s="41"/>
      <c r="B105" s="42"/>
      <c r="C105" s="43"/>
      <c r="D105" s="225" t="s">
        <v>138</v>
      </c>
      <c r="E105" s="43"/>
      <c r="F105" s="226" t="s">
        <v>153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138</v>
      </c>
      <c r="AU105" s="20" t="s">
        <v>79</v>
      </c>
    </row>
    <row r="106" s="13" customFormat="1">
      <c r="A106" s="13"/>
      <c r="B106" s="227"/>
      <c r="C106" s="228"/>
      <c r="D106" s="220" t="s">
        <v>145</v>
      </c>
      <c r="E106" s="229" t="s">
        <v>19</v>
      </c>
      <c r="F106" s="230" t="s">
        <v>154</v>
      </c>
      <c r="G106" s="228"/>
      <c r="H106" s="231">
        <v>430</v>
      </c>
      <c r="I106" s="232"/>
      <c r="J106" s="228"/>
      <c r="K106" s="228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145</v>
      </c>
      <c r="AU106" s="237" t="s">
        <v>79</v>
      </c>
      <c r="AV106" s="13" t="s">
        <v>79</v>
      </c>
      <c r="AW106" s="13" t="s">
        <v>31</v>
      </c>
      <c r="AX106" s="13" t="s">
        <v>69</v>
      </c>
      <c r="AY106" s="237" t="s">
        <v>127</v>
      </c>
    </row>
    <row r="107" s="13" customFormat="1">
      <c r="A107" s="13"/>
      <c r="B107" s="227"/>
      <c r="C107" s="228"/>
      <c r="D107" s="220" t="s">
        <v>145</v>
      </c>
      <c r="E107" s="229" t="s">
        <v>19</v>
      </c>
      <c r="F107" s="230" t="s">
        <v>155</v>
      </c>
      <c r="G107" s="228"/>
      <c r="H107" s="231">
        <v>195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145</v>
      </c>
      <c r="AU107" s="237" t="s">
        <v>79</v>
      </c>
      <c r="AV107" s="13" t="s">
        <v>79</v>
      </c>
      <c r="AW107" s="13" t="s">
        <v>31</v>
      </c>
      <c r="AX107" s="13" t="s">
        <v>69</v>
      </c>
      <c r="AY107" s="237" t="s">
        <v>127</v>
      </c>
    </row>
    <row r="108" s="14" customFormat="1">
      <c r="A108" s="14"/>
      <c r="B108" s="238"/>
      <c r="C108" s="239"/>
      <c r="D108" s="220" t="s">
        <v>145</v>
      </c>
      <c r="E108" s="240" t="s">
        <v>19</v>
      </c>
      <c r="F108" s="241" t="s">
        <v>147</v>
      </c>
      <c r="G108" s="239"/>
      <c r="H108" s="242">
        <v>625</v>
      </c>
      <c r="I108" s="243"/>
      <c r="J108" s="239"/>
      <c r="K108" s="239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145</v>
      </c>
      <c r="AU108" s="248" t="s">
        <v>79</v>
      </c>
      <c r="AV108" s="14" t="s">
        <v>134</v>
      </c>
      <c r="AW108" s="14" t="s">
        <v>31</v>
      </c>
      <c r="AX108" s="14" t="s">
        <v>77</v>
      </c>
      <c r="AY108" s="248" t="s">
        <v>127</v>
      </c>
    </row>
    <row r="109" s="2" customFormat="1" ht="24.15" customHeight="1">
      <c r="A109" s="41"/>
      <c r="B109" s="42"/>
      <c r="C109" s="207" t="s">
        <v>134</v>
      </c>
      <c r="D109" s="207" t="s">
        <v>129</v>
      </c>
      <c r="E109" s="208" t="s">
        <v>156</v>
      </c>
      <c r="F109" s="209" t="s">
        <v>157</v>
      </c>
      <c r="G109" s="210" t="s">
        <v>132</v>
      </c>
      <c r="H109" s="211">
        <v>200</v>
      </c>
      <c r="I109" s="212"/>
      <c r="J109" s="213">
        <f>ROUND(I109*H109,2)</f>
        <v>0</v>
      </c>
      <c r="K109" s="209" t="s">
        <v>133</v>
      </c>
      <c r="L109" s="47"/>
      <c r="M109" s="214" t="s">
        <v>19</v>
      </c>
      <c r="N109" s="215" t="s">
        <v>40</v>
      </c>
      <c r="O109" s="87"/>
      <c r="P109" s="216">
        <f>O109*H109</f>
        <v>0</v>
      </c>
      <c r="Q109" s="216">
        <v>3.0000000000000001E-05</v>
      </c>
      <c r="R109" s="216">
        <f>Q109*H109</f>
        <v>0.0060000000000000001</v>
      </c>
      <c r="S109" s="216">
        <v>0.23000000000000001</v>
      </c>
      <c r="T109" s="217">
        <f>S109*H109</f>
        <v>46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134</v>
      </c>
      <c r="AT109" s="218" t="s">
        <v>129</v>
      </c>
      <c r="AU109" s="218" t="s">
        <v>79</v>
      </c>
      <c r="AY109" s="20" t="s">
        <v>127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77</v>
      </c>
      <c r="BK109" s="219">
        <f>ROUND(I109*H109,2)</f>
        <v>0</v>
      </c>
      <c r="BL109" s="20" t="s">
        <v>134</v>
      </c>
      <c r="BM109" s="218" t="s">
        <v>158</v>
      </c>
    </row>
    <row r="110" s="2" customFormat="1">
      <c r="A110" s="41"/>
      <c r="B110" s="42"/>
      <c r="C110" s="43"/>
      <c r="D110" s="220" t="s">
        <v>136</v>
      </c>
      <c r="E110" s="43"/>
      <c r="F110" s="221" t="s">
        <v>159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136</v>
      </c>
      <c r="AU110" s="20" t="s">
        <v>79</v>
      </c>
    </row>
    <row r="111" s="2" customFormat="1">
      <c r="A111" s="41"/>
      <c r="B111" s="42"/>
      <c r="C111" s="43"/>
      <c r="D111" s="225" t="s">
        <v>138</v>
      </c>
      <c r="E111" s="43"/>
      <c r="F111" s="226" t="s">
        <v>160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138</v>
      </c>
      <c r="AU111" s="20" t="s">
        <v>79</v>
      </c>
    </row>
    <row r="112" s="2" customFormat="1" ht="16.5" customHeight="1">
      <c r="A112" s="41"/>
      <c r="B112" s="42"/>
      <c r="C112" s="207" t="s">
        <v>161</v>
      </c>
      <c r="D112" s="207" t="s">
        <v>129</v>
      </c>
      <c r="E112" s="208" t="s">
        <v>162</v>
      </c>
      <c r="F112" s="209" t="s">
        <v>163</v>
      </c>
      <c r="G112" s="210" t="s">
        <v>164</v>
      </c>
      <c r="H112" s="211">
        <v>456</v>
      </c>
      <c r="I112" s="212"/>
      <c r="J112" s="213">
        <f>ROUND(I112*H112,2)</f>
        <v>0</v>
      </c>
      <c r="K112" s="209" t="s">
        <v>133</v>
      </c>
      <c r="L112" s="47"/>
      <c r="M112" s="214" t="s">
        <v>19</v>
      </c>
      <c r="N112" s="215" t="s">
        <v>40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0.20499999999999999</v>
      </c>
      <c r="T112" s="217">
        <f>S112*H112</f>
        <v>93.47999999999999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134</v>
      </c>
      <c r="AT112" s="218" t="s">
        <v>129</v>
      </c>
      <c r="AU112" s="218" t="s">
        <v>79</v>
      </c>
      <c r="AY112" s="20" t="s">
        <v>127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77</v>
      </c>
      <c r="BK112" s="219">
        <f>ROUND(I112*H112,2)</f>
        <v>0</v>
      </c>
      <c r="BL112" s="20" t="s">
        <v>134</v>
      </c>
      <c r="BM112" s="218" t="s">
        <v>165</v>
      </c>
    </row>
    <row r="113" s="2" customFormat="1">
      <c r="A113" s="41"/>
      <c r="B113" s="42"/>
      <c r="C113" s="43"/>
      <c r="D113" s="220" t="s">
        <v>136</v>
      </c>
      <c r="E113" s="43"/>
      <c r="F113" s="221" t="s">
        <v>166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136</v>
      </c>
      <c r="AU113" s="20" t="s">
        <v>79</v>
      </c>
    </row>
    <row r="114" s="2" customFormat="1">
      <c r="A114" s="41"/>
      <c r="B114" s="42"/>
      <c r="C114" s="43"/>
      <c r="D114" s="225" t="s">
        <v>138</v>
      </c>
      <c r="E114" s="43"/>
      <c r="F114" s="226" t="s">
        <v>167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138</v>
      </c>
      <c r="AU114" s="20" t="s">
        <v>79</v>
      </c>
    </row>
    <row r="115" s="2" customFormat="1" ht="24.15" customHeight="1">
      <c r="A115" s="41"/>
      <c r="B115" s="42"/>
      <c r="C115" s="207" t="s">
        <v>168</v>
      </c>
      <c r="D115" s="207" t="s">
        <v>129</v>
      </c>
      <c r="E115" s="208" t="s">
        <v>169</v>
      </c>
      <c r="F115" s="209" t="s">
        <v>170</v>
      </c>
      <c r="G115" s="210" t="s">
        <v>132</v>
      </c>
      <c r="H115" s="211">
        <v>640</v>
      </c>
      <c r="I115" s="212"/>
      <c r="J115" s="213">
        <f>ROUND(I115*H115,2)</f>
        <v>0</v>
      </c>
      <c r="K115" s="209" t="s">
        <v>133</v>
      </c>
      <c r="L115" s="47"/>
      <c r="M115" s="214" t="s">
        <v>19</v>
      </c>
      <c r="N115" s="215" t="s">
        <v>40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134</v>
      </c>
      <c r="AT115" s="218" t="s">
        <v>129</v>
      </c>
      <c r="AU115" s="218" t="s">
        <v>79</v>
      </c>
      <c r="AY115" s="20" t="s">
        <v>127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77</v>
      </c>
      <c r="BK115" s="219">
        <f>ROUND(I115*H115,2)</f>
        <v>0</v>
      </c>
      <c r="BL115" s="20" t="s">
        <v>134</v>
      </c>
      <c r="BM115" s="218" t="s">
        <v>171</v>
      </c>
    </row>
    <row r="116" s="2" customFormat="1">
      <c r="A116" s="41"/>
      <c r="B116" s="42"/>
      <c r="C116" s="43"/>
      <c r="D116" s="220" t="s">
        <v>136</v>
      </c>
      <c r="E116" s="43"/>
      <c r="F116" s="221" t="s">
        <v>172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136</v>
      </c>
      <c r="AU116" s="20" t="s">
        <v>79</v>
      </c>
    </row>
    <row r="117" s="2" customFormat="1">
      <c r="A117" s="41"/>
      <c r="B117" s="42"/>
      <c r="C117" s="43"/>
      <c r="D117" s="225" t="s">
        <v>138</v>
      </c>
      <c r="E117" s="43"/>
      <c r="F117" s="226" t="s">
        <v>173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138</v>
      </c>
      <c r="AU117" s="20" t="s">
        <v>79</v>
      </c>
    </row>
    <row r="118" s="13" customFormat="1">
      <c r="A118" s="13"/>
      <c r="B118" s="227"/>
      <c r="C118" s="228"/>
      <c r="D118" s="220" t="s">
        <v>145</v>
      </c>
      <c r="E118" s="229" t="s">
        <v>19</v>
      </c>
      <c r="F118" s="230" t="s">
        <v>174</v>
      </c>
      <c r="G118" s="228"/>
      <c r="H118" s="231">
        <v>640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145</v>
      </c>
      <c r="AU118" s="237" t="s">
        <v>79</v>
      </c>
      <c r="AV118" s="13" t="s">
        <v>79</v>
      </c>
      <c r="AW118" s="13" t="s">
        <v>31</v>
      </c>
      <c r="AX118" s="13" t="s">
        <v>69</v>
      </c>
      <c r="AY118" s="237" t="s">
        <v>127</v>
      </c>
    </row>
    <row r="119" s="14" customFormat="1">
      <c r="A119" s="14"/>
      <c r="B119" s="238"/>
      <c r="C119" s="239"/>
      <c r="D119" s="220" t="s">
        <v>145</v>
      </c>
      <c r="E119" s="240" t="s">
        <v>19</v>
      </c>
      <c r="F119" s="241" t="s">
        <v>147</v>
      </c>
      <c r="G119" s="239"/>
      <c r="H119" s="242">
        <v>640</v>
      </c>
      <c r="I119" s="243"/>
      <c r="J119" s="239"/>
      <c r="K119" s="239"/>
      <c r="L119" s="244"/>
      <c r="M119" s="245"/>
      <c r="N119" s="246"/>
      <c r="O119" s="246"/>
      <c r="P119" s="246"/>
      <c r="Q119" s="246"/>
      <c r="R119" s="246"/>
      <c r="S119" s="246"/>
      <c r="T119" s="24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8" t="s">
        <v>145</v>
      </c>
      <c r="AU119" s="248" t="s">
        <v>79</v>
      </c>
      <c r="AV119" s="14" t="s">
        <v>134</v>
      </c>
      <c r="AW119" s="14" t="s">
        <v>31</v>
      </c>
      <c r="AX119" s="14" t="s">
        <v>77</v>
      </c>
      <c r="AY119" s="248" t="s">
        <v>127</v>
      </c>
    </row>
    <row r="120" s="2" customFormat="1" ht="37.8" customHeight="1">
      <c r="A120" s="41"/>
      <c r="B120" s="42"/>
      <c r="C120" s="207" t="s">
        <v>175</v>
      </c>
      <c r="D120" s="207" t="s">
        <v>129</v>
      </c>
      <c r="E120" s="208" t="s">
        <v>176</v>
      </c>
      <c r="F120" s="209" t="s">
        <v>177</v>
      </c>
      <c r="G120" s="210" t="s">
        <v>178</v>
      </c>
      <c r="H120" s="211">
        <v>1585.5</v>
      </c>
      <c r="I120" s="212"/>
      <c r="J120" s="213">
        <f>ROUND(I120*H120,2)</f>
        <v>0</v>
      </c>
      <c r="K120" s="209" t="s">
        <v>133</v>
      </c>
      <c r="L120" s="47"/>
      <c r="M120" s="214" t="s">
        <v>19</v>
      </c>
      <c r="N120" s="215" t="s">
        <v>40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134</v>
      </c>
      <c r="AT120" s="218" t="s">
        <v>129</v>
      </c>
      <c r="AU120" s="218" t="s">
        <v>79</v>
      </c>
      <c r="AY120" s="20" t="s">
        <v>127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77</v>
      </c>
      <c r="BK120" s="219">
        <f>ROUND(I120*H120,2)</f>
        <v>0</v>
      </c>
      <c r="BL120" s="20" t="s">
        <v>134</v>
      </c>
      <c r="BM120" s="218" t="s">
        <v>179</v>
      </c>
    </row>
    <row r="121" s="2" customFormat="1">
      <c r="A121" s="41"/>
      <c r="B121" s="42"/>
      <c r="C121" s="43"/>
      <c r="D121" s="220" t="s">
        <v>136</v>
      </c>
      <c r="E121" s="43"/>
      <c r="F121" s="221" t="s">
        <v>180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136</v>
      </c>
      <c r="AU121" s="20" t="s">
        <v>79</v>
      </c>
    </row>
    <row r="122" s="2" customFormat="1">
      <c r="A122" s="41"/>
      <c r="B122" s="42"/>
      <c r="C122" s="43"/>
      <c r="D122" s="225" t="s">
        <v>138</v>
      </c>
      <c r="E122" s="43"/>
      <c r="F122" s="226" t="s">
        <v>181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138</v>
      </c>
      <c r="AU122" s="20" t="s">
        <v>79</v>
      </c>
    </row>
    <row r="123" s="13" customFormat="1">
      <c r="A123" s="13"/>
      <c r="B123" s="227"/>
      <c r="C123" s="228"/>
      <c r="D123" s="220" t="s">
        <v>145</v>
      </c>
      <c r="E123" s="229" t="s">
        <v>19</v>
      </c>
      <c r="F123" s="230" t="s">
        <v>182</v>
      </c>
      <c r="G123" s="228"/>
      <c r="H123" s="231">
        <v>887.39999999999998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145</v>
      </c>
      <c r="AU123" s="237" t="s">
        <v>79</v>
      </c>
      <c r="AV123" s="13" t="s">
        <v>79</v>
      </c>
      <c r="AW123" s="13" t="s">
        <v>31</v>
      </c>
      <c r="AX123" s="13" t="s">
        <v>69</v>
      </c>
      <c r="AY123" s="237" t="s">
        <v>127</v>
      </c>
    </row>
    <row r="124" s="13" customFormat="1">
      <c r="A124" s="13"/>
      <c r="B124" s="227"/>
      <c r="C124" s="228"/>
      <c r="D124" s="220" t="s">
        <v>145</v>
      </c>
      <c r="E124" s="229" t="s">
        <v>19</v>
      </c>
      <c r="F124" s="230" t="s">
        <v>183</v>
      </c>
      <c r="G124" s="228"/>
      <c r="H124" s="231">
        <v>36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145</v>
      </c>
      <c r="AU124" s="237" t="s">
        <v>79</v>
      </c>
      <c r="AV124" s="13" t="s">
        <v>79</v>
      </c>
      <c r="AW124" s="13" t="s">
        <v>31</v>
      </c>
      <c r="AX124" s="13" t="s">
        <v>69</v>
      </c>
      <c r="AY124" s="237" t="s">
        <v>127</v>
      </c>
    </row>
    <row r="125" s="13" customFormat="1">
      <c r="A125" s="13"/>
      <c r="B125" s="227"/>
      <c r="C125" s="228"/>
      <c r="D125" s="220" t="s">
        <v>145</v>
      </c>
      <c r="E125" s="229" t="s">
        <v>19</v>
      </c>
      <c r="F125" s="230" t="s">
        <v>184</v>
      </c>
      <c r="G125" s="228"/>
      <c r="H125" s="231">
        <v>363.60000000000002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145</v>
      </c>
      <c r="AU125" s="237" t="s">
        <v>79</v>
      </c>
      <c r="AV125" s="13" t="s">
        <v>79</v>
      </c>
      <c r="AW125" s="13" t="s">
        <v>31</v>
      </c>
      <c r="AX125" s="13" t="s">
        <v>69</v>
      </c>
      <c r="AY125" s="237" t="s">
        <v>127</v>
      </c>
    </row>
    <row r="126" s="13" customFormat="1">
      <c r="A126" s="13"/>
      <c r="B126" s="227"/>
      <c r="C126" s="228"/>
      <c r="D126" s="220" t="s">
        <v>145</v>
      </c>
      <c r="E126" s="229" t="s">
        <v>19</v>
      </c>
      <c r="F126" s="230" t="s">
        <v>185</v>
      </c>
      <c r="G126" s="228"/>
      <c r="H126" s="231">
        <v>238.5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145</v>
      </c>
      <c r="AU126" s="237" t="s">
        <v>79</v>
      </c>
      <c r="AV126" s="13" t="s">
        <v>79</v>
      </c>
      <c r="AW126" s="13" t="s">
        <v>31</v>
      </c>
      <c r="AX126" s="13" t="s">
        <v>69</v>
      </c>
      <c r="AY126" s="237" t="s">
        <v>127</v>
      </c>
    </row>
    <row r="127" s="13" customFormat="1">
      <c r="A127" s="13"/>
      <c r="B127" s="227"/>
      <c r="C127" s="228"/>
      <c r="D127" s="220" t="s">
        <v>145</v>
      </c>
      <c r="E127" s="229" t="s">
        <v>19</v>
      </c>
      <c r="F127" s="230" t="s">
        <v>186</v>
      </c>
      <c r="G127" s="228"/>
      <c r="H127" s="231">
        <v>60</v>
      </c>
      <c r="I127" s="232"/>
      <c r="J127" s="228"/>
      <c r="K127" s="228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145</v>
      </c>
      <c r="AU127" s="237" t="s">
        <v>79</v>
      </c>
      <c r="AV127" s="13" t="s">
        <v>79</v>
      </c>
      <c r="AW127" s="13" t="s">
        <v>31</v>
      </c>
      <c r="AX127" s="13" t="s">
        <v>69</v>
      </c>
      <c r="AY127" s="237" t="s">
        <v>127</v>
      </c>
    </row>
    <row r="128" s="14" customFormat="1">
      <c r="A128" s="14"/>
      <c r="B128" s="238"/>
      <c r="C128" s="239"/>
      <c r="D128" s="220" t="s">
        <v>145</v>
      </c>
      <c r="E128" s="240" t="s">
        <v>19</v>
      </c>
      <c r="F128" s="241" t="s">
        <v>147</v>
      </c>
      <c r="G128" s="239"/>
      <c r="H128" s="242">
        <v>1585.5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145</v>
      </c>
      <c r="AU128" s="248" t="s">
        <v>79</v>
      </c>
      <c r="AV128" s="14" t="s">
        <v>134</v>
      </c>
      <c r="AW128" s="14" t="s">
        <v>31</v>
      </c>
      <c r="AX128" s="14" t="s">
        <v>77</v>
      </c>
      <c r="AY128" s="248" t="s">
        <v>127</v>
      </c>
    </row>
    <row r="129" s="2" customFormat="1" ht="24.15" customHeight="1">
      <c r="A129" s="41"/>
      <c r="B129" s="42"/>
      <c r="C129" s="207" t="s">
        <v>187</v>
      </c>
      <c r="D129" s="207" t="s">
        <v>129</v>
      </c>
      <c r="E129" s="208" t="s">
        <v>188</v>
      </c>
      <c r="F129" s="209" t="s">
        <v>189</v>
      </c>
      <c r="G129" s="210" t="s">
        <v>178</v>
      </c>
      <c r="H129" s="211">
        <v>20</v>
      </c>
      <c r="I129" s="212"/>
      <c r="J129" s="213">
        <f>ROUND(I129*H129,2)</f>
        <v>0</v>
      </c>
      <c r="K129" s="209" t="s">
        <v>133</v>
      </c>
      <c r="L129" s="47"/>
      <c r="M129" s="214" t="s">
        <v>19</v>
      </c>
      <c r="N129" s="215" t="s">
        <v>40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134</v>
      </c>
      <c r="AT129" s="218" t="s">
        <v>129</v>
      </c>
      <c r="AU129" s="218" t="s">
        <v>79</v>
      </c>
      <c r="AY129" s="20" t="s">
        <v>127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77</v>
      </c>
      <c r="BK129" s="219">
        <f>ROUND(I129*H129,2)</f>
        <v>0</v>
      </c>
      <c r="BL129" s="20" t="s">
        <v>134</v>
      </c>
      <c r="BM129" s="218" t="s">
        <v>190</v>
      </c>
    </row>
    <row r="130" s="2" customFormat="1">
      <c r="A130" s="41"/>
      <c r="B130" s="42"/>
      <c r="C130" s="43"/>
      <c r="D130" s="220" t="s">
        <v>136</v>
      </c>
      <c r="E130" s="43"/>
      <c r="F130" s="221" t="s">
        <v>191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136</v>
      </c>
      <c r="AU130" s="20" t="s">
        <v>79</v>
      </c>
    </row>
    <row r="131" s="2" customFormat="1">
      <c r="A131" s="41"/>
      <c r="B131" s="42"/>
      <c r="C131" s="43"/>
      <c r="D131" s="225" t="s">
        <v>138</v>
      </c>
      <c r="E131" s="43"/>
      <c r="F131" s="226" t="s">
        <v>192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138</v>
      </c>
      <c r="AU131" s="20" t="s">
        <v>79</v>
      </c>
    </row>
    <row r="132" s="13" customFormat="1">
      <c r="A132" s="13"/>
      <c r="B132" s="227"/>
      <c r="C132" s="228"/>
      <c r="D132" s="220" t="s">
        <v>145</v>
      </c>
      <c r="E132" s="229" t="s">
        <v>19</v>
      </c>
      <c r="F132" s="230" t="s">
        <v>193</v>
      </c>
      <c r="G132" s="228"/>
      <c r="H132" s="231">
        <v>20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145</v>
      </c>
      <c r="AU132" s="237" t="s">
        <v>79</v>
      </c>
      <c r="AV132" s="13" t="s">
        <v>79</v>
      </c>
      <c r="AW132" s="13" t="s">
        <v>31</v>
      </c>
      <c r="AX132" s="13" t="s">
        <v>69</v>
      </c>
      <c r="AY132" s="237" t="s">
        <v>127</v>
      </c>
    </row>
    <row r="133" s="14" customFormat="1">
      <c r="A133" s="14"/>
      <c r="B133" s="238"/>
      <c r="C133" s="239"/>
      <c r="D133" s="220" t="s">
        <v>145</v>
      </c>
      <c r="E133" s="240" t="s">
        <v>19</v>
      </c>
      <c r="F133" s="241" t="s">
        <v>147</v>
      </c>
      <c r="G133" s="239"/>
      <c r="H133" s="242">
        <v>20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145</v>
      </c>
      <c r="AU133" s="248" t="s">
        <v>79</v>
      </c>
      <c r="AV133" s="14" t="s">
        <v>134</v>
      </c>
      <c r="AW133" s="14" t="s">
        <v>31</v>
      </c>
      <c r="AX133" s="14" t="s">
        <v>77</v>
      </c>
      <c r="AY133" s="248" t="s">
        <v>127</v>
      </c>
    </row>
    <row r="134" s="2" customFormat="1" ht="33" customHeight="1">
      <c r="A134" s="41"/>
      <c r="B134" s="42"/>
      <c r="C134" s="207" t="s">
        <v>194</v>
      </c>
      <c r="D134" s="207" t="s">
        <v>129</v>
      </c>
      <c r="E134" s="208" t="s">
        <v>195</v>
      </c>
      <c r="F134" s="209" t="s">
        <v>196</v>
      </c>
      <c r="G134" s="210" t="s">
        <v>178</v>
      </c>
      <c r="H134" s="211">
        <v>18</v>
      </c>
      <c r="I134" s="212"/>
      <c r="J134" s="213">
        <f>ROUND(I134*H134,2)</f>
        <v>0</v>
      </c>
      <c r="K134" s="209" t="s">
        <v>133</v>
      </c>
      <c r="L134" s="47"/>
      <c r="M134" s="214" t="s">
        <v>19</v>
      </c>
      <c r="N134" s="215" t="s">
        <v>40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134</v>
      </c>
      <c r="AT134" s="218" t="s">
        <v>129</v>
      </c>
      <c r="AU134" s="218" t="s">
        <v>79</v>
      </c>
      <c r="AY134" s="20" t="s">
        <v>127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77</v>
      </c>
      <c r="BK134" s="219">
        <f>ROUND(I134*H134,2)</f>
        <v>0</v>
      </c>
      <c r="BL134" s="20" t="s">
        <v>134</v>
      </c>
      <c r="BM134" s="218" t="s">
        <v>197</v>
      </c>
    </row>
    <row r="135" s="2" customFormat="1">
      <c r="A135" s="41"/>
      <c r="B135" s="42"/>
      <c r="C135" s="43"/>
      <c r="D135" s="220" t="s">
        <v>136</v>
      </c>
      <c r="E135" s="43"/>
      <c r="F135" s="221" t="s">
        <v>198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136</v>
      </c>
      <c r="AU135" s="20" t="s">
        <v>79</v>
      </c>
    </row>
    <row r="136" s="2" customFormat="1">
      <c r="A136" s="41"/>
      <c r="B136" s="42"/>
      <c r="C136" s="43"/>
      <c r="D136" s="225" t="s">
        <v>138</v>
      </c>
      <c r="E136" s="43"/>
      <c r="F136" s="226" t="s">
        <v>199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138</v>
      </c>
      <c r="AU136" s="20" t="s">
        <v>79</v>
      </c>
    </row>
    <row r="137" s="13" customFormat="1">
      <c r="A137" s="13"/>
      <c r="B137" s="227"/>
      <c r="C137" s="228"/>
      <c r="D137" s="220" t="s">
        <v>145</v>
      </c>
      <c r="E137" s="229" t="s">
        <v>19</v>
      </c>
      <c r="F137" s="230" t="s">
        <v>200</v>
      </c>
      <c r="G137" s="228"/>
      <c r="H137" s="231">
        <v>18</v>
      </c>
      <c r="I137" s="232"/>
      <c r="J137" s="228"/>
      <c r="K137" s="228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145</v>
      </c>
      <c r="AU137" s="237" t="s">
        <v>79</v>
      </c>
      <c r="AV137" s="13" t="s">
        <v>79</v>
      </c>
      <c r="AW137" s="13" t="s">
        <v>31</v>
      </c>
      <c r="AX137" s="13" t="s">
        <v>69</v>
      </c>
      <c r="AY137" s="237" t="s">
        <v>127</v>
      </c>
    </row>
    <row r="138" s="14" customFormat="1">
      <c r="A138" s="14"/>
      <c r="B138" s="238"/>
      <c r="C138" s="239"/>
      <c r="D138" s="220" t="s">
        <v>145</v>
      </c>
      <c r="E138" s="240" t="s">
        <v>19</v>
      </c>
      <c r="F138" s="241" t="s">
        <v>147</v>
      </c>
      <c r="G138" s="239"/>
      <c r="H138" s="242">
        <v>18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145</v>
      </c>
      <c r="AU138" s="248" t="s">
        <v>79</v>
      </c>
      <c r="AV138" s="14" t="s">
        <v>134</v>
      </c>
      <c r="AW138" s="14" t="s">
        <v>31</v>
      </c>
      <c r="AX138" s="14" t="s">
        <v>77</v>
      </c>
      <c r="AY138" s="248" t="s">
        <v>127</v>
      </c>
    </row>
    <row r="139" s="2" customFormat="1" ht="37.8" customHeight="1">
      <c r="A139" s="41"/>
      <c r="B139" s="42"/>
      <c r="C139" s="207" t="s">
        <v>201</v>
      </c>
      <c r="D139" s="207" t="s">
        <v>129</v>
      </c>
      <c r="E139" s="208" t="s">
        <v>202</v>
      </c>
      <c r="F139" s="209" t="s">
        <v>203</v>
      </c>
      <c r="G139" s="210" t="s">
        <v>178</v>
      </c>
      <c r="H139" s="211">
        <v>224.80000000000001</v>
      </c>
      <c r="I139" s="212"/>
      <c r="J139" s="213">
        <f>ROUND(I139*H139,2)</f>
        <v>0</v>
      </c>
      <c r="K139" s="209" t="s">
        <v>133</v>
      </c>
      <c r="L139" s="47"/>
      <c r="M139" s="214" t="s">
        <v>19</v>
      </c>
      <c r="N139" s="215" t="s">
        <v>40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134</v>
      </c>
      <c r="AT139" s="218" t="s">
        <v>129</v>
      </c>
      <c r="AU139" s="218" t="s">
        <v>79</v>
      </c>
      <c r="AY139" s="20" t="s">
        <v>127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77</v>
      </c>
      <c r="BK139" s="219">
        <f>ROUND(I139*H139,2)</f>
        <v>0</v>
      </c>
      <c r="BL139" s="20" t="s">
        <v>134</v>
      </c>
      <c r="BM139" s="218" t="s">
        <v>204</v>
      </c>
    </row>
    <row r="140" s="2" customFormat="1">
      <c r="A140" s="41"/>
      <c r="B140" s="42"/>
      <c r="C140" s="43"/>
      <c r="D140" s="220" t="s">
        <v>136</v>
      </c>
      <c r="E140" s="43"/>
      <c r="F140" s="221" t="s">
        <v>205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136</v>
      </c>
      <c r="AU140" s="20" t="s">
        <v>79</v>
      </c>
    </row>
    <row r="141" s="2" customFormat="1">
      <c r="A141" s="41"/>
      <c r="B141" s="42"/>
      <c r="C141" s="43"/>
      <c r="D141" s="225" t="s">
        <v>138</v>
      </c>
      <c r="E141" s="43"/>
      <c r="F141" s="226" t="s">
        <v>206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138</v>
      </c>
      <c r="AU141" s="20" t="s">
        <v>79</v>
      </c>
    </row>
    <row r="142" s="13" customFormat="1">
      <c r="A142" s="13"/>
      <c r="B142" s="227"/>
      <c r="C142" s="228"/>
      <c r="D142" s="220" t="s">
        <v>145</v>
      </c>
      <c r="E142" s="229" t="s">
        <v>19</v>
      </c>
      <c r="F142" s="230" t="s">
        <v>207</v>
      </c>
      <c r="G142" s="228"/>
      <c r="H142" s="231">
        <v>16.399999999999999</v>
      </c>
      <c r="I142" s="232"/>
      <c r="J142" s="228"/>
      <c r="K142" s="228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145</v>
      </c>
      <c r="AU142" s="237" t="s">
        <v>79</v>
      </c>
      <c r="AV142" s="13" t="s">
        <v>79</v>
      </c>
      <c r="AW142" s="13" t="s">
        <v>31</v>
      </c>
      <c r="AX142" s="13" t="s">
        <v>69</v>
      </c>
      <c r="AY142" s="237" t="s">
        <v>127</v>
      </c>
    </row>
    <row r="143" s="13" customFormat="1">
      <c r="A143" s="13"/>
      <c r="B143" s="227"/>
      <c r="C143" s="228"/>
      <c r="D143" s="220" t="s">
        <v>145</v>
      </c>
      <c r="E143" s="229" t="s">
        <v>19</v>
      </c>
      <c r="F143" s="230" t="s">
        <v>208</v>
      </c>
      <c r="G143" s="228"/>
      <c r="H143" s="231">
        <v>16.399999999999999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145</v>
      </c>
      <c r="AU143" s="237" t="s">
        <v>79</v>
      </c>
      <c r="AV143" s="13" t="s">
        <v>79</v>
      </c>
      <c r="AW143" s="13" t="s">
        <v>31</v>
      </c>
      <c r="AX143" s="13" t="s">
        <v>69</v>
      </c>
      <c r="AY143" s="237" t="s">
        <v>127</v>
      </c>
    </row>
    <row r="144" s="13" customFormat="1">
      <c r="A144" s="13"/>
      <c r="B144" s="227"/>
      <c r="C144" s="228"/>
      <c r="D144" s="220" t="s">
        <v>145</v>
      </c>
      <c r="E144" s="229" t="s">
        <v>19</v>
      </c>
      <c r="F144" s="230" t="s">
        <v>209</v>
      </c>
      <c r="G144" s="228"/>
      <c r="H144" s="231">
        <v>96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145</v>
      </c>
      <c r="AU144" s="237" t="s">
        <v>79</v>
      </c>
      <c r="AV144" s="13" t="s">
        <v>79</v>
      </c>
      <c r="AW144" s="13" t="s">
        <v>31</v>
      </c>
      <c r="AX144" s="13" t="s">
        <v>69</v>
      </c>
      <c r="AY144" s="237" t="s">
        <v>127</v>
      </c>
    </row>
    <row r="145" s="13" customFormat="1">
      <c r="A145" s="13"/>
      <c r="B145" s="227"/>
      <c r="C145" s="228"/>
      <c r="D145" s="220" t="s">
        <v>145</v>
      </c>
      <c r="E145" s="229" t="s">
        <v>19</v>
      </c>
      <c r="F145" s="230" t="s">
        <v>210</v>
      </c>
      <c r="G145" s="228"/>
      <c r="H145" s="231">
        <v>96</v>
      </c>
      <c r="I145" s="232"/>
      <c r="J145" s="228"/>
      <c r="K145" s="228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145</v>
      </c>
      <c r="AU145" s="237" t="s">
        <v>79</v>
      </c>
      <c r="AV145" s="13" t="s">
        <v>79</v>
      </c>
      <c r="AW145" s="13" t="s">
        <v>31</v>
      </c>
      <c r="AX145" s="13" t="s">
        <v>69</v>
      </c>
      <c r="AY145" s="237" t="s">
        <v>127</v>
      </c>
    </row>
    <row r="146" s="14" customFormat="1">
      <c r="A146" s="14"/>
      <c r="B146" s="238"/>
      <c r="C146" s="239"/>
      <c r="D146" s="220" t="s">
        <v>145</v>
      </c>
      <c r="E146" s="240" t="s">
        <v>19</v>
      </c>
      <c r="F146" s="241" t="s">
        <v>147</v>
      </c>
      <c r="G146" s="239"/>
      <c r="H146" s="242">
        <v>224.80000000000001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145</v>
      </c>
      <c r="AU146" s="248" t="s">
        <v>79</v>
      </c>
      <c r="AV146" s="14" t="s">
        <v>134</v>
      </c>
      <c r="AW146" s="14" t="s">
        <v>31</v>
      </c>
      <c r="AX146" s="14" t="s">
        <v>77</v>
      </c>
      <c r="AY146" s="248" t="s">
        <v>127</v>
      </c>
    </row>
    <row r="147" s="2" customFormat="1" ht="37.8" customHeight="1">
      <c r="A147" s="41"/>
      <c r="B147" s="42"/>
      <c r="C147" s="207" t="s">
        <v>211</v>
      </c>
      <c r="D147" s="207" t="s">
        <v>129</v>
      </c>
      <c r="E147" s="208" t="s">
        <v>212</v>
      </c>
      <c r="F147" s="209" t="s">
        <v>213</v>
      </c>
      <c r="G147" s="210" t="s">
        <v>178</v>
      </c>
      <c r="H147" s="211">
        <v>1607.0999999999999</v>
      </c>
      <c r="I147" s="212"/>
      <c r="J147" s="213">
        <f>ROUND(I147*H147,2)</f>
        <v>0</v>
      </c>
      <c r="K147" s="209" t="s">
        <v>133</v>
      </c>
      <c r="L147" s="47"/>
      <c r="M147" s="214" t="s">
        <v>19</v>
      </c>
      <c r="N147" s="215" t="s">
        <v>40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134</v>
      </c>
      <c r="AT147" s="218" t="s">
        <v>129</v>
      </c>
      <c r="AU147" s="218" t="s">
        <v>79</v>
      </c>
      <c r="AY147" s="20" t="s">
        <v>127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77</v>
      </c>
      <c r="BK147" s="219">
        <f>ROUND(I147*H147,2)</f>
        <v>0</v>
      </c>
      <c r="BL147" s="20" t="s">
        <v>134</v>
      </c>
      <c r="BM147" s="218" t="s">
        <v>214</v>
      </c>
    </row>
    <row r="148" s="2" customFormat="1">
      <c r="A148" s="41"/>
      <c r="B148" s="42"/>
      <c r="C148" s="43"/>
      <c r="D148" s="220" t="s">
        <v>136</v>
      </c>
      <c r="E148" s="43"/>
      <c r="F148" s="221" t="s">
        <v>215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136</v>
      </c>
      <c r="AU148" s="20" t="s">
        <v>79</v>
      </c>
    </row>
    <row r="149" s="2" customFormat="1">
      <c r="A149" s="41"/>
      <c r="B149" s="42"/>
      <c r="C149" s="43"/>
      <c r="D149" s="225" t="s">
        <v>138</v>
      </c>
      <c r="E149" s="43"/>
      <c r="F149" s="226" t="s">
        <v>216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138</v>
      </c>
      <c r="AU149" s="20" t="s">
        <v>79</v>
      </c>
    </row>
    <row r="150" s="13" customFormat="1">
      <c r="A150" s="13"/>
      <c r="B150" s="227"/>
      <c r="C150" s="228"/>
      <c r="D150" s="220" t="s">
        <v>145</v>
      </c>
      <c r="E150" s="229" t="s">
        <v>19</v>
      </c>
      <c r="F150" s="230" t="s">
        <v>217</v>
      </c>
      <c r="G150" s="228"/>
      <c r="H150" s="231">
        <v>1585.5</v>
      </c>
      <c r="I150" s="232"/>
      <c r="J150" s="228"/>
      <c r="K150" s="228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145</v>
      </c>
      <c r="AU150" s="237" t="s">
        <v>79</v>
      </c>
      <c r="AV150" s="13" t="s">
        <v>79</v>
      </c>
      <c r="AW150" s="13" t="s">
        <v>31</v>
      </c>
      <c r="AX150" s="13" t="s">
        <v>69</v>
      </c>
      <c r="AY150" s="237" t="s">
        <v>127</v>
      </c>
    </row>
    <row r="151" s="13" customFormat="1">
      <c r="A151" s="13"/>
      <c r="B151" s="227"/>
      <c r="C151" s="228"/>
      <c r="D151" s="220" t="s">
        <v>145</v>
      </c>
      <c r="E151" s="229" t="s">
        <v>19</v>
      </c>
      <c r="F151" s="230" t="s">
        <v>218</v>
      </c>
      <c r="G151" s="228"/>
      <c r="H151" s="231">
        <v>20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145</v>
      </c>
      <c r="AU151" s="237" t="s">
        <v>79</v>
      </c>
      <c r="AV151" s="13" t="s">
        <v>79</v>
      </c>
      <c r="AW151" s="13" t="s">
        <v>31</v>
      </c>
      <c r="AX151" s="13" t="s">
        <v>69</v>
      </c>
      <c r="AY151" s="237" t="s">
        <v>127</v>
      </c>
    </row>
    <row r="152" s="13" customFormat="1">
      <c r="A152" s="13"/>
      <c r="B152" s="227"/>
      <c r="C152" s="228"/>
      <c r="D152" s="220" t="s">
        <v>145</v>
      </c>
      <c r="E152" s="229" t="s">
        <v>19</v>
      </c>
      <c r="F152" s="230" t="s">
        <v>219</v>
      </c>
      <c r="G152" s="228"/>
      <c r="H152" s="231">
        <v>18</v>
      </c>
      <c r="I152" s="232"/>
      <c r="J152" s="228"/>
      <c r="K152" s="228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145</v>
      </c>
      <c r="AU152" s="237" t="s">
        <v>79</v>
      </c>
      <c r="AV152" s="13" t="s">
        <v>79</v>
      </c>
      <c r="AW152" s="13" t="s">
        <v>31</v>
      </c>
      <c r="AX152" s="13" t="s">
        <v>69</v>
      </c>
      <c r="AY152" s="237" t="s">
        <v>127</v>
      </c>
    </row>
    <row r="153" s="13" customFormat="1">
      <c r="A153" s="13"/>
      <c r="B153" s="227"/>
      <c r="C153" s="228"/>
      <c r="D153" s="220" t="s">
        <v>145</v>
      </c>
      <c r="E153" s="229" t="s">
        <v>19</v>
      </c>
      <c r="F153" s="230" t="s">
        <v>220</v>
      </c>
      <c r="G153" s="228"/>
      <c r="H153" s="231">
        <v>-16.399999999999999</v>
      </c>
      <c r="I153" s="232"/>
      <c r="J153" s="228"/>
      <c r="K153" s="228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145</v>
      </c>
      <c r="AU153" s="237" t="s">
        <v>79</v>
      </c>
      <c r="AV153" s="13" t="s">
        <v>79</v>
      </c>
      <c r="AW153" s="13" t="s">
        <v>31</v>
      </c>
      <c r="AX153" s="13" t="s">
        <v>69</v>
      </c>
      <c r="AY153" s="237" t="s">
        <v>127</v>
      </c>
    </row>
    <row r="154" s="14" customFormat="1">
      <c r="A154" s="14"/>
      <c r="B154" s="238"/>
      <c r="C154" s="239"/>
      <c r="D154" s="220" t="s">
        <v>145</v>
      </c>
      <c r="E154" s="240" t="s">
        <v>19</v>
      </c>
      <c r="F154" s="241" t="s">
        <v>147</v>
      </c>
      <c r="G154" s="239"/>
      <c r="H154" s="242">
        <v>1607.0999999999999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8" t="s">
        <v>145</v>
      </c>
      <c r="AU154" s="248" t="s">
        <v>79</v>
      </c>
      <c r="AV154" s="14" t="s">
        <v>134</v>
      </c>
      <c r="AW154" s="14" t="s">
        <v>31</v>
      </c>
      <c r="AX154" s="14" t="s">
        <v>77</v>
      </c>
      <c r="AY154" s="248" t="s">
        <v>127</v>
      </c>
    </row>
    <row r="155" s="2" customFormat="1" ht="37.8" customHeight="1">
      <c r="A155" s="41"/>
      <c r="B155" s="42"/>
      <c r="C155" s="207" t="s">
        <v>8</v>
      </c>
      <c r="D155" s="207" t="s">
        <v>129</v>
      </c>
      <c r="E155" s="208" t="s">
        <v>221</v>
      </c>
      <c r="F155" s="209" t="s">
        <v>222</v>
      </c>
      <c r="G155" s="210" t="s">
        <v>178</v>
      </c>
      <c r="H155" s="211">
        <v>32142</v>
      </c>
      <c r="I155" s="212"/>
      <c r="J155" s="213">
        <f>ROUND(I155*H155,2)</f>
        <v>0</v>
      </c>
      <c r="K155" s="209" t="s">
        <v>133</v>
      </c>
      <c r="L155" s="47"/>
      <c r="M155" s="214" t="s">
        <v>19</v>
      </c>
      <c r="N155" s="215" t="s">
        <v>40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134</v>
      </c>
      <c r="AT155" s="218" t="s">
        <v>129</v>
      </c>
      <c r="AU155" s="218" t="s">
        <v>79</v>
      </c>
      <c r="AY155" s="20" t="s">
        <v>127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77</v>
      </c>
      <c r="BK155" s="219">
        <f>ROUND(I155*H155,2)</f>
        <v>0</v>
      </c>
      <c r="BL155" s="20" t="s">
        <v>134</v>
      </c>
      <c r="BM155" s="218" t="s">
        <v>223</v>
      </c>
    </row>
    <row r="156" s="2" customFormat="1">
      <c r="A156" s="41"/>
      <c r="B156" s="42"/>
      <c r="C156" s="43"/>
      <c r="D156" s="220" t="s">
        <v>136</v>
      </c>
      <c r="E156" s="43"/>
      <c r="F156" s="221" t="s">
        <v>224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136</v>
      </c>
      <c r="AU156" s="20" t="s">
        <v>79</v>
      </c>
    </row>
    <row r="157" s="2" customFormat="1">
      <c r="A157" s="41"/>
      <c r="B157" s="42"/>
      <c r="C157" s="43"/>
      <c r="D157" s="225" t="s">
        <v>138</v>
      </c>
      <c r="E157" s="43"/>
      <c r="F157" s="226" t="s">
        <v>225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138</v>
      </c>
      <c r="AU157" s="20" t="s">
        <v>79</v>
      </c>
    </row>
    <row r="158" s="13" customFormat="1">
      <c r="A158" s="13"/>
      <c r="B158" s="227"/>
      <c r="C158" s="228"/>
      <c r="D158" s="220" t="s">
        <v>145</v>
      </c>
      <c r="E158" s="229" t="s">
        <v>19</v>
      </c>
      <c r="F158" s="230" t="s">
        <v>217</v>
      </c>
      <c r="G158" s="228"/>
      <c r="H158" s="231">
        <v>1585.5</v>
      </c>
      <c r="I158" s="232"/>
      <c r="J158" s="228"/>
      <c r="K158" s="228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145</v>
      </c>
      <c r="AU158" s="237" t="s">
        <v>79</v>
      </c>
      <c r="AV158" s="13" t="s">
        <v>79</v>
      </c>
      <c r="AW158" s="13" t="s">
        <v>31</v>
      </c>
      <c r="AX158" s="13" t="s">
        <v>69</v>
      </c>
      <c r="AY158" s="237" t="s">
        <v>127</v>
      </c>
    </row>
    <row r="159" s="13" customFormat="1">
      <c r="A159" s="13"/>
      <c r="B159" s="227"/>
      <c r="C159" s="228"/>
      <c r="D159" s="220" t="s">
        <v>145</v>
      </c>
      <c r="E159" s="229" t="s">
        <v>19</v>
      </c>
      <c r="F159" s="230" t="s">
        <v>218</v>
      </c>
      <c r="G159" s="228"/>
      <c r="H159" s="231">
        <v>20</v>
      </c>
      <c r="I159" s="232"/>
      <c r="J159" s="228"/>
      <c r="K159" s="228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145</v>
      </c>
      <c r="AU159" s="237" t="s">
        <v>79</v>
      </c>
      <c r="AV159" s="13" t="s">
        <v>79</v>
      </c>
      <c r="AW159" s="13" t="s">
        <v>31</v>
      </c>
      <c r="AX159" s="13" t="s">
        <v>69</v>
      </c>
      <c r="AY159" s="237" t="s">
        <v>127</v>
      </c>
    </row>
    <row r="160" s="13" customFormat="1">
      <c r="A160" s="13"/>
      <c r="B160" s="227"/>
      <c r="C160" s="228"/>
      <c r="D160" s="220" t="s">
        <v>145</v>
      </c>
      <c r="E160" s="229" t="s">
        <v>19</v>
      </c>
      <c r="F160" s="230" t="s">
        <v>219</v>
      </c>
      <c r="G160" s="228"/>
      <c r="H160" s="231">
        <v>18</v>
      </c>
      <c r="I160" s="232"/>
      <c r="J160" s="228"/>
      <c r="K160" s="228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145</v>
      </c>
      <c r="AU160" s="237" t="s">
        <v>79</v>
      </c>
      <c r="AV160" s="13" t="s">
        <v>79</v>
      </c>
      <c r="AW160" s="13" t="s">
        <v>31</v>
      </c>
      <c r="AX160" s="13" t="s">
        <v>69</v>
      </c>
      <c r="AY160" s="237" t="s">
        <v>127</v>
      </c>
    </row>
    <row r="161" s="13" customFormat="1">
      <c r="A161" s="13"/>
      <c r="B161" s="227"/>
      <c r="C161" s="228"/>
      <c r="D161" s="220" t="s">
        <v>145</v>
      </c>
      <c r="E161" s="229" t="s">
        <v>19</v>
      </c>
      <c r="F161" s="230" t="s">
        <v>220</v>
      </c>
      <c r="G161" s="228"/>
      <c r="H161" s="231">
        <v>-16.399999999999999</v>
      </c>
      <c r="I161" s="232"/>
      <c r="J161" s="228"/>
      <c r="K161" s="228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145</v>
      </c>
      <c r="AU161" s="237" t="s">
        <v>79</v>
      </c>
      <c r="AV161" s="13" t="s">
        <v>79</v>
      </c>
      <c r="AW161" s="13" t="s">
        <v>31</v>
      </c>
      <c r="AX161" s="13" t="s">
        <v>69</v>
      </c>
      <c r="AY161" s="237" t="s">
        <v>127</v>
      </c>
    </row>
    <row r="162" s="14" customFormat="1">
      <c r="A162" s="14"/>
      <c r="B162" s="238"/>
      <c r="C162" s="239"/>
      <c r="D162" s="220" t="s">
        <v>145</v>
      </c>
      <c r="E162" s="240" t="s">
        <v>19</v>
      </c>
      <c r="F162" s="241" t="s">
        <v>147</v>
      </c>
      <c r="G162" s="239"/>
      <c r="H162" s="242">
        <v>1607.0999999999999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8" t="s">
        <v>145</v>
      </c>
      <c r="AU162" s="248" t="s">
        <v>79</v>
      </c>
      <c r="AV162" s="14" t="s">
        <v>134</v>
      </c>
      <c r="AW162" s="14" t="s">
        <v>31</v>
      </c>
      <c r="AX162" s="14" t="s">
        <v>77</v>
      </c>
      <c r="AY162" s="248" t="s">
        <v>127</v>
      </c>
    </row>
    <row r="163" s="13" customFormat="1">
      <c r="A163" s="13"/>
      <c r="B163" s="227"/>
      <c r="C163" s="228"/>
      <c r="D163" s="220" t="s">
        <v>145</v>
      </c>
      <c r="E163" s="228"/>
      <c r="F163" s="230" t="s">
        <v>226</v>
      </c>
      <c r="G163" s="228"/>
      <c r="H163" s="231">
        <v>32142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145</v>
      </c>
      <c r="AU163" s="237" t="s">
        <v>79</v>
      </c>
      <c r="AV163" s="13" t="s">
        <v>79</v>
      </c>
      <c r="AW163" s="13" t="s">
        <v>4</v>
      </c>
      <c r="AX163" s="13" t="s">
        <v>77</v>
      </c>
      <c r="AY163" s="237" t="s">
        <v>127</v>
      </c>
    </row>
    <row r="164" s="2" customFormat="1" ht="24.15" customHeight="1">
      <c r="A164" s="41"/>
      <c r="B164" s="42"/>
      <c r="C164" s="207" t="s">
        <v>227</v>
      </c>
      <c r="D164" s="207" t="s">
        <v>129</v>
      </c>
      <c r="E164" s="208" t="s">
        <v>228</v>
      </c>
      <c r="F164" s="209" t="s">
        <v>229</v>
      </c>
      <c r="G164" s="210" t="s">
        <v>178</v>
      </c>
      <c r="H164" s="211">
        <v>112.40000000000001</v>
      </c>
      <c r="I164" s="212"/>
      <c r="J164" s="213">
        <f>ROUND(I164*H164,2)</f>
        <v>0</v>
      </c>
      <c r="K164" s="209" t="s">
        <v>133</v>
      </c>
      <c r="L164" s="47"/>
      <c r="M164" s="214" t="s">
        <v>19</v>
      </c>
      <c r="N164" s="215" t="s">
        <v>40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134</v>
      </c>
      <c r="AT164" s="218" t="s">
        <v>129</v>
      </c>
      <c r="AU164" s="218" t="s">
        <v>79</v>
      </c>
      <c r="AY164" s="20" t="s">
        <v>127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77</v>
      </c>
      <c r="BK164" s="219">
        <f>ROUND(I164*H164,2)</f>
        <v>0</v>
      </c>
      <c r="BL164" s="20" t="s">
        <v>134</v>
      </c>
      <c r="BM164" s="218" t="s">
        <v>230</v>
      </c>
    </row>
    <row r="165" s="2" customFormat="1">
      <c r="A165" s="41"/>
      <c r="B165" s="42"/>
      <c r="C165" s="43"/>
      <c r="D165" s="220" t="s">
        <v>136</v>
      </c>
      <c r="E165" s="43"/>
      <c r="F165" s="221" t="s">
        <v>231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136</v>
      </c>
      <c r="AU165" s="20" t="s">
        <v>79</v>
      </c>
    </row>
    <row r="166" s="2" customFormat="1">
      <c r="A166" s="41"/>
      <c r="B166" s="42"/>
      <c r="C166" s="43"/>
      <c r="D166" s="225" t="s">
        <v>138</v>
      </c>
      <c r="E166" s="43"/>
      <c r="F166" s="226" t="s">
        <v>232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138</v>
      </c>
      <c r="AU166" s="20" t="s">
        <v>79</v>
      </c>
    </row>
    <row r="167" s="13" customFormat="1">
      <c r="A167" s="13"/>
      <c r="B167" s="227"/>
      <c r="C167" s="228"/>
      <c r="D167" s="220" t="s">
        <v>145</v>
      </c>
      <c r="E167" s="229" t="s">
        <v>19</v>
      </c>
      <c r="F167" s="230" t="s">
        <v>233</v>
      </c>
      <c r="G167" s="228"/>
      <c r="H167" s="231">
        <v>16.399999999999999</v>
      </c>
      <c r="I167" s="232"/>
      <c r="J167" s="228"/>
      <c r="K167" s="228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145</v>
      </c>
      <c r="AU167" s="237" t="s">
        <v>79</v>
      </c>
      <c r="AV167" s="13" t="s">
        <v>79</v>
      </c>
      <c r="AW167" s="13" t="s">
        <v>31</v>
      </c>
      <c r="AX167" s="13" t="s">
        <v>69</v>
      </c>
      <c r="AY167" s="237" t="s">
        <v>127</v>
      </c>
    </row>
    <row r="168" s="13" customFormat="1">
      <c r="A168" s="13"/>
      <c r="B168" s="227"/>
      <c r="C168" s="228"/>
      <c r="D168" s="220" t="s">
        <v>145</v>
      </c>
      <c r="E168" s="229" t="s">
        <v>19</v>
      </c>
      <c r="F168" s="230" t="s">
        <v>234</v>
      </c>
      <c r="G168" s="228"/>
      <c r="H168" s="231">
        <v>96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145</v>
      </c>
      <c r="AU168" s="237" t="s">
        <v>79</v>
      </c>
      <c r="AV168" s="13" t="s">
        <v>79</v>
      </c>
      <c r="AW168" s="13" t="s">
        <v>31</v>
      </c>
      <c r="AX168" s="13" t="s">
        <v>69</v>
      </c>
      <c r="AY168" s="237" t="s">
        <v>127</v>
      </c>
    </row>
    <row r="169" s="14" customFormat="1">
      <c r="A169" s="14"/>
      <c r="B169" s="238"/>
      <c r="C169" s="239"/>
      <c r="D169" s="220" t="s">
        <v>145</v>
      </c>
      <c r="E169" s="240" t="s">
        <v>19</v>
      </c>
      <c r="F169" s="241" t="s">
        <v>147</v>
      </c>
      <c r="G169" s="239"/>
      <c r="H169" s="242">
        <v>112.40000000000001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8" t="s">
        <v>145</v>
      </c>
      <c r="AU169" s="248" t="s">
        <v>79</v>
      </c>
      <c r="AV169" s="14" t="s">
        <v>134</v>
      </c>
      <c r="AW169" s="14" t="s">
        <v>31</v>
      </c>
      <c r="AX169" s="14" t="s">
        <v>77</v>
      </c>
      <c r="AY169" s="248" t="s">
        <v>127</v>
      </c>
    </row>
    <row r="170" s="2" customFormat="1" ht="33" customHeight="1">
      <c r="A170" s="41"/>
      <c r="B170" s="42"/>
      <c r="C170" s="207" t="s">
        <v>235</v>
      </c>
      <c r="D170" s="207" t="s">
        <v>129</v>
      </c>
      <c r="E170" s="208" t="s">
        <v>236</v>
      </c>
      <c r="F170" s="209" t="s">
        <v>237</v>
      </c>
      <c r="G170" s="210" t="s">
        <v>238</v>
      </c>
      <c r="H170" s="211">
        <v>2892.7800000000002</v>
      </c>
      <c r="I170" s="212"/>
      <c r="J170" s="213">
        <f>ROUND(I170*H170,2)</f>
        <v>0</v>
      </c>
      <c r="K170" s="209" t="s">
        <v>133</v>
      </c>
      <c r="L170" s="47"/>
      <c r="M170" s="214" t="s">
        <v>19</v>
      </c>
      <c r="N170" s="215" t="s">
        <v>40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134</v>
      </c>
      <c r="AT170" s="218" t="s">
        <v>129</v>
      </c>
      <c r="AU170" s="218" t="s">
        <v>79</v>
      </c>
      <c r="AY170" s="20" t="s">
        <v>127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77</v>
      </c>
      <c r="BK170" s="219">
        <f>ROUND(I170*H170,2)</f>
        <v>0</v>
      </c>
      <c r="BL170" s="20" t="s">
        <v>134</v>
      </c>
      <c r="BM170" s="218" t="s">
        <v>239</v>
      </c>
    </row>
    <row r="171" s="2" customFormat="1">
      <c r="A171" s="41"/>
      <c r="B171" s="42"/>
      <c r="C171" s="43"/>
      <c r="D171" s="220" t="s">
        <v>136</v>
      </c>
      <c r="E171" s="43"/>
      <c r="F171" s="221" t="s">
        <v>240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136</v>
      </c>
      <c r="AU171" s="20" t="s">
        <v>79</v>
      </c>
    </row>
    <row r="172" s="2" customFormat="1">
      <c r="A172" s="41"/>
      <c r="B172" s="42"/>
      <c r="C172" s="43"/>
      <c r="D172" s="225" t="s">
        <v>138</v>
      </c>
      <c r="E172" s="43"/>
      <c r="F172" s="226" t="s">
        <v>241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138</v>
      </c>
      <c r="AU172" s="20" t="s">
        <v>79</v>
      </c>
    </row>
    <row r="173" s="13" customFormat="1">
      <c r="A173" s="13"/>
      <c r="B173" s="227"/>
      <c r="C173" s="228"/>
      <c r="D173" s="220" t="s">
        <v>145</v>
      </c>
      <c r="E173" s="229" t="s">
        <v>19</v>
      </c>
      <c r="F173" s="230" t="s">
        <v>242</v>
      </c>
      <c r="G173" s="228"/>
      <c r="H173" s="231">
        <v>1607.0999999999999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145</v>
      </c>
      <c r="AU173" s="237" t="s">
        <v>79</v>
      </c>
      <c r="AV173" s="13" t="s">
        <v>79</v>
      </c>
      <c r="AW173" s="13" t="s">
        <v>31</v>
      </c>
      <c r="AX173" s="13" t="s">
        <v>69</v>
      </c>
      <c r="AY173" s="237" t="s">
        <v>127</v>
      </c>
    </row>
    <row r="174" s="14" customFormat="1">
      <c r="A174" s="14"/>
      <c r="B174" s="238"/>
      <c r="C174" s="239"/>
      <c r="D174" s="220" t="s">
        <v>145</v>
      </c>
      <c r="E174" s="240" t="s">
        <v>19</v>
      </c>
      <c r="F174" s="241" t="s">
        <v>147</v>
      </c>
      <c r="G174" s="239"/>
      <c r="H174" s="242">
        <v>1607.0999999999999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145</v>
      </c>
      <c r="AU174" s="248" t="s">
        <v>79</v>
      </c>
      <c r="AV174" s="14" t="s">
        <v>134</v>
      </c>
      <c r="AW174" s="14" t="s">
        <v>31</v>
      </c>
      <c r="AX174" s="14" t="s">
        <v>77</v>
      </c>
      <c r="AY174" s="248" t="s">
        <v>127</v>
      </c>
    </row>
    <row r="175" s="13" customFormat="1">
      <c r="A175" s="13"/>
      <c r="B175" s="227"/>
      <c r="C175" s="228"/>
      <c r="D175" s="220" t="s">
        <v>145</v>
      </c>
      <c r="E175" s="228"/>
      <c r="F175" s="230" t="s">
        <v>243</v>
      </c>
      <c r="G175" s="228"/>
      <c r="H175" s="231">
        <v>2892.7800000000002</v>
      </c>
      <c r="I175" s="232"/>
      <c r="J175" s="228"/>
      <c r="K175" s="228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145</v>
      </c>
      <c r="AU175" s="237" t="s">
        <v>79</v>
      </c>
      <c r="AV175" s="13" t="s">
        <v>79</v>
      </c>
      <c r="AW175" s="13" t="s">
        <v>4</v>
      </c>
      <c r="AX175" s="13" t="s">
        <v>77</v>
      </c>
      <c r="AY175" s="237" t="s">
        <v>127</v>
      </c>
    </row>
    <row r="176" s="2" customFormat="1" ht="16.5" customHeight="1">
      <c r="A176" s="41"/>
      <c r="B176" s="42"/>
      <c r="C176" s="207" t="s">
        <v>244</v>
      </c>
      <c r="D176" s="207" t="s">
        <v>129</v>
      </c>
      <c r="E176" s="208" t="s">
        <v>245</v>
      </c>
      <c r="F176" s="209" t="s">
        <v>246</v>
      </c>
      <c r="G176" s="210" t="s">
        <v>178</v>
      </c>
      <c r="H176" s="211">
        <v>112.40000000000001</v>
      </c>
      <c r="I176" s="212"/>
      <c r="J176" s="213">
        <f>ROUND(I176*H176,2)</f>
        <v>0</v>
      </c>
      <c r="K176" s="209" t="s">
        <v>133</v>
      </c>
      <c r="L176" s="47"/>
      <c r="M176" s="214" t="s">
        <v>19</v>
      </c>
      <c r="N176" s="215" t="s">
        <v>40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134</v>
      </c>
      <c r="AT176" s="218" t="s">
        <v>129</v>
      </c>
      <c r="AU176" s="218" t="s">
        <v>79</v>
      </c>
      <c r="AY176" s="20" t="s">
        <v>127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77</v>
      </c>
      <c r="BK176" s="219">
        <f>ROUND(I176*H176,2)</f>
        <v>0</v>
      </c>
      <c r="BL176" s="20" t="s">
        <v>134</v>
      </c>
      <c r="BM176" s="218" t="s">
        <v>247</v>
      </c>
    </row>
    <row r="177" s="2" customFormat="1">
      <c r="A177" s="41"/>
      <c r="B177" s="42"/>
      <c r="C177" s="43"/>
      <c r="D177" s="220" t="s">
        <v>136</v>
      </c>
      <c r="E177" s="43"/>
      <c r="F177" s="221" t="s">
        <v>248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136</v>
      </c>
      <c r="AU177" s="20" t="s">
        <v>79</v>
      </c>
    </row>
    <row r="178" s="2" customFormat="1">
      <c r="A178" s="41"/>
      <c r="B178" s="42"/>
      <c r="C178" s="43"/>
      <c r="D178" s="225" t="s">
        <v>138</v>
      </c>
      <c r="E178" s="43"/>
      <c r="F178" s="226" t="s">
        <v>249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138</v>
      </c>
      <c r="AU178" s="20" t="s">
        <v>79</v>
      </c>
    </row>
    <row r="179" s="13" customFormat="1">
      <c r="A179" s="13"/>
      <c r="B179" s="227"/>
      <c r="C179" s="228"/>
      <c r="D179" s="220" t="s">
        <v>145</v>
      </c>
      <c r="E179" s="229" t="s">
        <v>19</v>
      </c>
      <c r="F179" s="230" t="s">
        <v>233</v>
      </c>
      <c r="G179" s="228"/>
      <c r="H179" s="231">
        <v>16.399999999999999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145</v>
      </c>
      <c r="AU179" s="237" t="s">
        <v>79</v>
      </c>
      <c r="AV179" s="13" t="s">
        <v>79</v>
      </c>
      <c r="AW179" s="13" t="s">
        <v>31</v>
      </c>
      <c r="AX179" s="13" t="s">
        <v>69</v>
      </c>
      <c r="AY179" s="237" t="s">
        <v>127</v>
      </c>
    </row>
    <row r="180" s="13" customFormat="1">
      <c r="A180" s="13"/>
      <c r="B180" s="227"/>
      <c r="C180" s="228"/>
      <c r="D180" s="220" t="s">
        <v>145</v>
      </c>
      <c r="E180" s="229" t="s">
        <v>19</v>
      </c>
      <c r="F180" s="230" t="s">
        <v>234</v>
      </c>
      <c r="G180" s="228"/>
      <c r="H180" s="231">
        <v>96</v>
      </c>
      <c r="I180" s="232"/>
      <c r="J180" s="228"/>
      <c r="K180" s="228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145</v>
      </c>
      <c r="AU180" s="237" t="s">
        <v>79</v>
      </c>
      <c r="AV180" s="13" t="s">
        <v>79</v>
      </c>
      <c r="AW180" s="13" t="s">
        <v>31</v>
      </c>
      <c r="AX180" s="13" t="s">
        <v>69</v>
      </c>
      <c r="AY180" s="237" t="s">
        <v>127</v>
      </c>
    </row>
    <row r="181" s="14" customFormat="1">
      <c r="A181" s="14"/>
      <c r="B181" s="238"/>
      <c r="C181" s="239"/>
      <c r="D181" s="220" t="s">
        <v>145</v>
      </c>
      <c r="E181" s="240" t="s">
        <v>19</v>
      </c>
      <c r="F181" s="241" t="s">
        <v>147</v>
      </c>
      <c r="G181" s="239"/>
      <c r="H181" s="242">
        <v>112.40000000000001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145</v>
      </c>
      <c r="AU181" s="248" t="s">
        <v>79</v>
      </c>
      <c r="AV181" s="14" t="s">
        <v>134</v>
      </c>
      <c r="AW181" s="14" t="s">
        <v>31</v>
      </c>
      <c r="AX181" s="14" t="s">
        <v>77</v>
      </c>
      <c r="AY181" s="248" t="s">
        <v>127</v>
      </c>
    </row>
    <row r="182" s="2" customFormat="1" ht="24.15" customHeight="1">
      <c r="A182" s="41"/>
      <c r="B182" s="42"/>
      <c r="C182" s="207" t="s">
        <v>250</v>
      </c>
      <c r="D182" s="207" t="s">
        <v>129</v>
      </c>
      <c r="E182" s="208" t="s">
        <v>251</v>
      </c>
      <c r="F182" s="209" t="s">
        <v>252</v>
      </c>
      <c r="G182" s="210" t="s">
        <v>178</v>
      </c>
      <c r="H182" s="211">
        <v>16.399999999999999</v>
      </c>
      <c r="I182" s="212"/>
      <c r="J182" s="213">
        <f>ROUND(I182*H182,2)</f>
        <v>0</v>
      </c>
      <c r="K182" s="209" t="s">
        <v>133</v>
      </c>
      <c r="L182" s="47"/>
      <c r="M182" s="214" t="s">
        <v>19</v>
      </c>
      <c r="N182" s="215" t="s">
        <v>40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134</v>
      </c>
      <c r="AT182" s="218" t="s">
        <v>129</v>
      </c>
      <c r="AU182" s="218" t="s">
        <v>79</v>
      </c>
      <c r="AY182" s="20" t="s">
        <v>127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77</v>
      </c>
      <c r="BK182" s="219">
        <f>ROUND(I182*H182,2)</f>
        <v>0</v>
      </c>
      <c r="BL182" s="20" t="s">
        <v>134</v>
      </c>
      <c r="BM182" s="218" t="s">
        <v>253</v>
      </c>
    </row>
    <row r="183" s="2" customFormat="1">
      <c r="A183" s="41"/>
      <c r="B183" s="42"/>
      <c r="C183" s="43"/>
      <c r="D183" s="220" t="s">
        <v>136</v>
      </c>
      <c r="E183" s="43"/>
      <c r="F183" s="221" t="s">
        <v>254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136</v>
      </c>
      <c r="AU183" s="20" t="s">
        <v>79</v>
      </c>
    </row>
    <row r="184" s="2" customFormat="1">
      <c r="A184" s="41"/>
      <c r="B184" s="42"/>
      <c r="C184" s="43"/>
      <c r="D184" s="225" t="s">
        <v>138</v>
      </c>
      <c r="E184" s="43"/>
      <c r="F184" s="226" t="s">
        <v>255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138</v>
      </c>
      <c r="AU184" s="20" t="s">
        <v>79</v>
      </c>
    </row>
    <row r="185" s="13" customFormat="1">
      <c r="A185" s="13"/>
      <c r="B185" s="227"/>
      <c r="C185" s="228"/>
      <c r="D185" s="220" t="s">
        <v>145</v>
      </c>
      <c r="E185" s="229" t="s">
        <v>19</v>
      </c>
      <c r="F185" s="230" t="s">
        <v>256</v>
      </c>
      <c r="G185" s="228"/>
      <c r="H185" s="231">
        <v>38</v>
      </c>
      <c r="I185" s="232"/>
      <c r="J185" s="228"/>
      <c r="K185" s="228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145</v>
      </c>
      <c r="AU185" s="237" t="s">
        <v>79</v>
      </c>
      <c r="AV185" s="13" t="s">
        <v>79</v>
      </c>
      <c r="AW185" s="13" t="s">
        <v>31</v>
      </c>
      <c r="AX185" s="13" t="s">
        <v>69</v>
      </c>
      <c r="AY185" s="237" t="s">
        <v>127</v>
      </c>
    </row>
    <row r="186" s="13" customFormat="1">
      <c r="A186" s="13"/>
      <c r="B186" s="227"/>
      <c r="C186" s="228"/>
      <c r="D186" s="220" t="s">
        <v>145</v>
      </c>
      <c r="E186" s="229" t="s">
        <v>19</v>
      </c>
      <c r="F186" s="230" t="s">
        <v>257</v>
      </c>
      <c r="G186" s="228"/>
      <c r="H186" s="231">
        <v>-1.2</v>
      </c>
      <c r="I186" s="232"/>
      <c r="J186" s="228"/>
      <c r="K186" s="228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145</v>
      </c>
      <c r="AU186" s="237" t="s">
        <v>79</v>
      </c>
      <c r="AV186" s="13" t="s">
        <v>79</v>
      </c>
      <c r="AW186" s="13" t="s">
        <v>31</v>
      </c>
      <c r="AX186" s="13" t="s">
        <v>69</v>
      </c>
      <c r="AY186" s="237" t="s">
        <v>127</v>
      </c>
    </row>
    <row r="187" s="13" customFormat="1">
      <c r="A187" s="13"/>
      <c r="B187" s="227"/>
      <c r="C187" s="228"/>
      <c r="D187" s="220" t="s">
        <v>145</v>
      </c>
      <c r="E187" s="229" t="s">
        <v>19</v>
      </c>
      <c r="F187" s="230" t="s">
        <v>258</v>
      </c>
      <c r="G187" s="228"/>
      <c r="H187" s="231">
        <v>-10</v>
      </c>
      <c r="I187" s="232"/>
      <c r="J187" s="228"/>
      <c r="K187" s="228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145</v>
      </c>
      <c r="AU187" s="237" t="s">
        <v>79</v>
      </c>
      <c r="AV187" s="13" t="s">
        <v>79</v>
      </c>
      <c r="AW187" s="13" t="s">
        <v>31</v>
      </c>
      <c r="AX187" s="13" t="s">
        <v>69</v>
      </c>
      <c r="AY187" s="237" t="s">
        <v>127</v>
      </c>
    </row>
    <row r="188" s="13" customFormat="1">
      <c r="A188" s="13"/>
      <c r="B188" s="227"/>
      <c r="C188" s="228"/>
      <c r="D188" s="220" t="s">
        <v>145</v>
      </c>
      <c r="E188" s="229" t="s">
        <v>19</v>
      </c>
      <c r="F188" s="230" t="s">
        <v>259</v>
      </c>
      <c r="G188" s="228"/>
      <c r="H188" s="231">
        <v>-5.4000000000000004</v>
      </c>
      <c r="I188" s="232"/>
      <c r="J188" s="228"/>
      <c r="K188" s="228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145</v>
      </c>
      <c r="AU188" s="237" t="s">
        <v>79</v>
      </c>
      <c r="AV188" s="13" t="s">
        <v>79</v>
      </c>
      <c r="AW188" s="13" t="s">
        <v>31</v>
      </c>
      <c r="AX188" s="13" t="s">
        <v>69</v>
      </c>
      <c r="AY188" s="237" t="s">
        <v>127</v>
      </c>
    </row>
    <row r="189" s="13" customFormat="1">
      <c r="A189" s="13"/>
      <c r="B189" s="227"/>
      <c r="C189" s="228"/>
      <c r="D189" s="220" t="s">
        <v>145</v>
      </c>
      <c r="E189" s="229" t="s">
        <v>19</v>
      </c>
      <c r="F189" s="230" t="s">
        <v>260</v>
      </c>
      <c r="G189" s="228"/>
      <c r="H189" s="231">
        <v>-5</v>
      </c>
      <c r="I189" s="232"/>
      <c r="J189" s="228"/>
      <c r="K189" s="228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145</v>
      </c>
      <c r="AU189" s="237" t="s">
        <v>79</v>
      </c>
      <c r="AV189" s="13" t="s">
        <v>79</v>
      </c>
      <c r="AW189" s="13" t="s">
        <v>31</v>
      </c>
      <c r="AX189" s="13" t="s">
        <v>69</v>
      </c>
      <c r="AY189" s="237" t="s">
        <v>127</v>
      </c>
    </row>
    <row r="190" s="14" customFormat="1">
      <c r="A190" s="14"/>
      <c r="B190" s="238"/>
      <c r="C190" s="239"/>
      <c r="D190" s="220" t="s">
        <v>145</v>
      </c>
      <c r="E190" s="240" t="s">
        <v>19</v>
      </c>
      <c r="F190" s="241" t="s">
        <v>147</v>
      </c>
      <c r="G190" s="239"/>
      <c r="H190" s="242">
        <v>16.399999999999999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8" t="s">
        <v>145</v>
      </c>
      <c r="AU190" s="248" t="s">
        <v>79</v>
      </c>
      <c r="AV190" s="14" t="s">
        <v>134</v>
      </c>
      <c r="AW190" s="14" t="s">
        <v>31</v>
      </c>
      <c r="AX190" s="14" t="s">
        <v>77</v>
      </c>
      <c r="AY190" s="248" t="s">
        <v>127</v>
      </c>
    </row>
    <row r="191" s="2" customFormat="1" ht="24.15" customHeight="1">
      <c r="A191" s="41"/>
      <c r="B191" s="42"/>
      <c r="C191" s="207" t="s">
        <v>261</v>
      </c>
      <c r="D191" s="207" t="s">
        <v>129</v>
      </c>
      <c r="E191" s="208" t="s">
        <v>262</v>
      </c>
      <c r="F191" s="209" t="s">
        <v>263</v>
      </c>
      <c r="G191" s="210" t="s">
        <v>178</v>
      </c>
      <c r="H191" s="211">
        <v>4.9980000000000002</v>
      </c>
      <c r="I191" s="212"/>
      <c r="J191" s="213">
        <f>ROUND(I191*H191,2)</f>
        <v>0</v>
      </c>
      <c r="K191" s="209" t="s">
        <v>133</v>
      </c>
      <c r="L191" s="47"/>
      <c r="M191" s="214" t="s">
        <v>19</v>
      </c>
      <c r="N191" s="215" t="s">
        <v>40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134</v>
      </c>
      <c r="AT191" s="218" t="s">
        <v>129</v>
      </c>
      <c r="AU191" s="218" t="s">
        <v>79</v>
      </c>
      <c r="AY191" s="20" t="s">
        <v>127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77</v>
      </c>
      <c r="BK191" s="219">
        <f>ROUND(I191*H191,2)</f>
        <v>0</v>
      </c>
      <c r="BL191" s="20" t="s">
        <v>134</v>
      </c>
      <c r="BM191" s="218" t="s">
        <v>264</v>
      </c>
    </row>
    <row r="192" s="2" customFormat="1">
      <c r="A192" s="41"/>
      <c r="B192" s="42"/>
      <c r="C192" s="43"/>
      <c r="D192" s="220" t="s">
        <v>136</v>
      </c>
      <c r="E192" s="43"/>
      <c r="F192" s="221" t="s">
        <v>265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136</v>
      </c>
      <c r="AU192" s="20" t="s">
        <v>79</v>
      </c>
    </row>
    <row r="193" s="2" customFormat="1">
      <c r="A193" s="41"/>
      <c r="B193" s="42"/>
      <c r="C193" s="43"/>
      <c r="D193" s="225" t="s">
        <v>138</v>
      </c>
      <c r="E193" s="43"/>
      <c r="F193" s="226" t="s">
        <v>266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138</v>
      </c>
      <c r="AU193" s="20" t="s">
        <v>79</v>
      </c>
    </row>
    <row r="194" s="13" customFormat="1">
      <c r="A194" s="13"/>
      <c r="B194" s="227"/>
      <c r="C194" s="228"/>
      <c r="D194" s="220" t="s">
        <v>145</v>
      </c>
      <c r="E194" s="229" t="s">
        <v>19</v>
      </c>
      <c r="F194" s="230" t="s">
        <v>267</v>
      </c>
      <c r="G194" s="228"/>
      <c r="H194" s="231">
        <v>5.4000000000000004</v>
      </c>
      <c r="I194" s="232"/>
      <c r="J194" s="228"/>
      <c r="K194" s="228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145</v>
      </c>
      <c r="AU194" s="237" t="s">
        <v>79</v>
      </c>
      <c r="AV194" s="13" t="s">
        <v>79</v>
      </c>
      <c r="AW194" s="13" t="s">
        <v>31</v>
      </c>
      <c r="AX194" s="13" t="s">
        <v>69</v>
      </c>
      <c r="AY194" s="237" t="s">
        <v>127</v>
      </c>
    </row>
    <row r="195" s="13" customFormat="1">
      <c r="A195" s="13"/>
      <c r="B195" s="227"/>
      <c r="C195" s="228"/>
      <c r="D195" s="220" t="s">
        <v>145</v>
      </c>
      <c r="E195" s="229" t="s">
        <v>19</v>
      </c>
      <c r="F195" s="230" t="s">
        <v>268</v>
      </c>
      <c r="G195" s="228"/>
      <c r="H195" s="231">
        <v>-0.40200000000000002</v>
      </c>
      <c r="I195" s="232"/>
      <c r="J195" s="228"/>
      <c r="K195" s="228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145</v>
      </c>
      <c r="AU195" s="237" t="s">
        <v>79</v>
      </c>
      <c r="AV195" s="13" t="s">
        <v>79</v>
      </c>
      <c r="AW195" s="13" t="s">
        <v>31</v>
      </c>
      <c r="AX195" s="13" t="s">
        <v>69</v>
      </c>
      <c r="AY195" s="237" t="s">
        <v>127</v>
      </c>
    </row>
    <row r="196" s="14" customFormat="1">
      <c r="A196" s="14"/>
      <c r="B196" s="238"/>
      <c r="C196" s="239"/>
      <c r="D196" s="220" t="s">
        <v>145</v>
      </c>
      <c r="E196" s="240" t="s">
        <v>19</v>
      </c>
      <c r="F196" s="241" t="s">
        <v>147</v>
      </c>
      <c r="G196" s="239"/>
      <c r="H196" s="242">
        <v>4.9980000000000002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145</v>
      </c>
      <c r="AU196" s="248" t="s">
        <v>79</v>
      </c>
      <c r="AV196" s="14" t="s">
        <v>134</v>
      </c>
      <c r="AW196" s="14" t="s">
        <v>31</v>
      </c>
      <c r="AX196" s="14" t="s">
        <v>77</v>
      </c>
      <c r="AY196" s="248" t="s">
        <v>127</v>
      </c>
    </row>
    <row r="197" s="2" customFormat="1" ht="16.5" customHeight="1">
      <c r="A197" s="41"/>
      <c r="B197" s="42"/>
      <c r="C197" s="249" t="s">
        <v>269</v>
      </c>
      <c r="D197" s="249" t="s">
        <v>270</v>
      </c>
      <c r="E197" s="250" t="s">
        <v>271</v>
      </c>
      <c r="F197" s="251" t="s">
        <v>272</v>
      </c>
      <c r="G197" s="252" t="s">
        <v>238</v>
      </c>
      <c r="H197" s="253">
        <v>8.9960000000000004</v>
      </c>
      <c r="I197" s="254"/>
      <c r="J197" s="255">
        <f>ROUND(I197*H197,2)</f>
        <v>0</v>
      </c>
      <c r="K197" s="251" t="s">
        <v>133</v>
      </c>
      <c r="L197" s="256"/>
      <c r="M197" s="257" t="s">
        <v>19</v>
      </c>
      <c r="N197" s="258" t="s">
        <v>40</v>
      </c>
      <c r="O197" s="87"/>
      <c r="P197" s="216">
        <f>O197*H197</f>
        <v>0</v>
      </c>
      <c r="Q197" s="216">
        <v>1</v>
      </c>
      <c r="R197" s="216">
        <f>Q197*H197</f>
        <v>8.9960000000000004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187</v>
      </c>
      <c r="AT197" s="218" t="s">
        <v>270</v>
      </c>
      <c r="AU197" s="218" t="s">
        <v>79</v>
      </c>
      <c r="AY197" s="20" t="s">
        <v>127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77</v>
      </c>
      <c r="BK197" s="219">
        <f>ROUND(I197*H197,2)</f>
        <v>0</v>
      </c>
      <c r="BL197" s="20" t="s">
        <v>134</v>
      </c>
      <c r="BM197" s="218" t="s">
        <v>273</v>
      </c>
    </row>
    <row r="198" s="2" customFormat="1">
      <c r="A198" s="41"/>
      <c r="B198" s="42"/>
      <c r="C198" s="43"/>
      <c r="D198" s="220" t="s">
        <v>136</v>
      </c>
      <c r="E198" s="43"/>
      <c r="F198" s="221" t="s">
        <v>272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136</v>
      </c>
      <c r="AU198" s="20" t="s">
        <v>79</v>
      </c>
    </row>
    <row r="199" s="13" customFormat="1">
      <c r="A199" s="13"/>
      <c r="B199" s="227"/>
      <c r="C199" s="228"/>
      <c r="D199" s="220" t="s">
        <v>145</v>
      </c>
      <c r="E199" s="228"/>
      <c r="F199" s="230" t="s">
        <v>274</v>
      </c>
      <c r="G199" s="228"/>
      <c r="H199" s="231">
        <v>8.9960000000000004</v>
      </c>
      <c r="I199" s="232"/>
      <c r="J199" s="228"/>
      <c r="K199" s="228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145</v>
      </c>
      <c r="AU199" s="237" t="s">
        <v>79</v>
      </c>
      <c r="AV199" s="13" t="s">
        <v>79</v>
      </c>
      <c r="AW199" s="13" t="s">
        <v>4</v>
      </c>
      <c r="AX199" s="13" t="s">
        <v>77</v>
      </c>
      <c r="AY199" s="237" t="s">
        <v>127</v>
      </c>
    </row>
    <row r="200" s="2" customFormat="1" ht="24.15" customHeight="1">
      <c r="A200" s="41"/>
      <c r="B200" s="42"/>
      <c r="C200" s="207" t="s">
        <v>275</v>
      </c>
      <c r="D200" s="207" t="s">
        <v>129</v>
      </c>
      <c r="E200" s="208" t="s">
        <v>276</v>
      </c>
      <c r="F200" s="209" t="s">
        <v>277</v>
      </c>
      <c r="G200" s="210" t="s">
        <v>132</v>
      </c>
      <c r="H200" s="211">
        <v>4830</v>
      </c>
      <c r="I200" s="212"/>
      <c r="J200" s="213">
        <f>ROUND(I200*H200,2)</f>
        <v>0</v>
      </c>
      <c r="K200" s="209" t="s">
        <v>133</v>
      </c>
      <c r="L200" s="47"/>
      <c r="M200" s="214" t="s">
        <v>19</v>
      </c>
      <c r="N200" s="215" t="s">
        <v>40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134</v>
      </c>
      <c r="AT200" s="218" t="s">
        <v>129</v>
      </c>
      <c r="AU200" s="218" t="s">
        <v>79</v>
      </c>
      <c r="AY200" s="20" t="s">
        <v>127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77</v>
      </c>
      <c r="BK200" s="219">
        <f>ROUND(I200*H200,2)</f>
        <v>0</v>
      </c>
      <c r="BL200" s="20" t="s">
        <v>134</v>
      </c>
      <c r="BM200" s="218" t="s">
        <v>278</v>
      </c>
    </row>
    <row r="201" s="2" customFormat="1">
      <c r="A201" s="41"/>
      <c r="B201" s="42"/>
      <c r="C201" s="43"/>
      <c r="D201" s="220" t="s">
        <v>136</v>
      </c>
      <c r="E201" s="43"/>
      <c r="F201" s="221" t="s">
        <v>279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136</v>
      </c>
      <c r="AU201" s="20" t="s">
        <v>79</v>
      </c>
    </row>
    <row r="202" s="2" customFormat="1">
      <c r="A202" s="41"/>
      <c r="B202" s="42"/>
      <c r="C202" s="43"/>
      <c r="D202" s="225" t="s">
        <v>138</v>
      </c>
      <c r="E202" s="43"/>
      <c r="F202" s="226" t="s">
        <v>280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138</v>
      </c>
      <c r="AU202" s="20" t="s">
        <v>79</v>
      </c>
    </row>
    <row r="203" s="13" customFormat="1">
      <c r="A203" s="13"/>
      <c r="B203" s="227"/>
      <c r="C203" s="228"/>
      <c r="D203" s="220" t="s">
        <v>145</v>
      </c>
      <c r="E203" s="229" t="s">
        <v>19</v>
      </c>
      <c r="F203" s="230" t="s">
        <v>281</v>
      </c>
      <c r="G203" s="228"/>
      <c r="H203" s="231">
        <v>2958</v>
      </c>
      <c r="I203" s="232"/>
      <c r="J203" s="228"/>
      <c r="K203" s="228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145</v>
      </c>
      <c r="AU203" s="237" t="s">
        <v>79</v>
      </c>
      <c r="AV203" s="13" t="s">
        <v>79</v>
      </c>
      <c r="AW203" s="13" t="s">
        <v>31</v>
      </c>
      <c r="AX203" s="13" t="s">
        <v>69</v>
      </c>
      <c r="AY203" s="237" t="s">
        <v>127</v>
      </c>
    </row>
    <row r="204" s="13" customFormat="1">
      <c r="A204" s="13"/>
      <c r="B204" s="227"/>
      <c r="C204" s="228"/>
      <c r="D204" s="220" t="s">
        <v>145</v>
      </c>
      <c r="E204" s="229" t="s">
        <v>19</v>
      </c>
      <c r="F204" s="230" t="s">
        <v>282</v>
      </c>
      <c r="G204" s="228"/>
      <c r="H204" s="231">
        <v>72</v>
      </c>
      <c r="I204" s="232"/>
      <c r="J204" s="228"/>
      <c r="K204" s="228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145</v>
      </c>
      <c r="AU204" s="237" t="s">
        <v>79</v>
      </c>
      <c r="AV204" s="13" t="s">
        <v>79</v>
      </c>
      <c r="AW204" s="13" t="s">
        <v>31</v>
      </c>
      <c r="AX204" s="13" t="s">
        <v>69</v>
      </c>
      <c r="AY204" s="237" t="s">
        <v>127</v>
      </c>
    </row>
    <row r="205" s="13" customFormat="1">
      <c r="A205" s="13"/>
      <c r="B205" s="227"/>
      <c r="C205" s="228"/>
      <c r="D205" s="220" t="s">
        <v>145</v>
      </c>
      <c r="E205" s="229" t="s">
        <v>19</v>
      </c>
      <c r="F205" s="230" t="s">
        <v>283</v>
      </c>
      <c r="G205" s="228"/>
      <c r="H205" s="231">
        <v>606</v>
      </c>
      <c r="I205" s="232"/>
      <c r="J205" s="228"/>
      <c r="K205" s="228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145</v>
      </c>
      <c r="AU205" s="237" t="s">
        <v>79</v>
      </c>
      <c r="AV205" s="13" t="s">
        <v>79</v>
      </c>
      <c r="AW205" s="13" t="s">
        <v>31</v>
      </c>
      <c r="AX205" s="13" t="s">
        <v>69</v>
      </c>
      <c r="AY205" s="237" t="s">
        <v>127</v>
      </c>
    </row>
    <row r="206" s="13" customFormat="1">
      <c r="A206" s="13"/>
      <c r="B206" s="227"/>
      <c r="C206" s="228"/>
      <c r="D206" s="220" t="s">
        <v>145</v>
      </c>
      <c r="E206" s="229" t="s">
        <v>19</v>
      </c>
      <c r="F206" s="230" t="s">
        <v>284</v>
      </c>
      <c r="G206" s="228"/>
      <c r="H206" s="231">
        <v>954</v>
      </c>
      <c r="I206" s="232"/>
      <c r="J206" s="228"/>
      <c r="K206" s="228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145</v>
      </c>
      <c r="AU206" s="237" t="s">
        <v>79</v>
      </c>
      <c r="AV206" s="13" t="s">
        <v>79</v>
      </c>
      <c r="AW206" s="13" t="s">
        <v>31</v>
      </c>
      <c r="AX206" s="13" t="s">
        <v>69</v>
      </c>
      <c r="AY206" s="237" t="s">
        <v>127</v>
      </c>
    </row>
    <row r="207" s="13" customFormat="1">
      <c r="A207" s="13"/>
      <c r="B207" s="227"/>
      <c r="C207" s="228"/>
      <c r="D207" s="220" t="s">
        <v>145</v>
      </c>
      <c r="E207" s="229" t="s">
        <v>19</v>
      </c>
      <c r="F207" s="230" t="s">
        <v>285</v>
      </c>
      <c r="G207" s="228"/>
      <c r="H207" s="231">
        <v>240</v>
      </c>
      <c r="I207" s="232"/>
      <c r="J207" s="228"/>
      <c r="K207" s="228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145</v>
      </c>
      <c r="AU207" s="237" t="s">
        <v>79</v>
      </c>
      <c r="AV207" s="13" t="s">
        <v>79</v>
      </c>
      <c r="AW207" s="13" t="s">
        <v>31</v>
      </c>
      <c r="AX207" s="13" t="s">
        <v>69</v>
      </c>
      <c r="AY207" s="237" t="s">
        <v>127</v>
      </c>
    </row>
    <row r="208" s="14" customFormat="1">
      <c r="A208" s="14"/>
      <c r="B208" s="238"/>
      <c r="C208" s="239"/>
      <c r="D208" s="220" t="s">
        <v>145</v>
      </c>
      <c r="E208" s="240" t="s">
        <v>19</v>
      </c>
      <c r="F208" s="241" t="s">
        <v>147</v>
      </c>
      <c r="G208" s="239"/>
      <c r="H208" s="242">
        <v>4830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8" t="s">
        <v>145</v>
      </c>
      <c r="AU208" s="248" t="s">
        <v>79</v>
      </c>
      <c r="AV208" s="14" t="s">
        <v>134</v>
      </c>
      <c r="AW208" s="14" t="s">
        <v>31</v>
      </c>
      <c r="AX208" s="14" t="s">
        <v>77</v>
      </c>
      <c r="AY208" s="248" t="s">
        <v>127</v>
      </c>
    </row>
    <row r="209" s="2" customFormat="1" ht="33" customHeight="1">
      <c r="A209" s="41"/>
      <c r="B209" s="42"/>
      <c r="C209" s="207" t="s">
        <v>286</v>
      </c>
      <c r="D209" s="207" t="s">
        <v>129</v>
      </c>
      <c r="E209" s="208" t="s">
        <v>287</v>
      </c>
      <c r="F209" s="209" t="s">
        <v>288</v>
      </c>
      <c r="G209" s="210" t="s">
        <v>132</v>
      </c>
      <c r="H209" s="211">
        <v>640</v>
      </c>
      <c r="I209" s="212"/>
      <c r="J209" s="213">
        <f>ROUND(I209*H209,2)</f>
        <v>0</v>
      </c>
      <c r="K209" s="209" t="s">
        <v>133</v>
      </c>
      <c r="L209" s="47"/>
      <c r="M209" s="214" t="s">
        <v>19</v>
      </c>
      <c r="N209" s="215" t="s">
        <v>40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134</v>
      </c>
      <c r="AT209" s="218" t="s">
        <v>129</v>
      </c>
      <c r="AU209" s="218" t="s">
        <v>79</v>
      </c>
      <c r="AY209" s="20" t="s">
        <v>127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77</v>
      </c>
      <c r="BK209" s="219">
        <f>ROUND(I209*H209,2)</f>
        <v>0</v>
      </c>
      <c r="BL209" s="20" t="s">
        <v>134</v>
      </c>
      <c r="BM209" s="218" t="s">
        <v>289</v>
      </c>
    </row>
    <row r="210" s="2" customFormat="1">
      <c r="A210" s="41"/>
      <c r="B210" s="42"/>
      <c r="C210" s="43"/>
      <c r="D210" s="220" t="s">
        <v>136</v>
      </c>
      <c r="E210" s="43"/>
      <c r="F210" s="221" t="s">
        <v>290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136</v>
      </c>
      <c r="AU210" s="20" t="s">
        <v>79</v>
      </c>
    </row>
    <row r="211" s="2" customFormat="1">
      <c r="A211" s="41"/>
      <c r="B211" s="42"/>
      <c r="C211" s="43"/>
      <c r="D211" s="225" t="s">
        <v>138</v>
      </c>
      <c r="E211" s="43"/>
      <c r="F211" s="226" t="s">
        <v>291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138</v>
      </c>
      <c r="AU211" s="20" t="s">
        <v>79</v>
      </c>
    </row>
    <row r="212" s="13" customFormat="1">
      <c r="A212" s="13"/>
      <c r="B212" s="227"/>
      <c r="C212" s="228"/>
      <c r="D212" s="220" t="s">
        <v>145</v>
      </c>
      <c r="E212" s="229" t="s">
        <v>19</v>
      </c>
      <c r="F212" s="230" t="s">
        <v>292</v>
      </c>
      <c r="G212" s="228"/>
      <c r="H212" s="231">
        <v>640</v>
      </c>
      <c r="I212" s="232"/>
      <c r="J212" s="228"/>
      <c r="K212" s="228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145</v>
      </c>
      <c r="AU212" s="237" t="s">
        <v>79</v>
      </c>
      <c r="AV212" s="13" t="s">
        <v>79</v>
      </c>
      <c r="AW212" s="13" t="s">
        <v>31</v>
      </c>
      <c r="AX212" s="13" t="s">
        <v>69</v>
      </c>
      <c r="AY212" s="237" t="s">
        <v>127</v>
      </c>
    </row>
    <row r="213" s="14" customFormat="1">
      <c r="A213" s="14"/>
      <c r="B213" s="238"/>
      <c r="C213" s="239"/>
      <c r="D213" s="220" t="s">
        <v>145</v>
      </c>
      <c r="E213" s="240" t="s">
        <v>19</v>
      </c>
      <c r="F213" s="241" t="s">
        <v>147</v>
      </c>
      <c r="G213" s="239"/>
      <c r="H213" s="242">
        <v>640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8" t="s">
        <v>145</v>
      </c>
      <c r="AU213" s="248" t="s">
        <v>79</v>
      </c>
      <c r="AV213" s="14" t="s">
        <v>134</v>
      </c>
      <c r="AW213" s="14" t="s">
        <v>31</v>
      </c>
      <c r="AX213" s="14" t="s">
        <v>77</v>
      </c>
      <c r="AY213" s="248" t="s">
        <v>127</v>
      </c>
    </row>
    <row r="214" s="2" customFormat="1" ht="24.15" customHeight="1">
      <c r="A214" s="41"/>
      <c r="B214" s="42"/>
      <c r="C214" s="207" t="s">
        <v>7</v>
      </c>
      <c r="D214" s="207" t="s">
        <v>129</v>
      </c>
      <c r="E214" s="208" t="s">
        <v>293</v>
      </c>
      <c r="F214" s="209" t="s">
        <v>294</v>
      </c>
      <c r="G214" s="210" t="s">
        <v>132</v>
      </c>
      <c r="H214" s="211">
        <v>640</v>
      </c>
      <c r="I214" s="212"/>
      <c r="J214" s="213">
        <f>ROUND(I214*H214,2)</f>
        <v>0</v>
      </c>
      <c r="K214" s="209" t="s">
        <v>133</v>
      </c>
      <c r="L214" s="47"/>
      <c r="M214" s="214" t="s">
        <v>19</v>
      </c>
      <c r="N214" s="215" t="s">
        <v>40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134</v>
      </c>
      <c r="AT214" s="218" t="s">
        <v>129</v>
      </c>
      <c r="AU214" s="218" t="s">
        <v>79</v>
      </c>
      <c r="AY214" s="20" t="s">
        <v>127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77</v>
      </c>
      <c r="BK214" s="219">
        <f>ROUND(I214*H214,2)</f>
        <v>0</v>
      </c>
      <c r="BL214" s="20" t="s">
        <v>134</v>
      </c>
      <c r="BM214" s="218" t="s">
        <v>295</v>
      </c>
    </row>
    <row r="215" s="2" customFormat="1">
      <c r="A215" s="41"/>
      <c r="B215" s="42"/>
      <c r="C215" s="43"/>
      <c r="D215" s="220" t="s">
        <v>136</v>
      </c>
      <c r="E215" s="43"/>
      <c r="F215" s="221" t="s">
        <v>296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136</v>
      </c>
      <c r="AU215" s="20" t="s">
        <v>79</v>
      </c>
    </row>
    <row r="216" s="2" customFormat="1">
      <c r="A216" s="41"/>
      <c r="B216" s="42"/>
      <c r="C216" s="43"/>
      <c r="D216" s="225" t="s">
        <v>138</v>
      </c>
      <c r="E216" s="43"/>
      <c r="F216" s="226" t="s">
        <v>297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138</v>
      </c>
      <c r="AU216" s="20" t="s">
        <v>79</v>
      </c>
    </row>
    <row r="217" s="2" customFormat="1" ht="16.5" customHeight="1">
      <c r="A217" s="41"/>
      <c r="B217" s="42"/>
      <c r="C217" s="249" t="s">
        <v>298</v>
      </c>
      <c r="D217" s="249" t="s">
        <v>270</v>
      </c>
      <c r="E217" s="250" t="s">
        <v>299</v>
      </c>
      <c r="F217" s="251" t="s">
        <v>300</v>
      </c>
      <c r="G217" s="252" t="s">
        <v>301</v>
      </c>
      <c r="H217" s="253">
        <v>12.800000000000001</v>
      </c>
      <c r="I217" s="254"/>
      <c r="J217" s="255">
        <f>ROUND(I217*H217,2)</f>
        <v>0</v>
      </c>
      <c r="K217" s="251" t="s">
        <v>133</v>
      </c>
      <c r="L217" s="256"/>
      <c r="M217" s="257" t="s">
        <v>19</v>
      </c>
      <c r="N217" s="258" t="s">
        <v>40</v>
      </c>
      <c r="O217" s="87"/>
      <c r="P217" s="216">
        <f>O217*H217</f>
        <v>0</v>
      </c>
      <c r="Q217" s="216">
        <v>0.001</v>
      </c>
      <c r="R217" s="216">
        <f>Q217*H217</f>
        <v>0.012800000000000001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187</v>
      </c>
      <c r="AT217" s="218" t="s">
        <v>270</v>
      </c>
      <c r="AU217" s="218" t="s">
        <v>79</v>
      </c>
      <c r="AY217" s="20" t="s">
        <v>127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77</v>
      </c>
      <c r="BK217" s="219">
        <f>ROUND(I217*H217,2)</f>
        <v>0</v>
      </c>
      <c r="BL217" s="20" t="s">
        <v>134</v>
      </c>
      <c r="BM217" s="218" t="s">
        <v>302</v>
      </c>
    </row>
    <row r="218" s="2" customFormat="1">
      <c r="A218" s="41"/>
      <c r="B218" s="42"/>
      <c r="C218" s="43"/>
      <c r="D218" s="220" t="s">
        <v>136</v>
      </c>
      <c r="E218" s="43"/>
      <c r="F218" s="221" t="s">
        <v>300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136</v>
      </c>
      <c r="AU218" s="20" t="s">
        <v>79</v>
      </c>
    </row>
    <row r="219" s="13" customFormat="1">
      <c r="A219" s="13"/>
      <c r="B219" s="227"/>
      <c r="C219" s="228"/>
      <c r="D219" s="220" t="s">
        <v>145</v>
      </c>
      <c r="E219" s="228"/>
      <c r="F219" s="230" t="s">
        <v>303</v>
      </c>
      <c r="G219" s="228"/>
      <c r="H219" s="231">
        <v>12.800000000000001</v>
      </c>
      <c r="I219" s="232"/>
      <c r="J219" s="228"/>
      <c r="K219" s="228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145</v>
      </c>
      <c r="AU219" s="237" t="s">
        <v>79</v>
      </c>
      <c r="AV219" s="13" t="s">
        <v>79</v>
      </c>
      <c r="AW219" s="13" t="s">
        <v>4</v>
      </c>
      <c r="AX219" s="13" t="s">
        <v>77</v>
      </c>
      <c r="AY219" s="237" t="s">
        <v>127</v>
      </c>
    </row>
    <row r="220" s="12" customFormat="1" ht="22.8" customHeight="1">
      <c r="A220" s="12"/>
      <c r="B220" s="191"/>
      <c r="C220" s="192"/>
      <c r="D220" s="193" t="s">
        <v>68</v>
      </c>
      <c r="E220" s="205" t="s">
        <v>79</v>
      </c>
      <c r="F220" s="205" t="s">
        <v>304</v>
      </c>
      <c r="G220" s="192"/>
      <c r="H220" s="192"/>
      <c r="I220" s="195"/>
      <c r="J220" s="206">
        <f>BK220</f>
        <v>0</v>
      </c>
      <c r="K220" s="192"/>
      <c r="L220" s="197"/>
      <c r="M220" s="198"/>
      <c r="N220" s="199"/>
      <c r="O220" s="199"/>
      <c r="P220" s="200">
        <f>SUM(P221:P225)</f>
        <v>0</v>
      </c>
      <c r="Q220" s="199"/>
      <c r="R220" s="200">
        <f>SUM(R221:R225)</f>
        <v>23.010199999999998</v>
      </c>
      <c r="S220" s="199"/>
      <c r="T220" s="201">
        <f>SUM(T221:T225)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2" t="s">
        <v>77</v>
      </c>
      <c r="AT220" s="203" t="s">
        <v>68</v>
      </c>
      <c r="AU220" s="203" t="s">
        <v>77</v>
      </c>
      <c r="AY220" s="202" t="s">
        <v>127</v>
      </c>
      <c r="BK220" s="204">
        <f>SUM(BK221:BK225)</f>
        <v>0</v>
      </c>
    </row>
    <row r="221" s="2" customFormat="1" ht="16.5" customHeight="1">
      <c r="A221" s="41"/>
      <c r="B221" s="42"/>
      <c r="C221" s="207" t="s">
        <v>305</v>
      </c>
      <c r="D221" s="207" t="s">
        <v>129</v>
      </c>
      <c r="E221" s="208" t="s">
        <v>306</v>
      </c>
      <c r="F221" s="209" t="s">
        <v>307</v>
      </c>
      <c r="G221" s="210" t="s">
        <v>178</v>
      </c>
      <c r="H221" s="211">
        <v>10</v>
      </c>
      <c r="I221" s="212"/>
      <c r="J221" s="213">
        <f>ROUND(I221*H221,2)</f>
        <v>0</v>
      </c>
      <c r="K221" s="209" t="s">
        <v>133</v>
      </c>
      <c r="L221" s="47"/>
      <c r="M221" s="214" t="s">
        <v>19</v>
      </c>
      <c r="N221" s="215" t="s">
        <v>40</v>
      </c>
      <c r="O221" s="87"/>
      <c r="P221" s="216">
        <f>O221*H221</f>
        <v>0</v>
      </c>
      <c r="Q221" s="216">
        <v>2.3010199999999998</v>
      </c>
      <c r="R221" s="216">
        <f>Q221*H221</f>
        <v>23.010199999999998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134</v>
      </c>
      <c r="AT221" s="218" t="s">
        <v>129</v>
      </c>
      <c r="AU221" s="218" t="s">
        <v>79</v>
      </c>
      <c r="AY221" s="20" t="s">
        <v>127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77</v>
      </c>
      <c r="BK221" s="219">
        <f>ROUND(I221*H221,2)</f>
        <v>0</v>
      </c>
      <c r="BL221" s="20" t="s">
        <v>134</v>
      </c>
      <c r="BM221" s="218" t="s">
        <v>308</v>
      </c>
    </row>
    <row r="222" s="2" customFormat="1">
      <c r="A222" s="41"/>
      <c r="B222" s="42"/>
      <c r="C222" s="43"/>
      <c r="D222" s="220" t="s">
        <v>136</v>
      </c>
      <c r="E222" s="43"/>
      <c r="F222" s="221" t="s">
        <v>309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136</v>
      </c>
      <c r="AU222" s="20" t="s">
        <v>79</v>
      </c>
    </row>
    <row r="223" s="2" customFormat="1">
      <c r="A223" s="41"/>
      <c r="B223" s="42"/>
      <c r="C223" s="43"/>
      <c r="D223" s="225" t="s">
        <v>138</v>
      </c>
      <c r="E223" s="43"/>
      <c r="F223" s="226" t="s">
        <v>310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138</v>
      </c>
      <c r="AU223" s="20" t="s">
        <v>79</v>
      </c>
    </row>
    <row r="224" s="13" customFormat="1">
      <c r="A224" s="13"/>
      <c r="B224" s="227"/>
      <c r="C224" s="228"/>
      <c r="D224" s="220" t="s">
        <v>145</v>
      </c>
      <c r="E224" s="229" t="s">
        <v>19</v>
      </c>
      <c r="F224" s="230" t="s">
        <v>311</v>
      </c>
      <c r="G224" s="228"/>
      <c r="H224" s="231">
        <v>10</v>
      </c>
      <c r="I224" s="232"/>
      <c r="J224" s="228"/>
      <c r="K224" s="228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145</v>
      </c>
      <c r="AU224" s="237" t="s">
        <v>79</v>
      </c>
      <c r="AV224" s="13" t="s">
        <v>79</v>
      </c>
      <c r="AW224" s="13" t="s">
        <v>31</v>
      </c>
      <c r="AX224" s="13" t="s">
        <v>69</v>
      </c>
      <c r="AY224" s="237" t="s">
        <v>127</v>
      </c>
    </row>
    <row r="225" s="14" customFormat="1">
      <c r="A225" s="14"/>
      <c r="B225" s="238"/>
      <c r="C225" s="239"/>
      <c r="D225" s="220" t="s">
        <v>145</v>
      </c>
      <c r="E225" s="240" t="s">
        <v>19</v>
      </c>
      <c r="F225" s="241" t="s">
        <v>147</v>
      </c>
      <c r="G225" s="239"/>
      <c r="H225" s="242">
        <v>10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145</v>
      </c>
      <c r="AU225" s="248" t="s">
        <v>79</v>
      </c>
      <c r="AV225" s="14" t="s">
        <v>134</v>
      </c>
      <c r="AW225" s="14" t="s">
        <v>31</v>
      </c>
      <c r="AX225" s="14" t="s">
        <v>77</v>
      </c>
      <c r="AY225" s="248" t="s">
        <v>127</v>
      </c>
    </row>
    <row r="226" s="12" customFormat="1" ht="22.8" customHeight="1">
      <c r="A226" s="12"/>
      <c r="B226" s="191"/>
      <c r="C226" s="192"/>
      <c r="D226" s="193" t="s">
        <v>68</v>
      </c>
      <c r="E226" s="205" t="s">
        <v>134</v>
      </c>
      <c r="F226" s="205" t="s">
        <v>312</v>
      </c>
      <c r="G226" s="192"/>
      <c r="H226" s="192"/>
      <c r="I226" s="195"/>
      <c r="J226" s="206">
        <f>BK226</f>
        <v>0</v>
      </c>
      <c r="K226" s="192"/>
      <c r="L226" s="197"/>
      <c r="M226" s="198"/>
      <c r="N226" s="199"/>
      <c r="O226" s="199"/>
      <c r="P226" s="200">
        <f>SUM(P227:P231)</f>
        <v>0</v>
      </c>
      <c r="Q226" s="199"/>
      <c r="R226" s="200">
        <f>SUM(R227:R231)</f>
        <v>0</v>
      </c>
      <c r="S226" s="199"/>
      <c r="T226" s="201">
        <f>SUM(T227:T231)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2" t="s">
        <v>77</v>
      </c>
      <c r="AT226" s="203" t="s">
        <v>68</v>
      </c>
      <c r="AU226" s="203" t="s">
        <v>77</v>
      </c>
      <c r="AY226" s="202" t="s">
        <v>127</v>
      </c>
      <c r="BK226" s="204">
        <f>SUM(BK227:BK231)</f>
        <v>0</v>
      </c>
    </row>
    <row r="227" s="2" customFormat="1" ht="24.15" customHeight="1">
      <c r="A227" s="41"/>
      <c r="B227" s="42"/>
      <c r="C227" s="207" t="s">
        <v>313</v>
      </c>
      <c r="D227" s="207" t="s">
        <v>129</v>
      </c>
      <c r="E227" s="208" t="s">
        <v>314</v>
      </c>
      <c r="F227" s="209" t="s">
        <v>315</v>
      </c>
      <c r="G227" s="210" t="s">
        <v>178</v>
      </c>
      <c r="H227" s="211">
        <v>1.2</v>
      </c>
      <c r="I227" s="212"/>
      <c r="J227" s="213">
        <f>ROUND(I227*H227,2)</f>
        <v>0</v>
      </c>
      <c r="K227" s="209" t="s">
        <v>133</v>
      </c>
      <c r="L227" s="47"/>
      <c r="M227" s="214" t="s">
        <v>19</v>
      </c>
      <c r="N227" s="215" t="s">
        <v>40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134</v>
      </c>
      <c r="AT227" s="218" t="s">
        <v>129</v>
      </c>
      <c r="AU227" s="218" t="s">
        <v>79</v>
      </c>
      <c r="AY227" s="20" t="s">
        <v>127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77</v>
      </c>
      <c r="BK227" s="219">
        <f>ROUND(I227*H227,2)</f>
        <v>0</v>
      </c>
      <c r="BL227" s="20" t="s">
        <v>134</v>
      </c>
      <c r="BM227" s="218" t="s">
        <v>316</v>
      </c>
    </row>
    <row r="228" s="2" customFormat="1">
      <c r="A228" s="41"/>
      <c r="B228" s="42"/>
      <c r="C228" s="43"/>
      <c r="D228" s="220" t="s">
        <v>136</v>
      </c>
      <c r="E228" s="43"/>
      <c r="F228" s="221" t="s">
        <v>317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136</v>
      </c>
      <c r="AU228" s="20" t="s">
        <v>79</v>
      </c>
    </row>
    <row r="229" s="2" customFormat="1">
      <c r="A229" s="41"/>
      <c r="B229" s="42"/>
      <c r="C229" s="43"/>
      <c r="D229" s="225" t="s">
        <v>138</v>
      </c>
      <c r="E229" s="43"/>
      <c r="F229" s="226" t="s">
        <v>318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138</v>
      </c>
      <c r="AU229" s="20" t="s">
        <v>79</v>
      </c>
    </row>
    <row r="230" s="13" customFormat="1">
      <c r="A230" s="13"/>
      <c r="B230" s="227"/>
      <c r="C230" s="228"/>
      <c r="D230" s="220" t="s">
        <v>145</v>
      </c>
      <c r="E230" s="229" t="s">
        <v>19</v>
      </c>
      <c r="F230" s="230" t="s">
        <v>319</v>
      </c>
      <c r="G230" s="228"/>
      <c r="H230" s="231">
        <v>1.2</v>
      </c>
      <c r="I230" s="232"/>
      <c r="J230" s="228"/>
      <c r="K230" s="228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145</v>
      </c>
      <c r="AU230" s="237" t="s">
        <v>79</v>
      </c>
      <c r="AV230" s="13" t="s">
        <v>79</v>
      </c>
      <c r="AW230" s="13" t="s">
        <v>31</v>
      </c>
      <c r="AX230" s="13" t="s">
        <v>69</v>
      </c>
      <c r="AY230" s="237" t="s">
        <v>127</v>
      </c>
    </row>
    <row r="231" s="14" customFormat="1">
      <c r="A231" s="14"/>
      <c r="B231" s="238"/>
      <c r="C231" s="239"/>
      <c r="D231" s="220" t="s">
        <v>145</v>
      </c>
      <c r="E231" s="240" t="s">
        <v>19</v>
      </c>
      <c r="F231" s="241" t="s">
        <v>147</v>
      </c>
      <c r="G231" s="239"/>
      <c r="H231" s="242">
        <v>1.2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145</v>
      </c>
      <c r="AU231" s="248" t="s">
        <v>79</v>
      </c>
      <c r="AV231" s="14" t="s">
        <v>134</v>
      </c>
      <c r="AW231" s="14" t="s">
        <v>31</v>
      </c>
      <c r="AX231" s="14" t="s">
        <v>77</v>
      </c>
      <c r="AY231" s="248" t="s">
        <v>127</v>
      </c>
    </row>
    <row r="232" s="12" customFormat="1" ht="22.8" customHeight="1">
      <c r="A232" s="12"/>
      <c r="B232" s="191"/>
      <c r="C232" s="192"/>
      <c r="D232" s="193" t="s">
        <v>68</v>
      </c>
      <c r="E232" s="205" t="s">
        <v>161</v>
      </c>
      <c r="F232" s="205" t="s">
        <v>320</v>
      </c>
      <c r="G232" s="192"/>
      <c r="H232" s="192"/>
      <c r="I232" s="195"/>
      <c r="J232" s="206">
        <f>BK232</f>
        <v>0</v>
      </c>
      <c r="K232" s="192"/>
      <c r="L232" s="197"/>
      <c r="M232" s="198"/>
      <c r="N232" s="199"/>
      <c r="O232" s="199"/>
      <c r="P232" s="200">
        <f>SUM(P233:P303)</f>
        <v>0</v>
      </c>
      <c r="Q232" s="199"/>
      <c r="R232" s="200">
        <f>SUM(R233:R303)</f>
        <v>311.188444</v>
      </c>
      <c r="S232" s="199"/>
      <c r="T232" s="201">
        <f>SUM(T233:T303)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2" t="s">
        <v>77</v>
      </c>
      <c r="AT232" s="203" t="s">
        <v>68</v>
      </c>
      <c r="AU232" s="203" t="s">
        <v>77</v>
      </c>
      <c r="AY232" s="202" t="s">
        <v>127</v>
      </c>
      <c r="BK232" s="204">
        <f>SUM(BK233:BK303)</f>
        <v>0</v>
      </c>
    </row>
    <row r="233" s="2" customFormat="1" ht="24.15" customHeight="1">
      <c r="A233" s="41"/>
      <c r="B233" s="42"/>
      <c r="C233" s="207" t="s">
        <v>321</v>
      </c>
      <c r="D233" s="207" t="s">
        <v>129</v>
      </c>
      <c r="E233" s="208" t="s">
        <v>322</v>
      </c>
      <c r="F233" s="209" t="s">
        <v>323</v>
      </c>
      <c r="G233" s="210" t="s">
        <v>132</v>
      </c>
      <c r="H233" s="211">
        <v>7860</v>
      </c>
      <c r="I233" s="212"/>
      <c r="J233" s="213">
        <f>ROUND(I233*H233,2)</f>
        <v>0</v>
      </c>
      <c r="K233" s="209" t="s">
        <v>133</v>
      </c>
      <c r="L233" s="47"/>
      <c r="M233" s="214" t="s">
        <v>19</v>
      </c>
      <c r="N233" s="215" t="s">
        <v>40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134</v>
      </c>
      <c r="AT233" s="218" t="s">
        <v>129</v>
      </c>
      <c r="AU233" s="218" t="s">
        <v>79</v>
      </c>
      <c r="AY233" s="20" t="s">
        <v>127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77</v>
      </c>
      <c r="BK233" s="219">
        <f>ROUND(I233*H233,2)</f>
        <v>0</v>
      </c>
      <c r="BL233" s="20" t="s">
        <v>134</v>
      </c>
      <c r="BM233" s="218" t="s">
        <v>324</v>
      </c>
    </row>
    <row r="234" s="2" customFormat="1">
      <c r="A234" s="41"/>
      <c r="B234" s="42"/>
      <c r="C234" s="43"/>
      <c r="D234" s="220" t="s">
        <v>136</v>
      </c>
      <c r="E234" s="43"/>
      <c r="F234" s="221" t="s">
        <v>325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136</v>
      </c>
      <c r="AU234" s="20" t="s">
        <v>79</v>
      </c>
    </row>
    <row r="235" s="2" customFormat="1">
      <c r="A235" s="41"/>
      <c r="B235" s="42"/>
      <c r="C235" s="43"/>
      <c r="D235" s="225" t="s">
        <v>138</v>
      </c>
      <c r="E235" s="43"/>
      <c r="F235" s="226" t="s">
        <v>326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138</v>
      </c>
      <c r="AU235" s="20" t="s">
        <v>79</v>
      </c>
    </row>
    <row r="236" s="13" customFormat="1">
      <c r="A236" s="13"/>
      <c r="B236" s="227"/>
      <c r="C236" s="228"/>
      <c r="D236" s="220" t="s">
        <v>145</v>
      </c>
      <c r="E236" s="229" t="s">
        <v>19</v>
      </c>
      <c r="F236" s="230" t="s">
        <v>327</v>
      </c>
      <c r="G236" s="228"/>
      <c r="H236" s="231">
        <v>5916</v>
      </c>
      <c r="I236" s="232"/>
      <c r="J236" s="228"/>
      <c r="K236" s="228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145</v>
      </c>
      <c r="AU236" s="237" t="s">
        <v>79</v>
      </c>
      <c r="AV236" s="13" t="s">
        <v>79</v>
      </c>
      <c r="AW236" s="13" t="s">
        <v>31</v>
      </c>
      <c r="AX236" s="13" t="s">
        <v>69</v>
      </c>
      <c r="AY236" s="237" t="s">
        <v>127</v>
      </c>
    </row>
    <row r="237" s="13" customFormat="1">
      <c r="A237" s="13"/>
      <c r="B237" s="227"/>
      <c r="C237" s="228"/>
      <c r="D237" s="220" t="s">
        <v>145</v>
      </c>
      <c r="E237" s="229" t="s">
        <v>19</v>
      </c>
      <c r="F237" s="230" t="s">
        <v>328</v>
      </c>
      <c r="G237" s="228"/>
      <c r="H237" s="231">
        <v>144</v>
      </c>
      <c r="I237" s="232"/>
      <c r="J237" s="228"/>
      <c r="K237" s="228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145</v>
      </c>
      <c r="AU237" s="237" t="s">
        <v>79</v>
      </c>
      <c r="AV237" s="13" t="s">
        <v>79</v>
      </c>
      <c r="AW237" s="13" t="s">
        <v>31</v>
      </c>
      <c r="AX237" s="13" t="s">
        <v>69</v>
      </c>
      <c r="AY237" s="237" t="s">
        <v>127</v>
      </c>
    </row>
    <row r="238" s="13" customFormat="1">
      <c r="A238" s="13"/>
      <c r="B238" s="227"/>
      <c r="C238" s="228"/>
      <c r="D238" s="220" t="s">
        <v>145</v>
      </c>
      <c r="E238" s="229" t="s">
        <v>19</v>
      </c>
      <c r="F238" s="230" t="s">
        <v>283</v>
      </c>
      <c r="G238" s="228"/>
      <c r="H238" s="231">
        <v>606</v>
      </c>
      <c r="I238" s="232"/>
      <c r="J238" s="228"/>
      <c r="K238" s="228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145</v>
      </c>
      <c r="AU238" s="237" t="s">
        <v>79</v>
      </c>
      <c r="AV238" s="13" t="s">
        <v>79</v>
      </c>
      <c r="AW238" s="13" t="s">
        <v>31</v>
      </c>
      <c r="AX238" s="13" t="s">
        <v>69</v>
      </c>
      <c r="AY238" s="237" t="s">
        <v>127</v>
      </c>
    </row>
    <row r="239" s="13" customFormat="1">
      <c r="A239" s="13"/>
      <c r="B239" s="227"/>
      <c r="C239" s="228"/>
      <c r="D239" s="220" t="s">
        <v>145</v>
      </c>
      <c r="E239" s="229" t="s">
        <v>19</v>
      </c>
      <c r="F239" s="230" t="s">
        <v>329</v>
      </c>
      <c r="G239" s="228"/>
      <c r="H239" s="231">
        <v>954</v>
      </c>
      <c r="I239" s="232"/>
      <c r="J239" s="228"/>
      <c r="K239" s="228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145</v>
      </c>
      <c r="AU239" s="237" t="s">
        <v>79</v>
      </c>
      <c r="AV239" s="13" t="s">
        <v>79</v>
      </c>
      <c r="AW239" s="13" t="s">
        <v>31</v>
      </c>
      <c r="AX239" s="13" t="s">
        <v>69</v>
      </c>
      <c r="AY239" s="237" t="s">
        <v>127</v>
      </c>
    </row>
    <row r="240" s="13" customFormat="1">
      <c r="A240" s="13"/>
      <c r="B240" s="227"/>
      <c r="C240" s="228"/>
      <c r="D240" s="220" t="s">
        <v>145</v>
      </c>
      <c r="E240" s="229" t="s">
        <v>19</v>
      </c>
      <c r="F240" s="230" t="s">
        <v>330</v>
      </c>
      <c r="G240" s="228"/>
      <c r="H240" s="231">
        <v>240</v>
      </c>
      <c r="I240" s="232"/>
      <c r="J240" s="228"/>
      <c r="K240" s="228"/>
      <c r="L240" s="233"/>
      <c r="M240" s="234"/>
      <c r="N240" s="235"/>
      <c r="O240" s="235"/>
      <c r="P240" s="235"/>
      <c r="Q240" s="235"/>
      <c r="R240" s="235"/>
      <c r="S240" s="235"/>
      <c r="T240" s="23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7" t="s">
        <v>145</v>
      </c>
      <c r="AU240" s="237" t="s">
        <v>79</v>
      </c>
      <c r="AV240" s="13" t="s">
        <v>79</v>
      </c>
      <c r="AW240" s="13" t="s">
        <v>31</v>
      </c>
      <c r="AX240" s="13" t="s">
        <v>69</v>
      </c>
      <c r="AY240" s="237" t="s">
        <v>127</v>
      </c>
    </row>
    <row r="241" s="14" customFormat="1">
      <c r="A241" s="14"/>
      <c r="B241" s="238"/>
      <c r="C241" s="239"/>
      <c r="D241" s="220" t="s">
        <v>145</v>
      </c>
      <c r="E241" s="240" t="s">
        <v>19</v>
      </c>
      <c r="F241" s="241" t="s">
        <v>147</v>
      </c>
      <c r="G241" s="239"/>
      <c r="H241" s="242">
        <v>7860</v>
      </c>
      <c r="I241" s="243"/>
      <c r="J241" s="239"/>
      <c r="K241" s="239"/>
      <c r="L241" s="244"/>
      <c r="M241" s="245"/>
      <c r="N241" s="246"/>
      <c r="O241" s="246"/>
      <c r="P241" s="246"/>
      <c r="Q241" s="246"/>
      <c r="R241" s="246"/>
      <c r="S241" s="246"/>
      <c r="T241" s="24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8" t="s">
        <v>145</v>
      </c>
      <c r="AU241" s="248" t="s">
        <v>79</v>
      </c>
      <c r="AV241" s="14" t="s">
        <v>134</v>
      </c>
      <c r="AW241" s="14" t="s">
        <v>31</v>
      </c>
      <c r="AX241" s="14" t="s">
        <v>77</v>
      </c>
      <c r="AY241" s="248" t="s">
        <v>127</v>
      </c>
    </row>
    <row r="242" s="2" customFormat="1" ht="24.15" customHeight="1">
      <c r="A242" s="41"/>
      <c r="B242" s="42"/>
      <c r="C242" s="207" t="s">
        <v>331</v>
      </c>
      <c r="D242" s="207" t="s">
        <v>129</v>
      </c>
      <c r="E242" s="208" t="s">
        <v>332</v>
      </c>
      <c r="F242" s="209" t="s">
        <v>333</v>
      </c>
      <c r="G242" s="210" t="s">
        <v>132</v>
      </c>
      <c r="H242" s="211">
        <v>2591</v>
      </c>
      <c r="I242" s="212"/>
      <c r="J242" s="213">
        <f>ROUND(I242*H242,2)</f>
        <v>0</v>
      </c>
      <c r="K242" s="209" t="s">
        <v>133</v>
      </c>
      <c r="L242" s="47"/>
      <c r="M242" s="214" t="s">
        <v>19</v>
      </c>
      <c r="N242" s="215" t="s">
        <v>40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134</v>
      </c>
      <c r="AT242" s="218" t="s">
        <v>129</v>
      </c>
      <c r="AU242" s="218" t="s">
        <v>79</v>
      </c>
      <c r="AY242" s="20" t="s">
        <v>127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77</v>
      </c>
      <c r="BK242" s="219">
        <f>ROUND(I242*H242,2)</f>
        <v>0</v>
      </c>
      <c r="BL242" s="20" t="s">
        <v>134</v>
      </c>
      <c r="BM242" s="218" t="s">
        <v>334</v>
      </c>
    </row>
    <row r="243" s="2" customFormat="1">
      <c r="A243" s="41"/>
      <c r="B243" s="42"/>
      <c r="C243" s="43"/>
      <c r="D243" s="220" t="s">
        <v>136</v>
      </c>
      <c r="E243" s="43"/>
      <c r="F243" s="221" t="s">
        <v>335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136</v>
      </c>
      <c r="AU243" s="20" t="s">
        <v>79</v>
      </c>
    </row>
    <row r="244" s="2" customFormat="1">
      <c r="A244" s="41"/>
      <c r="B244" s="42"/>
      <c r="C244" s="43"/>
      <c r="D244" s="225" t="s">
        <v>138</v>
      </c>
      <c r="E244" s="43"/>
      <c r="F244" s="226" t="s">
        <v>336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138</v>
      </c>
      <c r="AU244" s="20" t="s">
        <v>79</v>
      </c>
    </row>
    <row r="245" s="2" customFormat="1" ht="33" customHeight="1">
      <c r="A245" s="41"/>
      <c r="B245" s="42"/>
      <c r="C245" s="207" t="s">
        <v>337</v>
      </c>
      <c r="D245" s="207" t="s">
        <v>129</v>
      </c>
      <c r="E245" s="208" t="s">
        <v>338</v>
      </c>
      <c r="F245" s="209" t="s">
        <v>339</v>
      </c>
      <c r="G245" s="210" t="s">
        <v>132</v>
      </c>
      <c r="H245" s="211">
        <v>2591</v>
      </c>
      <c r="I245" s="212"/>
      <c r="J245" s="213">
        <f>ROUND(I245*H245,2)</f>
        <v>0</v>
      </c>
      <c r="K245" s="209" t="s">
        <v>133</v>
      </c>
      <c r="L245" s="47"/>
      <c r="M245" s="214" t="s">
        <v>19</v>
      </c>
      <c r="N245" s="215" t="s">
        <v>40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134</v>
      </c>
      <c r="AT245" s="218" t="s">
        <v>129</v>
      </c>
      <c r="AU245" s="218" t="s">
        <v>79</v>
      </c>
      <c r="AY245" s="20" t="s">
        <v>127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77</v>
      </c>
      <c r="BK245" s="219">
        <f>ROUND(I245*H245,2)</f>
        <v>0</v>
      </c>
      <c r="BL245" s="20" t="s">
        <v>134</v>
      </c>
      <c r="BM245" s="218" t="s">
        <v>340</v>
      </c>
    </row>
    <row r="246" s="2" customFormat="1">
      <c r="A246" s="41"/>
      <c r="B246" s="42"/>
      <c r="C246" s="43"/>
      <c r="D246" s="220" t="s">
        <v>136</v>
      </c>
      <c r="E246" s="43"/>
      <c r="F246" s="221" t="s">
        <v>341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136</v>
      </c>
      <c r="AU246" s="20" t="s">
        <v>79</v>
      </c>
    </row>
    <row r="247" s="2" customFormat="1">
      <c r="A247" s="41"/>
      <c r="B247" s="42"/>
      <c r="C247" s="43"/>
      <c r="D247" s="225" t="s">
        <v>138</v>
      </c>
      <c r="E247" s="43"/>
      <c r="F247" s="226" t="s">
        <v>342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138</v>
      </c>
      <c r="AU247" s="20" t="s">
        <v>79</v>
      </c>
    </row>
    <row r="248" s="2" customFormat="1" ht="24.15" customHeight="1">
      <c r="A248" s="41"/>
      <c r="B248" s="42"/>
      <c r="C248" s="207" t="s">
        <v>343</v>
      </c>
      <c r="D248" s="207" t="s">
        <v>129</v>
      </c>
      <c r="E248" s="208" t="s">
        <v>344</v>
      </c>
      <c r="F248" s="209" t="s">
        <v>345</v>
      </c>
      <c r="G248" s="210" t="s">
        <v>132</v>
      </c>
      <c r="H248" s="211">
        <v>2591</v>
      </c>
      <c r="I248" s="212"/>
      <c r="J248" s="213">
        <f>ROUND(I248*H248,2)</f>
        <v>0</v>
      </c>
      <c r="K248" s="209" t="s">
        <v>133</v>
      </c>
      <c r="L248" s="47"/>
      <c r="M248" s="214" t="s">
        <v>19</v>
      </c>
      <c r="N248" s="215" t="s">
        <v>40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134</v>
      </c>
      <c r="AT248" s="218" t="s">
        <v>129</v>
      </c>
      <c r="AU248" s="218" t="s">
        <v>79</v>
      </c>
      <c r="AY248" s="20" t="s">
        <v>127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77</v>
      </c>
      <c r="BK248" s="219">
        <f>ROUND(I248*H248,2)</f>
        <v>0</v>
      </c>
      <c r="BL248" s="20" t="s">
        <v>134</v>
      </c>
      <c r="BM248" s="218" t="s">
        <v>346</v>
      </c>
    </row>
    <row r="249" s="2" customFormat="1">
      <c r="A249" s="41"/>
      <c r="B249" s="42"/>
      <c r="C249" s="43"/>
      <c r="D249" s="220" t="s">
        <v>136</v>
      </c>
      <c r="E249" s="43"/>
      <c r="F249" s="221" t="s">
        <v>347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136</v>
      </c>
      <c r="AU249" s="20" t="s">
        <v>79</v>
      </c>
    </row>
    <row r="250" s="2" customFormat="1">
      <c r="A250" s="41"/>
      <c r="B250" s="42"/>
      <c r="C250" s="43"/>
      <c r="D250" s="225" t="s">
        <v>138</v>
      </c>
      <c r="E250" s="43"/>
      <c r="F250" s="226" t="s">
        <v>348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138</v>
      </c>
      <c r="AU250" s="20" t="s">
        <v>79</v>
      </c>
    </row>
    <row r="251" s="2" customFormat="1" ht="24.15" customHeight="1">
      <c r="A251" s="41"/>
      <c r="B251" s="42"/>
      <c r="C251" s="207" t="s">
        <v>349</v>
      </c>
      <c r="D251" s="207" t="s">
        <v>129</v>
      </c>
      <c r="E251" s="208" t="s">
        <v>350</v>
      </c>
      <c r="F251" s="209" t="s">
        <v>351</v>
      </c>
      <c r="G251" s="210" t="s">
        <v>132</v>
      </c>
      <c r="H251" s="211">
        <v>781</v>
      </c>
      <c r="I251" s="212"/>
      <c r="J251" s="213">
        <f>ROUND(I251*H251,2)</f>
        <v>0</v>
      </c>
      <c r="K251" s="209" t="s">
        <v>133</v>
      </c>
      <c r="L251" s="47"/>
      <c r="M251" s="214" t="s">
        <v>19</v>
      </c>
      <c r="N251" s="215" t="s">
        <v>40</v>
      </c>
      <c r="O251" s="87"/>
      <c r="P251" s="216">
        <f>O251*H251</f>
        <v>0</v>
      </c>
      <c r="Q251" s="216">
        <v>0.089219999999999994</v>
      </c>
      <c r="R251" s="216">
        <f>Q251*H251</f>
        <v>69.680819999999997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134</v>
      </c>
      <c r="AT251" s="218" t="s">
        <v>129</v>
      </c>
      <c r="AU251" s="218" t="s">
        <v>79</v>
      </c>
      <c r="AY251" s="20" t="s">
        <v>127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77</v>
      </c>
      <c r="BK251" s="219">
        <f>ROUND(I251*H251,2)</f>
        <v>0</v>
      </c>
      <c r="BL251" s="20" t="s">
        <v>134</v>
      </c>
      <c r="BM251" s="218" t="s">
        <v>352</v>
      </c>
    </row>
    <row r="252" s="2" customFormat="1">
      <c r="A252" s="41"/>
      <c r="B252" s="42"/>
      <c r="C252" s="43"/>
      <c r="D252" s="220" t="s">
        <v>136</v>
      </c>
      <c r="E252" s="43"/>
      <c r="F252" s="221" t="s">
        <v>353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136</v>
      </c>
      <c r="AU252" s="20" t="s">
        <v>79</v>
      </c>
    </row>
    <row r="253" s="2" customFormat="1">
      <c r="A253" s="41"/>
      <c r="B253" s="42"/>
      <c r="C253" s="43"/>
      <c r="D253" s="225" t="s">
        <v>138</v>
      </c>
      <c r="E253" s="43"/>
      <c r="F253" s="226" t="s">
        <v>354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138</v>
      </c>
      <c r="AU253" s="20" t="s">
        <v>79</v>
      </c>
    </row>
    <row r="254" s="15" customFormat="1">
      <c r="A254" s="15"/>
      <c r="B254" s="259"/>
      <c r="C254" s="260"/>
      <c r="D254" s="220" t="s">
        <v>145</v>
      </c>
      <c r="E254" s="261" t="s">
        <v>19</v>
      </c>
      <c r="F254" s="262" t="s">
        <v>355</v>
      </c>
      <c r="G254" s="260"/>
      <c r="H254" s="261" t="s">
        <v>19</v>
      </c>
      <c r="I254" s="263"/>
      <c r="J254" s="260"/>
      <c r="K254" s="260"/>
      <c r="L254" s="264"/>
      <c r="M254" s="265"/>
      <c r="N254" s="266"/>
      <c r="O254" s="266"/>
      <c r="P254" s="266"/>
      <c r="Q254" s="266"/>
      <c r="R254" s="266"/>
      <c r="S254" s="266"/>
      <c r="T254" s="267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8" t="s">
        <v>145</v>
      </c>
      <c r="AU254" s="268" t="s">
        <v>79</v>
      </c>
      <c r="AV254" s="15" t="s">
        <v>77</v>
      </c>
      <c r="AW254" s="15" t="s">
        <v>31</v>
      </c>
      <c r="AX254" s="15" t="s">
        <v>69</v>
      </c>
      <c r="AY254" s="268" t="s">
        <v>127</v>
      </c>
    </row>
    <row r="255" s="13" customFormat="1">
      <c r="A255" s="13"/>
      <c r="B255" s="227"/>
      <c r="C255" s="228"/>
      <c r="D255" s="220" t="s">
        <v>145</v>
      </c>
      <c r="E255" s="229" t="s">
        <v>19</v>
      </c>
      <c r="F255" s="230" t="s">
        <v>356</v>
      </c>
      <c r="G255" s="228"/>
      <c r="H255" s="231">
        <v>774.60000000000002</v>
      </c>
      <c r="I255" s="232"/>
      <c r="J255" s="228"/>
      <c r="K255" s="228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145</v>
      </c>
      <c r="AU255" s="237" t="s">
        <v>79</v>
      </c>
      <c r="AV255" s="13" t="s">
        <v>79</v>
      </c>
      <c r="AW255" s="13" t="s">
        <v>31</v>
      </c>
      <c r="AX255" s="13" t="s">
        <v>69</v>
      </c>
      <c r="AY255" s="237" t="s">
        <v>127</v>
      </c>
    </row>
    <row r="256" s="13" customFormat="1">
      <c r="A256" s="13"/>
      <c r="B256" s="227"/>
      <c r="C256" s="228"/>
      <c r="D256" s="220" t="s">
        <v>145</v>
      </c>
      <c r="E256" s="229" t="s">
        <v>19</v>
      </c>
      <c r="F256" s="230" t="s">
        <v>357</v>
      </c>
      <c r="G256" s="228"/>
      <c r="H256" s="231">
        <v>6.4000000000000004</v>
      </c>
      <c r="I256" s="232"/>
      <c r="J256" s="228"/>
      <c r="K256" s="228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145</v>
      </c>
      <c r="AU256" s="237" t="s">
        <v>79</v>
      </c>
      <c r="AV256" s="13" t="s">
        <v>79</v>
      </c>
      <c r="AW256" s="13" t="s">
        <v>31</v>
      </c>
      <c r="AX256" s="13" t="s">
        <v>69</v>
      </c>
      <c r="AY256" s="237" t="s">
        <v>127</v>
      </c>
    </row>
    <row r="257" s="14" customFormat="1">
      <c r="A257" s="14"/>
      <c r="B257" s="238"/>
      <c r="C257" s="239"/>
      <c r="D257" s="220" t="s">
        <v>145</v>
      </c>
      <c r="E257" s="240" t="s">
        <v>19</v>
      </c>
      <c r="F257" s="241" t="s">
        <v>147</v>
      </c>
      <c r="G257" s="239"/>
      <c r="H257" s="242">
        <v>781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8" t="s">
        <v>145</v>
      </c>
      <c r="AU257" s="248" t="s">
        <v>79</v>
      </c>
      <c r="AV257" s="14" t="s">
        <v>134</v>
      </c>
      <c r="AW257" s="14" t="s">
        <v>31</v>
      </c>
      <c r="AX257" s="14" t="s">
        <v>77</v>
      </c>
      <c r="AY257" s="248" t="s">
        <v>127</v>
      </c>
    </row>
    <row r="258" s="2" customFormat="1" ht="24.15" customHeight="1">
      <c r="A258" s="41"/>
      <c r="B258" s="42"/>
      <c r="C258" s="249" t="s">
        <v>358</v>
      </c>
      <c r="D258" s="249" t="s">
        <v>270</v>
      </c>
      <c r="E258" s="250" t="s">
        <v>359</v>
      </c>
      <c r="F258" s="251" t="s">
        <v>360</v>
      </c>
      <c r="G258" s="252" t="s">
        <v>132</v>
      </c>
      <c r="H258" s="253">
        <v>782.346</v>
      </c>
      <c r="I258" s="254"/>
      <c r="J258" s="255">
        <f>ROUND(I258*H258,2)</f>
        <v>0</v>
      </c>
      <c r="K258" s="251" t="s">
        <v>133</v>
      </c>
      <c r="L258" s="256"/>
      <c r="M258" s="257" t="s">
        <v>19</v>
      </c>
      <c r="N258" s="258" t="s">
        <v>40</v>
      </c>
      <c r="O258" s="87"/>
      <c r="P258" s="216">
        <f>O258*H258</f>
        <v>0</v>
      </c>
      <c r="Q258" s="216">
        <v>0.13200000000000001</v>
      </c>
      <c r="R258" s="216">
        <f>Q258*H258</f>
        <v>103.269672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187</v>
      </c>
      <c r="AT258" s="218" t="s">
        <v>270</v>
      </c>
      <c r="AU258" s="218" t="s">
        <v>79</v>
      </c>
      <c r="AY258" s="20" t="s">
        <v>127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77</v>
      </c>
      <c r="BK258" s="219">
        <f>ROUND(I258*H258,2)</f>
        <v>0</v>
      </c>
      <c r="BL258" s="20" t="s">
        <v>134</v>
      </c>
      <c r="BM258" s="218" t="s">
        <v>361</v>
      </c>
    </row>
    <row r="259" s="2" customFormat="1">
      <c r="A259" s="41"/>
      <c r="B259" s="42"/>
      <c r="C259" s="43"/>
      <c r="D259" s="220" t="s">
        <v>136</v>
      </c>
      <c r="E259" s="43"/>
      <c r="F259" s="221" t="s">
        <v>360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136</v>
      </c>
      <c r="AU259" s="20" t="s">
        <v>79</v>
      </c>
    </row>
    <row r="260" s="13" customFormat="1">
      <c r="A260" s="13"/>
      <c r="B260" s="227"/>
      <c r="C260" s="228"/>
      <c r="D260" s="220" t="s">
        <v>145</v>
      </c>
      <c r="E260" s="229" t="s">
        <v>19</v>
      </c>
      <c r="F260" s="230" t="s">
        <v>362</v>
      </c>
      <c r="G260" s="228"/>
      <c r="H260" s="231">
        <v>774.60000000000002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145</v>
      </c>
      <c r="AU260" s="237" t="s">
        <v>79</v>
      </c>
      <c r="AV260" s="13" t="s">
        <v>79</v>
      </c>
      <c r="AW260" s="13" t="s">
        <v>31</v>
      </c>
      <c r="AX260" s="13" t="s">
        <v>69</v>
      </c>
      <c r="AY260" s="237" t="s">
        <v>127</v>
      </c>
    </row>
    <row r="261" s="14" customFormat="1">
      <c r="A261" s="14"/>
      <c r="B261" s="238"/>
      <c r="C261" s="239"/>
      <c r="D261" s="220" t="s">
        <v>145</v>
      </c>
      <c r="E261" s="240" t="s">
        <v>19</v>
      </c>
      <c r="F261" s="241" t="s">
        <v>147</v>
      </c>
      <c r="G261" s="239"/>
      <c r="H261" s="242">
        <v>774.60000000000002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8" t="s">
        <v>145</v>
      </c>
      <c r="AU261" s="248" t="s">
        <v>79</v>
      </c>
      <c r="AV261" s="14" t="s">
        <v>134</v>
      </c>
      <c r="AW261" s="14" t="s">
        <v>31</v>
      </c>
      <c r="AX261" s="14" t="s">
        <v>77</v>
      </c>
      <c r="AY261" s="248" t="s">
        <v>127</v>
      </c>
    </row>
    <row r="262" s="13" customFormat="1">
      <c r="A262" s="13"/>
      <c r="B262" s="227"/>
      <c r="C262" s="228"/>
      <c r="D262" s="220" t="s">
        <v>145</v>
      </c>
      <c r="E262" s="228"/>
      <c r="F262" s="230" t="s">
        <v>363</v>
      </c>
      <c r="G262" s="228"/>
      <c r="H262" s="231">
        <v>782.346</v>
      </c>
      <c r="I262" s="232"/>
      <c r="J262" s="228"/>
      <c r="K262" s="228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145</v>
      </c>
      <c r="AU262" s="237" t="s">
        <v>79</v>
      </c>
      <c r="AV262" s="13" t="s">
        <v>79</v>
      </c>
      <c r="AW262" s="13" t="s">
        <v>4</v>
      </c>
      <c r="AX262" s="13" t="s">
        <v>77</v>
      </c>
      <c r="AY262" s="237" t="s">
        <v>127</v>
      </c>
    </row>
    <row r="263" s="2" customFormat="1" ht="24.15" customHeight="1">
      <c r="A263" s="41"/>
      <c r="B263" s="42"/>
      <c r="C263" s="249" t="s">
        <v>364</v>
      </c>
      <c r="D263" s="249" t="s">
        <v>270</v>
      </c>
      <c r="E263" s="250" t="s">
        <v>365</v>
      </c>
      <c r="F263" s="251" t="s">
        <v>366</v>
      </c>
      <c r="G263" s="252" t="s">
        <v>132</v>
      </c>
      <c r="H263" s="253">
        <v>6.4640000000000004</v>
      </c>
      <c r="I263" s="254"/>
      <c r="J263" s="255">
        <f>ROUND(I263*H263,2)</f>
        <v>0</v>
      </c>
      <c r="K263" s="251" t="s">
        <v>133</v>
      </c>
      <c r="L263" s="256"/>
      <c r="M263" s="257" t="s">
        <v>19</v>
      </c>
      <c r="N263" s="258" t="s">
        <v>40</v>
      </c>
      <c r="O263" s="87"/>
      <c r="P263" s="216">
        <f>O263*H263</f>
        <v>0</v>
      </c>
      <c r="Q263" s="216">
        <v>0.13100000000000001</v>
      </c>
      <c r="R263" s="216">
        <f>Q263*H263</f>
        <v>0.84678400000000009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187</v>
      </c>
      <c r="AT263" s="218" t="s">
        <v>270</v>
      </c>
      <c r="AU263" s="218" t="s">
        <v>79</v>
      </c>
      <c r="AY263" s="20" t="s">
        <v>127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77</v>
      </c>
      <c r="BK263" s="219">
        <f>ROUND(I263*H263,2)</f>
        <v>0</v>
      </c>
      <c r="BL263" s="20" t="s">
        <v>134</v>
      </c>
      <c r="BM263" s="218" t="s">
        <v>367</v>
      </c>
    </row>
    <row r="264" s="2" customFormat="1">
      <c r="A264" s="41"/>
      <c r="B264" s="42"/>
      <c r="C264" s="43"/>
      <c r="D264" s="220" t="s">
        <v>136</v>
      </c>
      <c r="E264" s="43"/>
      <c r="F264" s="221" t="s">
        <v>366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136</v>
      </c>
      <c r="AU264" s="20" t="s">
        <v>79</v>
      </c>
    </row>
    <row r="265" s="13" customFormat="1">
      <c r="A265" s="13"/>
      <c r="B265" s="227"/>
      <c r="C265" s="228"/>
      <c r="D265" s="220" t="s">
        <v>145</v>
      </c>
      <c r="E265" s="229" t="s">
        <v>19</v>
      </c>
      <c r="F265" s="230" t="s">
        <v>368</v>
      </c>
      <c r="G265" s="228"/>
      <c r="H265" s="231">
        <v>6.4000000000000004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145</v>
      </c>
      <c r="AU265" s="237" t="s">
        <v>79</v>
      </c>
      <c r="AV265" s="13" t="s">
        <v>79</v>
      </c>
      <c r="AW265" s="13" t="s">
        <v>31</v>
      </c>
      <c r="AX265" s="13" t="s">
        <v>69</v>
      </c>
      <c r="AY265" s="237" t="s">
        <v>127</v>
      </c>
    </row>
    <row r="266" s="14" customFormat="1">
      <c r="A266" s="14"/>
      <c r="B266" s="238"/>
      <c r="C266" s="239"/>
      <c r="D266" s="220" t="s">
        <v>145</v>
      </c>
      <c r="E266" s="240" t="s">
        <v>19</v>
      </c>
      <c r="F266" s="241" t="s">
        <v>147</v>
      </c>
      <c r="G266" s="239"/>
      <c r="H266" s="242">
        <v>6.4000000000000004</v>
      </c>
      <c r="I266" s="243"/>
      <c r="J266" s="239"/>
      <c r="K266" s="239"/>
      <c r="L266" s="244"/>
      <c r="M266" s="245"/>
      <c r="N266" s="246"/>
      <c r="O266" s="246"/>
      <c r="P266" s="246"/>
      <c r="Q266" s="246"/>
      <c r="R266" s="246"/>
      <c r="S266" s="246"/>
      <c r="T266" s="24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8" t="s">
        <v>145</v>
      </c>
      <c r="AU266" s="248" t="s">
        <v>79</v>
      </c>
      <c r="AV266" s="14" t="s">
        <v>134</v>
      </c>
      <c r="AW266" s="14" t="s">
        <v>31</v>
      </c>
      <c r="AX266" s="14" t="s">
        <v>77</v>
      </c>
      <c r="AY266" s="248" t="s">
        <v>127</v>
      </c>
    </row>
    <row r="267" s="13" customFormat="1">
      <c r="A267" s="13"/>
      <c r="B267" s="227"/>
      <c r="C267" s="228"/>
      <c r="D267" s="220" t="s">
        <v>145</v>
      </c>
      <c r="E267" s="228"/>
      <c r="F267" s="230" t="s">
        <v>369</v>
      </c>
      <c r="G267" s="228"/>
      <c r="H267" s="231">
        <v>6.4640000000000004</v>
      </c>
      <c r="I267" s="232"/>
      <c r="J267" s="228"/>
      <c r="K267" s="228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145</v>
      </c>
      <c r="AU267" s="237" t="s">
        <v>79</v>
      </c>
      <c r="AV267" s="13" t="s">
        <v>79</v>
      </c>
      <c r="AW267" s="13" t="s">
        <v>4</v>
      </c>
      <c r="AX267" s="13" t="s">
        <v>77</v>
      </c>
      <c r="AY267" s="237" t="s">
        <v>127</v>
      </c>
    </row>
    <row r="268" s="2" customFormat="1" ht="24.15" customHeight="1">
      <c r="A268" s="41"/>
      <c r="B268" s="42"/>
      <c r="C268" s="207" t="s">
        <v>370</v>
      </c>
      <c r="D268" s="207" t="s">
        <v>129</v>
      </c>
      <c r="E268" s="208" t="s">
        <v>371</v>
      </c>
      <c r="F268" s="209" t="s">
        <v>372</v>
      </c>
      <c r="G268" s="210" t="s">
        <v>132</v>
      </c>
      <c r="H268" s="211">
        <v>512</v>
      </c>
      <c r="I268" s="212"/>
      <c r="J268" s="213">
        <f>ROUND(I268*H268,2)</f>
        <v>0</v>
      </c>
      <c r="K268" s="209" t="s">
        <v>133</v>
      </c>
      <c r="L268" s="47"/>
      <c r="M268" s="214" t="s">
        <v>19</v>
      </c>
      <c r="N268" s="215" t="s">
        <v>40</v>
      </c>
      <c r="O268" s="87"/>
      <c r="P268" s="216">
        <f>O268*H268</f>
        <v>0</v>
      </c>
      <c r="Q268" s="216">
        <v>0.090620000000000006</v>
      </c>
      <c r="R268" s="216">
        <f>Q268*H268</f>
        <v>46.397440000000003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134</v>
      </c>
      <c r="AT268" s="218" t="s">
        <v>129</v>
      </c>
      <c r="AU268" s="218" t="s">
        <v>79</v>
      </c>
      <c r="AY268" s="20" t="s">
        <v>127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77</v>
      </c>
      <c r="BK268" s="219">
        <f>ROUND(I268*H268,2)</f>
        <v>0</v>
      </c>
      <c r="BL268" s="20" t="s">
        <v>134</v>
      </c>
      <c r="BM268" s="218" t="s">
        <v>373</v>
      </c>
    </row>
    <row r="269" s="2" customFormat="1">
      <c r="A269" s="41"/>
      <c r="B269" s="42"/>
      <c r="C269" s="43"/>
      <c r="D269" s="220" t="s">
        <v>136</v>
      </c>
      <c r="E269" s="43"/>
      <c r="F269" s="221" t="s">
        <v>374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136</v>
      </c>
      <c r="AU269" s="20" t="s">
        <v>79</v>
      </c>
    </row>
    <row r="270" s="2" customFormat="1">
      <c r="A270" s="41"/>
      <c r="B270" s="42"/>
      <c r="C270" s="43"/>
      <c r="D270" s="225" t="s">
        <v>138</v>
      </c>
      <c r="E270" s="43"/>
      <c r="F270" s="226" t="s">
        <v>375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138</v>
      </c>
      <c r="AU270" s="20" t="s">
        <v>79</v>
      </c>
    </row>
    <row r="271" s="15" customFormat="1">
      <c r="A271" s="15"/>
      <c r="B271" s="259"/>
      <c r="C271" s="260"/>
      <c r="D271" s="220" t="s">
        <v>145</v>
      </c>
      <c r="E271" s="261" t="s">
        <v>19</v>
      </c>
      <c r="F271" s="262" t="s">
        <v>355</v>
      </c>
      <c r="G271" s="260"/>
      <c r="H271" s="261" t="s">
        <v>19</v>
      </c>
      <c r="I271" s="263"/>
      <c r="J271" s="260"/>
      <c r="K271" s="260"/>
      <c r="L271" s="264"/>
      <c r="M271" s="265"/>
      <c r="N271" s="266"/>
      <c r="O271" s="266"/>
      <c r="P271" s="266"/>
      <c r="Q271" s="266"/>
      <c r="R271" s="266"/>
      <c r="S271" s="266"/>
      <c r="T271" s="267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8" t="s">
        <v>145</v>
      </c>
      <c r="AU271" s="268" t="s">
        <v>79</v>
      </c>
      <c r="AV271" s="15" t="s">
        <v>77</v>
      </c>
      <c r="AW271" s="15" t="s">
        <v>31</v>
      </c>
      <c r="AX271" s="15" t="s">
        <v>69</v>
      </c>
      <c r="AY271" s="268" t="s">
        <v>127</v>
      </c>
    </row>
    <row r="272" s="13" customFormat="1">
      <c r="A272" s="13"/>
      <c r="B272" s="227"/>
      <c r="C272" s="228"/>
      <c r="D272" s="220" t="s">
        <v>145</v>
      </c>
      <c r="E272" s="229" t="s">
        <v>19</v>
      </c>
      <c r="F272" s="230" t="s">
        <v>376</v>
      </c>
      <c r="G272" s="228"/>
      <c r="H272" s="231">
        <v>52.799999999999997</v>
      </c>
      <c r="I272" s="232"/>
      <c r="J272" s="228"/>
      <c r="K272" s="228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145</v>
      </c>
      <c r="AU272" s="237" t="s">
        <v>79</v>
      </c>
      <c r="AV272" s="13" t="s">
        <v>79</v>
      </c>
      <c r="AW272" s="13" t="s">
        <v>31</v>
      </c>
      <c r="AX272" s="13" t="s">
        <v>69</v>
      </c>
      <c r="AY272" s="237" t="s">
        <v>127</v>
      </c>
    </row>
    <row r="273" s="13" customFormat="1">
      <c r="A273" s="13"/>
      <c r="B273" s="227"/>
      <c r="C273" s="228"/>
      <c r="D273" s="220" t="s">
        <v>145</v>
      </c>
      <c r="E273" s="229" t="s">
        <v>19</v>
      </c>
      <c r="F273" s="230" t="s">
        <v>377</v>
      </c>
      <c r="G273" s="228"/>
      <c r="H273" s="231">
        <v>19.199999999999999</v>
      </c>
      <c r="I273" s="232"/>
      <c r="J273" s="228"/>
      <c r="K273" s="228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145</v>
      </c>
      <c r="AU273" s="237" t="s">
        <v>79</v>
      </c>
      <c r="AV273" s="13" t="s">
        <v>79</v>
      </c>
      <c r="AW273" s="13" t="s">
        <v>31</v>
      </c>
      <c r="AX273" s="13" t="s">
        <v>69</v>
      </c>
      <c r="AY273" s="237" t="s">
        <v>127</v>
      </c>
    </row>
    <row r="274" s="16" customFormat="1">
      <c r="A274" s="16"/>
      <c r="B274" s="269"/>
      <c r="C274" s="270"/>
      <c r="D274" s="220" t="s">
        <v>145</v>
      </c>
      <c r="E274" s="271" t="s">
        <v>19</v>
      </c>
      <c r="F274" s="272" t="s">
        <v>378</v>
      </c>
      <c r="G274" s="270"/>
      <c r="H274" s="273">
        <v>72</v>
      </c>
      <c r="I274" s="274"/>
      <c r="J274" s="270"/>
      <c r="K274" s="270"/>
      <c r="L274" s="275"/>
      <c r="M274" s="276"/>
      <c r="N274" s="277"/>
      <c r="O274" s="277"/>
      <c r="P274" s="277"/>
      <c r="Q274" s="277"/>
      <c r="R274" s="277"/>
      <c r="S274" s="277"/>
      <c r="T274" s="278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79" t="s">
        <v>145</v>
      </c>
      <c r="AU274" s="279" t="s">
        <v>79</v>
      </c>
      <c r="AV274" s="16" t="s">
        <v>148</v>
      </c>
      <c r="AW274" s="16" t="s">
        <v>31</v>
      </c>
      <c r="AX274" s="16" t="s">
        <v>69</v>
      </c>
      <c r="AY274" s="279" t="s">
        <v>127</v>
      </c>
    </row>
    <row r="275" s="15" customFormat="1">
      <c r="A275" s="15"/>
      <c r="B275" s="259"/>
      <c r="C275" s="260"/>
      <c r="D275" s="220" t="s">
        <v>145</v>
      </c>
      <c r="E275" s="261" t="s">
        <v>19</v>
      </c>
      <c r="F275" s="262" t="s">
        <v>379</v>
      </c>
      <c r="G275" s="260"/>
      <c r="H275" s="261" t="s">
        <v>19</v>
      </c>
      <c r="I275" s="263"/>
      <c r="J275" s="260"/>
      <c r="K275" s="260"/>
      <c r="L275" s="264"/>
      <c r="M275" s="265"/>
      <c r="N275" s="266"/>
      <c r="O275" s="266"/>
      <c r="P275" s="266"/>
      <c r="Q275" s="266"/>
      <c r="R275" s="266"/>
      <c r="S275" s="266"/>
      <c r="T275" s="267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8" t="s">
        <v>145</v>
      </c>
      <c r="AU275" s="268" t="s">
        <v>79</v>
      </c>
      <c r="AV275" s="15" t="s">
        <v>77</v>
      </c>
      <c r="AW275" s="15" t="s">
        <v>31</v>
      </c>
      <c r="AX275" s="15" t="s">
        <v>69</v>
      </c>
      <c r="AY275" s="268" t="s">
        <v>127</v>
      </c>
    </row>
    <row r="276" s="13" customFormat="1">
      <c r="A276" s="13"/>
      <c r="B276" s="227"/>
      <c r="C276" s="228"/>
      <c r="D276" s="220" t="s">
        <v>145</v>
      </c>
      <c r="E276" s="229" t="s">
        <v>19</v>
      </c>
      <c r="F276" s="230" t="s">
        <v>380</v>
      </c>
      <c r="G276" s="228"/>
      <c r="H276" s="231">
        <v>309</v>
      </c>
      <c r="I276" s="232"/>
      <c r="J276" s="228"/>
      <c r="K276" s="228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145</v>
      </c>
      <c r="AU276" s="237" t="s">
        <v>79</v>
      </c>
      <c r="AV276" s="13" t="s">
        <v>79</v>
      </c>
      <c r="AW276" s="13" t="s">
        <v>31</v>
      </c>
      <c r="AX276" s="13" t="s">
        <v>69</v>
      </c>
      <c r="AY276" s="237" t="s">
        <v>127</v>
      </c>
    </row>
    <row r="277" s="13" customFormat="1">
      <c r="A277" s="13"/>
      <c r="B277" s="227"/>
      <c r="C277" s="228"/>
      <c r="D277" s="220" t="s">
        <v>145</v>
      </c>
      <c r="E277" s="229" t="s">
        <v>19</v>
      </c>
      <c r="F277" s="230" t="s">
        <v>381</v>
      </c>
      <c r="G277" s="228"/>
      <c r="H277" s="231">
        <v>44</v>
      </c>
      <c r="I277" s="232"/>
      <c r="J277" s="228"/>
      <c r="K277" s="228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145</v>
      </c>
      <c r="AU277" s="237" t="s">
        <v>79</v>
      </c>
      <c r="AV277" s="13" t="s">
        <v>79</v>
      </c>
      <c r="AW277" s="13" t="s">
        <v>31</v>
      </c>
      <c r="AX277" s="13" t="s">
        <v>69</v>
      </c>
      <c r="AY277" s="237" t="s">
        <v>127</v>
      </c>
    </row>
    <row r="278" s="16" customFormat="1">
      <c r="A278" s="16"/>
      <c r="B278" s="269"/>
      <c r="C278" s="270"/>
      <c r="D278" s="220" t="s">
        <v>145</v>
      </c>
      <c r="E278" s="271" t="s">
        <v>19</v>
      </c>
      <c r="F278" s="272" t="s">
        <v>378</v>
      </c>
      <c r="G278" s="270"/>
      <c r="H278" s="273">
        <v>353</v>
      </c>
      <c r="I278" s="274"/>
      <c r="J278" s="270"/>
      <c r="K278" s="270"/>
      <c r="L278" s="275"/>
      <c r="M278" s="276"/>
      <c r="N278" s="277"/>
      <c r="O278" s="277"/>
      <c r="P278" s="277"/>
      <c r="Q278" s="277"/>
      <c r="R278" s="277"/>
      <c r="S278" s="277"/>
      <c r="T278" s="278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T278" s="279" t="s">
        <v>145</v>
      </c>
      <c r="AU278" s="279" t="s">
        <v>79</v>
      </c>
      <c r="AV278" s="16" t="s">
        <v>148</v>
      </c>
      <c r="AW278" s="16" t="s">
        <v>31</v>
      </c>
      <c r="AX278" s="16" t="s">
        <v>69</v>
      </c>
      <c r="AY278" s="279" t="s">
        <v>127</v>
      </c>
    </row>
    <row r="279" s="15" customFormat="1">
      <c r="A279" s="15"/>
      <c r="B279" s="259"/>
      <c r="C279" s="260"/>
      <c r="D279" s="220" t="s">
        <v>145</v>
      </c>
      <c r="E279" s="261" t="s">
        <v>19</v>
      </c>
      <c r="F279" s="262" t="s">
        <v>382</v>
      </c>
      <c r="G279" s="260"/>
      <c r="H279" s="261" t="s">
        <v>19</v>
      </c>
      <c r="I279" s="263"/>
      <c r="J279" s="260"/>
      <c r="K279" s="260"/>
      <c r="L279" s="264"/>
      <c r="M279" s="265"/>
      <c r="N279" s="266"/>
      <c r="O279" s="266"/>
      <c r="P279" s="266"/>
      <c r="Q279" s="266"/>
      <c r="R279" s="266"/>
      <c r="S279" s="266"/>
      <c r="T279" s="267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8" t="s">
        <v>145</v>
      </c>
      <c r="AU279" s="268" t="s">
        <v>79</v>
      </c>
      <c r="AV279" s="15" t="s">
        <v>77</v>
      </c>
      <c r="AW279" s="15" t="s">
        <v>31</v>
      </c>
      <c r="AX279" s="15" t="s">
        <v>69</v>
      </c>
      <c r="AY279" s="268" t="s">
        <v>127</v>
      </c>
    </row>
    <row r="280" s="13" customFormat="1">
      <c r="A280" s="13"/>
      <c r="B280" s="227"/>
      <c r="C280" s="228"/>
      <c r="D280" s="220" t="s">
        <v>145</v>
      </c>
      <c r="E280" s="229" t="s">
        <v>19</v>
      </c>
      <c r="F280" s="230" t="s">
        <v>383</v>
      </c>
      <c r="G280" s="228"/>
      <c r="H280" s="231">
        <v>38</v>
      </c>
      <c r="I280" s="232"/>
      <c r="J280" s="228"/>
      <c r="K280" s="228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145</v>
      </c>
      <c r="AU280" s="237" t="s">
        <v>79</v>
      </c>
      <c r="AV280" s="13" t="s">
        <v>79</v>
      </c>
      <c r="AW280" s="13" t="s">
        <v>31</v>
      </c>
      <c r="AX280" s="13" t="s">
        <v>69</v>
      </c>
      <c r="AY280" s="237" t="s">
        <v>127</v>
      </c>
    </row>
    <row r="281" s="16" customFormat="1">
      <c r="A281" s="16"/>
      <c r="B281" s="269"/>
      <c r="C281" s="270"/>
      <c r="D281" s="220" t="s">
        <v>145</v>
      </c>
      <c r="E281" s="271" t="s">
        <v>19</v>
      </c>
      <c r="F281" s="272" t="s">
        <v>378</v>
      </c>
      <c r="G281" s="270"/>
      <c r="H281" s="273">
        <v>38</v>
      </c>
      <c r="I281" s="274"/>
      <c r="J281" s="270"/>
      <c r="K281" s="270"/>
      <c r="L281" s="275"/>
      <c r="M281" s="276"/>
      <c r="N281" s="277"/>
      <c r="O281" s="277"/>
      <c r="P281" s="277"/>
      <c r="Q281" s="277"/>
      <c r="R281" s="277"/>
      <c r="S281" s="277"/>
      <c r="T281" s="278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79" t="s">
        <v>145</v>
      </c>
      <c r="AU281" s="279" t="s">
        <v>79</v>
      </c>
      <c r="AV281" s="16" t="s">
        <v>148</v>
      </c>
      <c r="AW281" s="16" t="s">
        <v>31</v>
      </c>
      <c r="AX281" s="16" t="s">
        <v>69</v>
      </c>
      <c r="AY281" s="279" t="s">
        <v>127</v>
      </c>
    </row>
    <row r="282" s="15" customFormat="1">
      <c r="A282" s="15"/>
      <c r="B282" s="259"/>
      <c r="C282" s="260"/>
      <c r="D282" s="220" t="s">
        <v>145</v>
      </c>
      <c r="E282" s="261" t="s">
        <v>19</v>
      </c>
      <c r="F282" s="262" t="s">
        <v>384</v>
      </c>
      <c r="G282" s="260"/>
      <c r="H282" s="261" t="s">
        <v>19</v>
      </c>
      <c r="I282" s="263"/>
      <c r="J282" s="260"/>
      <c r="K282" s="260"/>
      <c r="L282" s="264"/>
      <c r="M282" s="265"/>
      <c r="N282" s="266"/>
      <c r="O282" s="266"/>
      <c r="P282" s="266"/>
      <c r="Q282" s="266"/>
      <c r="R282" s="266"/>
      <c r="S282" s="266"/>
      <c r="T282" s="26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8" t="s">
        <v>145</v>
      </c>
      <c r="AU282" s="268" t="s">
        <v>79</v>
      </c>
      <c r="AV282" s="15" t="s">
        <v>77</v>
      </c>
      <c r="AW282" s="15" t="s">
        <v>31</v>
      </c>
      <c r="AX282" s="15" t="s">
        <v>69</v>
      </c>
      <c r="AY282" s="268" t="s">
        <v>127</v>
      </c>
    </row>
    <row r="283" s="13" customFormat="1">
      <c r="A283" s="13"/>
      <c r="B283" s="227"/>
      <c r="C283" s="228"/>
      <c r="D283" s="220" t="s">
        <v>145</v>
      </c>
      <c r="E283" s="229" t="s">
        <v>19</v>
      </c>
      <c r="F283" s="230" t="s">
        <v>385</v>
      </c>
      <c r="G283" s="228"/>
      <c r="H283" s="231">
        <v>49</v>
      </c>
      <c r="I283" s="232"/>
      <c r="J283" s="228"/>
      <c r="K283" s="228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145</v>
      </c>
      <c r="AU283" s="237" t="s">
        <v>79</v>
      </c>
      <c r="AV283" s="13" t="s">
        <v>79</v>
      </c>
      <c r="AW283" s="13" t="s">
        <v>31</v>
      </c>
      <c r="AX283" s="13" t="s">
        <v>69</v>
      </c>
      <c r="AY283" s="237" t="s">
        <v>127</v>
      </c>
    </row>
    <row r="284" s="16" customFormat="1">
      <c r="A284" s="16"/>
      <c r="B284" s="269"/>
      <c r="C284" s="270"/>
      <c r="D284" s="220" t="s">
        <v>145</v>
      </c>
      <c r="E284" s="271" t="s">
        <v>19</v>
      </c>
      <c r="F284" s="272" t="s">
        <v>378</v>
      </c>
      <c r="G284" s="270"/>
      <c r="H284" s="273">
        <v>49</v>
      </c>
      <c r="I284" s="274"/>
      <c r="J284" s="270"/>
      <c r="K284" s="270"/>
      <c r="L284" s="275"/>
      <c r="M284" s="276"/>
      <c r="N284" s="277"/>
      <c r="O284" s="277"/>
      <c r="P284" s="277"/>
      <c r="Q284" s="277"/>
      <c r="R284" s="277"/>
      <c r="S284" s="277"/>
      <c r="T284" s="278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T284" s="279" t="s">
        <v>145</v>
      </c>
      <c r="AU284" s="279" t="s">
        <v>79</v>
      </c>
      <c r="AV284" s="16" t="s">
        <v>148</v>
      </c>
      <c r="AW284" s="16" t="s">
        <v>31</v>
      </c>
      <c r="AX284" s="16" t="s">
        <v>69</v>
      </c>
      <c r="AY284" s="279" t="s">
        <v>127</v>
      </c>
    </row>
    <row r="285" s="14" customFormat="1">
      <c r="A285" s="14"/>
      <c r="B285" s="238"/>
      <c r="C285" s="239"/>
      <c r="D285" s="220" t="s">
        <v>145</v>
      </c>
      <c r="E285" s="240" t="s">
        <v>19</v>
      </c>
      <c r="F285" s="241" t="s">
        <v>147</v>
      </c>
      <c r="G285" s="239"/>
      <c r="H285" s="242">
        <v>512</v>
      </c>
      <c r="I285" s="243"/>
      <c r="J285" s="239"/>
      <c r="K285" s="239"/>
      <c r="L285" s="244"/>
      <c r="M285" s="245"/>
      <c r="N285" s="246"/>
      <c r="O285" s="246"/>
      <c r="P285" s="246"/>
      <c r="Q285" s="246"/>
      <c r="R285" s="246"/>
      <c r="S285" s="246"/>
      <c r="T285" s="24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8" t="s">
        <v>145</v>
      </c>
      <c r="AU285" s="248" t="s">
        <v>79</v>
      </c>
      <c r="AV285" s="14" t="s">
        <v>134</v>
      </c>
      <c r="AW285" s="14" t="s">
        <v>31</v>
      </c>
      <c r="AX285" s="14" t="s">
        <v>77</v>
      </c>
      <c r="AY285" s="248" t="s">
        <v>127</v>
      </c>
    </row>
    <row r="286" s="2" customFormat="1" ht="24.15" customHeight="1">
      <c r="A286" s="41"/>
      <c r="B286" s="42"/>
      <c r="C286" s="249" t="s">
        <v>386</v>
      </c>
      <c r="D286" s="249" t="s">
        <v>270</v>
      </c>
      <c r="E286" s="250" t="s">
        <v>387</v>
      </c>
      <c r="F286" s="251" t="s">
        <v>388</v>
      </c>
      <c r="G286" s="252" t="s">
        <v>132</v>
      </c>
      <c r="H286" s="253">
        <v>414.90800000000002</v>
      </c>
      <c r="I286" s="254"/>
      <c r="J286" s="255">
        <f>ROUND(I286*H286,2)</f>
        <v>0</v>
      </c>
      <c r="K286" s="251" t="s">
        <v>133</v>
      </c>
      <c r="L286" s="256"/>
      <c r="M286" s="257" t="s">
        <v>19</v>
      </c>
      <c r="N286" s="258" t="s">
        <v>40</v>
      </c>
      <c r="O286" s="87"/>
      <c r="P286" s="216">
        <f>O286*H286</f>
        <v>0</v>
      </c>
      <c r="Q286" s="216">
        <v>0.17599999999999999</v>
      </c>
      <c r="R286" s="216">
        <f>Q286*H286</f>
        <v>73.023808000000002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187</v>
      </c>
      <c r="AT286" s="218" t="s">
        <v>270</v>
      </c>
      <c r="AU286" s="218" t="s">
        <v>79</v>
      </c>
      <c r="AY286" s="20" t="s">
        <v>127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77</v>
      </c>
      <c r="BK286" s="219">
        <f>ROUND(I286*H286,2)</f>
        <v>0</v>
      </c>
      <c r="BL286" s="20" t="s">
        <v>134</v>
      </c>
      <c r="BM286" s="218" t="s">
        <v>389</v>
      </c>
    </row>
    <row r="287" s="2" customFormat="1">
      <c r="A287" s="41"/>
      <c r="B287" s="42"/>
      <c r="C287" s="43"/>
      <c r="D287" s="220" t="s">
        <v>136</v>
      </c>
      <c r="E287" s="43"/>
      <c r="F287" s="221" t="s">
        <v>388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136</v>
      </c>
      <c r="AU287" s="20" t="s">
        <v>79</v>
      </c>
    </row>
    <row r="288" s="13" customFormat="1">
      <c r="A288" s="13"/>
      <c r="B288" s="227"/>
      <c r="C288" s="228"/>
      <c r="D288" s="220" t="s">
        <v>145</v>
      </c>
      <c r="E288" s="229" t="s">
        <v>19</v>
      </c>
      <c r="F288" s="230" t="s">
        <v>390</v>
      </c>
      <c r="G288" s="228"/>
      <c r="H288" s="231">
        <v>52.799999999999997</v>
      </c>
      <c r="I288" s="232"/>
      <c r="J288" s="228"/>
      <c r="K288" s="228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145</v>
      </c>
      <c r="AU288" s="237" t="s">
        <v>79</v>
      </c>
      <c r="AV288" s="13" t="s">
        <v>79</v>
      </c>
      <c r="AW288" s="13" t="s">
        <v>31</v>
      </c>
      <c r="AX288" s="13" t="s">
        <v>69</v>
      </c>
      <c r="AY288" s="237" t="s">
        <v>127</v>
      </c>
    </row>
    <row r="289" s="13" customFormat="1">
      <c r="A289" s="13"/>
      <c r="B289" s="227"/>
      <c r="C289" s="228"/>
      <c r="D289" s="220" t="s">
        <v>145</v>
      </c>
      <c r="E289" s="229" t="s">
        <v>19</v>
      </c>
      <c r="F289" s="230" t="s">
        <v>391</v>
      </c>
      <c r="G289" s="228"/>
      <c r="H289" s="231">
        <v>309</v>
      </c>
      <c r="I289" s="232"/>
      <c r="J289" s="228"/>
      <c r="K289" s="228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145</v>
      </c>
      <c r="AU289" s="237" t="s">
        <v>79</v>
      </c>
      <c r="AV289" s="13" t="s">
        <v>79</v>
      </c>
      <c r="AW289" s="13" t="s">
        <v>31</v>
      </c>
      <c r="AX289" s="13" t="s">
        <v>69</v>
      </c>
      <c r="AY289" s="237" t="s">
        <v>127</v>
      </c>
    </row>
    <row r="290" s="13" customFormat="1">
      <c r="A290" s="13"/>
      <c r="B290" s="227"/>
      <c r="C290" s="228"/>
      <c r="D290" s="220" t="s">
        <v>145</v>
      </c>
      <c r="E290" s="229" t="s">
        <v>19</v>
      </c>
      <c r="F290" s="230" t="s">
        <v>392</v>
      </c>
      <c r="G290" s="228"/>
      <c r="H290" s="231">
        <v>49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145</v>
      </c>
      <c r="AU290" s="237" t="s">
        <v>79</v>
      </c>
      <c r="AV290" s="13" t="s">
        <v>79</v>
      </c>
      <c r="AW290" s="13" t="s">
        <v>31</v>
      </c>
      <c r="AX290" s="13" t="s">
        <v>69</v>
      </c>
      <c r="AY290" s="237" t="s">
        <v>127</v>
      </c>
    </row>
    <row r="291" s="14" customFormat="1">
      <c r="A291" s="14"/>
      <c r="B291" s="238"/>
      <c r="C291" s="239"/>
      <c r="D291" s="220" t="s">
        <v>145</v>
      </c>
      <c r="E291" s="240" t="s">
        <v>19</v>
      </c>
      <c r="F291" s="241" t="s">
        <v>147</v>
      </c>
      <c r="G291" s="239"/>
      <c r="H291" s="242">
        <v>410.80000000000001</v>
      </c>
      <c r="I291" s="243"/>
      <c r="J291" s="239"/>
      <c r="K291" s="239"/>
      <c r="L291" s="244"/>
      <c r="M291" s="245"/>
      <c r="N291" s="246"/>
      <c r="O291" s="246"/>
      <c r="P291" s="246"/>
      <c r="Q291" s="246"/>
      <c r="R291" s="246"/>
      <c r="S291" s="246"/>
      <c r="T291" s="24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8" t="s">
        <v>145</v>
      </c>
      <c r="AU291" s="248" t="s">
        <v>79</v>
      </c>
      <c r="AV291" s="14" t="s">
        <v>134</v>
      </c>
      <c r="AW291" s="14" t="s">
        <v>31</v>
      </c>
      <c r="AX291" s="14" t="s">
        <v>77</v>
      </c>
      <c r="AY291" s="248" t="s">
        <v>127</v>
      </c>
    </row>
    <row r="292" s="13" customFormat="1">
      <c r="A292" s="13"/>
      <c r="B292" s="227"/>
      <c r="C292" s="228"/>
      <c r="D292" s="220" t="s">
        <v>145</v>
      </c>
      <c r="E292" s="228"/>
      <c r="F292" s="230" t="s">
        <v>393</v>
      </c>
      <c r="G292" s="228"/>
      <c r="H292" s="231">
        <v>414.90800000000002</v>
      </c>
      <c r="I292" s="232"/>
      <c r="J292" s="228"/>
      <c r="K292" s="228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145</v>
      </c>
      <c r="AU292" s="237" t="s">
        <v>79</v>
      </c>
      <c r="AV292" s="13" t="s">
        <v>79</v>
      </c>
      <c r="AW292" s="13" t="s">
        <v>4</v>
      </c>
      <c r="AX292" s="13" t="s">
        <v>77</v>
      </c>
      <c r="AY292" s="237" t="s">
        <v>127</v>
      </c>
    </row>
    <row r="293" s="2" customFormat="1" ht="24.15" customHeight="1">
      <c r="A293" s="41"/>
      <c r="B293" s="42"/>
      <c r="C293" s="249" t="s">
        <v>394</v>
      </c>
      <c r="D293" s="249" t="s">
        <v>270</v>
      </c>
      <c r="E293" s="250" t="s">
        <v>395</v>
      </c>
      <c r="F293" s="251" t="s">
        <v>396</v>
      </c>
      <c r="G293" s="252" t="s">
        <v>132</v>
      </c>
      <c r="H293" s="253">
        <v>82.819999999999993</v>
      </c>
      <c r="I293" s="254"/>
      <c r="J293" s="255">
        <f>ROUND(I293*H293,2)</f>
        <v>0</v>
      </c>
      <c r="K293" s="251" t="s">
        <v>133</v>
      </c>
      <c r="L293" s="256"/>
      <c r="M293" s="257" t="s">
        <v>19</v>
      </c>
      <c r="N293" s="258" t="s">
        <v>40</v>
      </c>
      <c r="O293" s="87"/>
      <c r="P293" s="216">
        <f>O293*H293</f>
        <v>0</v>
      </c>
      <c r="Q293" s="216">
        <v>0.17599999999999999</v>
      </c>
      <c r="R293" s="216">
        <f>Q293*H293</f>
        <v>14.576319999999997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187</v>
      </c>
      <c r="AT293" s="218" t="s">
        <v>270</v>
      </c>
      <c r="AU293" s="218" t="s">
        <v>79</v>
      </c>
      <c r="AY293" s="20" t="s">
        <v>127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77</v>
      </c>
      <c r="BK293" s="219">
        <f>ROUND(I293*H293,2)</f>
        <v>0</v>
      </c>
      <c r="BL293" s="20" t="s">
        <v>134</v>
      </c>
      <c r="BM293" s="218" t="s">
        <v>397</v>
      </c>
    </row>
    <row r="294" s="2" customFormat="1">
      <c r="A294" s="41"/>
      <c r="B294" s="42"/>
      <c r="C294" s="43"/>
      <c r="D294" s="220" t="s">
        <v>136</v>
      </c>
      <c r="E294" s="43"/>
      <c r="F294" s="221" t="s">
        <v>396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136</v>
      </c>
      <c r="AU294" s="20" t="s">
        <v>79</v>
      </c>
    </row>
    <row r="295" s="13" customFormat="1">
      <c r="A295" s="13"/>
      <c r="B295" s="227"/>
      <c r="C295" s="228"/>
      <c r="D295" s="220" t="s">
        <v>145</v>
      </c>
      <c r="E295" s="229" t="s">
        <v>19</v>
      </c>
      <c r="F295" s="230" t="s">
        <v>398</v>
      </c>
      <c r="G295" s="228"/>
      <c r="H295" s="231">
        <v>44</v>
      </c>
      <c r="I295" s="232"/>
      <c r="J295" s="228"/>
      <c r="K295" s="228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145</v>
      </c>
      <c r="AU295" s="237" t="s">
        <v>79</v>
      </c>
      <c r="AV295" s="13" t="s">
        <v>79</v>
      </c>
      <c r="AW295" s="13" t="s">
        <v>31</v>
      </c>
      <c r="AX295" s="13" t="s">
        <v>69</v>
      </c>
      <c r="AY295" s="237" t="s">
        <v>127</v>
      </c>
    </row>
    <row r="296" s="13" customFormat="1">
      <c r="A296" s="13"/>
      <c r="B296" s="227"/>
      <c r="C296" s="228"/>
      <c r="D296" s="220" t="s">
        <v>145</v>
      </c>
      <c r="E296" s="229" t="s">
        <v>19</v>
      </c>
      <c r="F296" s="230" t="s">
        <v>399</v>
      </c>
      <c r="G296" s="228"/>
      <c r="H296" s="231">
        <v>38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145</v>
      </c>
      <c r="AU296" s="237" t="s">
        <v>79</v>
      </c>
      <c r="AV296" s="13" t="s">
        <v>79</v>
      </c>
      <c r="AW296" s="13" t="s">
        <v>31</v>
      </c>
      <c r="AX296" s="13" t="s">
        <v>69</v>
      </c>
      <c r="AY296" s="237" t="s">
        <v>127</v>
      </c>
    </row>
    <row r="297" s="14" customFormat="1">
      <c r="A297" s="14"/>
      <c r="B297" s="238"/>
      <c r="C297" s="239"/>
      <c r="D297" s="220" t="s">
        <v>145</v>
      </c>
      <c r="E297" s="240" t="s">
        <v>19</v>
      </c>
      <c r="F297" s="241" t="s">
        <v>147</v>
      </c>
      <c r="G297" s="239"/>
      <c r="H297" s="242">
        <v>82</v>
      </c>
      <c r="I297" s="243"/>
      <c r="J297" s="239"/>
      <c r="K297" s="239"/>
      <c r="L297" s="244"/>
      <c r="M297" s="245"/>
      <c r="N297" s="246"/>
      <c r="O297" s="246"/>
      <c r="P297" s="246"/>
      <c r="Q297" s="246"/>
      <c r="R297" s="246"/>
      <c r="S297" s="246"/>
      <c r="T297" s="24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8" t="s">
        <v>145</v>
      </c>
      <c r="AU297" s="248" t="s">
        <v>79</v>
      </c>
      <c r="AV297" s="14" t="s">
        <v>134</v>
      </c>
      <c r="AW297" s="14" t="s">
        <v>31</v>
      </c>
      <c r="AX297" s="14" t="s">
        <v>77</v>
      </c>
      <c r="AY297" s="248" t="s">
        <v>127</v>
      </c>
    </row>
    <row r="298" s="13" customFormat="1">
      <c r="A298" s="13"/>
      <c r="B298" s="227"/>
      <c r="C298" s="228"/>
      <c r="D298" s="220" t="s">
        <v>145</v>
      </c>
      <c r="E298" s="228"/>
      <c r="F298" s="230" t="s">
        <v>400</v>
      </c>
      <c r="G298" s="228"/>
      <c r="H298" s="231">
        <v>82.819999999999993</v>
      </c>
      <c r="I298" s="232"/>
      <c r="J298" s="228"/>
      <c r="K298" s="228"/>
      <c r="L298" s="233"/>
      <c r="M298" s="234"/>
      <c r="N298" s="235"/>
      <c r="O298" s="235"/>
      <c r="P298" s="235"/>
      <c r="Q298" s="235"/>
      <c r="R298" s="235"/>
      <c r="S298" s="235"/>
      <c r="T298" s="23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7" t="s">
        <v>145</v>
      </c>
      <c r="AU298" s="237" t="s">
        <v>79</v>
      </c>
      <c r="AV298" s="13" t="s">
        <v>79</v>
      </c>
      <c r="AW298" s="13" t="s">
        <v>4</v>
      </c>
      <c r="AX298" s="13" t="s">
        <v>77</v>
      </c>
      <c r="AY298" s="237" t="s">
        <v>127</v>
      </c>
    </row>
    <row r="299" s="2" customFormat="1" ht="24.15" customHeight="1">
      <c r="A299" s="41"/>
      <c r="B299" s="42"/>
      <c r="C299" s="249" t="s">
        <v>401</v>
      </c>
      <c r="D299" s="249" t="s">
        <v>270</v>
      </c>
      <c r="E299" s="250" t="s">
        <v>402</v>
      </c>
      <c r="F299" s="251" t="s">
        <v>403</v>
      </c>
      <c r="G299" s="252" t="s">
        <v>132</v>
      </c>
      <c r="H299" s="253">
        <v>19.391999999999999</v>
      </c>
      <c r="I299" s="254"/>
      <c r="J299" s="255">
        <f>ROUND(I299*H299,2)</f>
        <v>0</v>
      </c>
      <c r="K299" s="251" t="s">
        <v>133</v>
      </c>
      <c r="L299" s="256"/>
      <c r="M299" s="257" t="s">
        <v>19</v>
      </c>
      <c r="N299" s="258" t="s">
        <v>40</v>
      </c>
      <c r="O299" s="87"/>
      <c r="P299" s="216">
        <f>O299*H299</f>
        <v>0</v>
      </c>
      <c r="Q299" s="216">
        <v>0.17499999999999999</v>
      </c>
      <c r="R299" s="216">
        <f>Q299*H299</f>
        <v>3.3935999999999997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187</v>
      </c>
      <c r="AT299" s="218" t="s">
        <v>270</v>
      </c>
      <c r="AU299" s="218" t="s">
        <v>79</v>
      </c>
      <c r="AY299" s="20" t="s">
        <v>127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77</v>
      </c>
      <c r="BK299" s="219">
        <f>ROUND(I299*H299,2)</f>
        <v>0</v>
      </c>
      <c r="BL299" s="20" t="s">
        <v>134</v>
      </c>
      <c r="BM299" s="218" t="s">
        <v>404</v>
      </c>
    </row>
    <row r="300" s="2" customFormat="1">
      <c r="A300" s="41"/>
      <c r="B300" s="42"/>
      <c r="C300" s="43"/>
      <c r="D300" s="220" t="s">
        <v>136</v>
      </c>
      <c r="E300" s="43"/>
      <c r="F300" s="221" t="s">
        <v>403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136</v>
      </c>
      <c r="AU300" s="20" t="s">
        <v>79</v>
      </c>
    </row>
    <row r="301" s="13" customFormat="1">
      <c r="A301" s="13"/>
      <c r="B301" s="227"/>
      <c r="C301" s="228"/>
      <c r="D301" s="220" t="s">
        <v>145</v>
      </c>
      <c r="E301" s="229" t="s">
        <v>19</v>
      </c>
      <c r="F301" s="230" t="s">
        <v>405</v>
      </c>
      <c r="G301" s="228"/>
      <c r="H301" s="231">
        <v>19.199999999999999</v>
      </c>
      <c r="I301" s="232"/>
      <c r="J301" s="228"/>
      <c r="K301" s="228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145</v>
      </c>
      <c r="AU301" s="237" t="s">
        <v>79</v>
      </c>
      <c r="AV301" s="13" t="s">
        <v>79</v>
      </c>
      <c r="AW301" s="13" t="s">
        <v>31</v>
      </c>
      <c r="AX301" s="13" t="s">
        <v>69</v>
      </c>
      <c r="AY301" s="237" t="s">
        <v>127</v>
      </c>
    </row>
    <row r="302" s="14" customFormat="1">
      <c r="A302" s="14"/>
      <c r="B302" s="238"/>
      <c r="C302" s="239"/>
      <c r="D302" s="220" t="s">
        <v>145</v>
      </c>
      <c r="E302" s="240" t="s">
        <v>19</v>
      </c>
      <c r="F302" s="241" t="s">
        <v>147</v>
      </c>
      <c r="G302" s="239"/>
      <c r="H302" s="242">
        <v>19.199999999999999</v>
      </c>
      <c r="I302" s="243"/>
      <c r="J302" s="239"/>
      <c r="K302" s="239"/>
      <c r="L302" s="244"/>
      <c r="M302" s="245"/>
      <c r="N302" s="246"/>
      <c r="O302" s="246"/>
      <c r="P302" s="246"/>
      <c r="Q302" s="246"/>
      <c r="R302" s="246"/>
      <c r="S302" s="246"/>
      <c r="T302" s="24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8" t="s">
        <v>145</v>
      </c>
      <c r="AU302" s="248" t="s">
        <v>79</v>
      </c>
      <c r="AV302" s="14" t="s">
        <v>134</v>
      </c>
      <c r="AW302" s="14" t="s">
        <v>31</v>
      </c>
      <c r="AX302" s="14" t="s">
        <v>77</v>
      </c>
      <c r="AY302" s="248" t="s">
        <v>127</v>
      </c>
    </row>
    <row r="303" s="13" customFormat="1">
      <c r="A303" s="13"/>
      <c r="B303" s="227"/>
      <c r="C303" s="228"/>
      <c r="D303" s="220" t="s">
        <v>145</v>
      </c>
      <c r="E303" s="228"/>
      <c r="F303" s="230" t="s">
        <v>406</v>
      </c>
      <c r="G303" s="228"/>
      <c r="H303" s="231">
        <v>19.391999999999999</v>
      </c>
      <c r="I303" s="232"/>
      <c r="J303" s="228"/>
      <c r="K303" s="228"/>
      <c r="L303" s="233"/>
      <c r="M303" s="234"/>
      <c r="N303" s="235"/>
      <c r="O303" s="235"/>
      <c r="P303" s="235"/>
      <c r="Q303" s="235"/>
      <c r="R303" s="235"/>
      <c r="S303" s="235"/>
      <c r="T303" s="23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7" t="s">
        <v>145</v>
      </c>
      <c r="AU303" s="237" t="s">
        <v>79</v>
      </c>
      <c r="AV303" s="13" t="s">
        <v>79</v>
      </c>
      <c r="AW303" s="13" t="s">
        <v>4</v>
      </c>
      <c r="AX303" s="13" t="s">
        <v>77</v>
      </c>
      <c r="AY303" s="237" t="s">
        <v>127</v>
      </c>
    </row>
    <row r="304" s="12" customFormat="1" ht="22.8" customHeight="1">
      <c r="A304" s="12"/>
      <c r="B304" s="191"/>
      <c r="C304" s="192"/>
      <c r="D304" s="193" t="s">
        <v>68</v>
      </c>
      <c r="E304" s="205" t="s">
        <v>187</v>
      </c>
      <c r="F304" s="205" t="s">
        <v>407</v>
      </c>
      <c r="G304" s="192"/>
      <c r="H304" s="192"/>
      <c r="I304" s="195"/>
      <c r="J304" s="206">
        <f>BK304</f>
        <v>0</v>
      </c>
      <c r="K304" s="192"/>
      <c r="L304" s="197"/>
      <c r="M304" s="198"/>
      <c r="N304" s="199"/>
      <c r="O304" s="199"/>
      <c r="P304" s="200">
        <f>SUM(P305:P347)</f>
        <v>0</v>
      </c>
      <c r="Q304" s="199"/>
      <c r="R304" s="200">
        <f>SUM(R305:R347)</f>
        <v>16.755400000000002</v>
      </c>
      <c r="S304" s="199"/>
      <c r="T304" s="201">
        <f>SUM(T305:T347)</f>
        <v>8.6999999999999993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2" t="s">
        <v>77</v>
      </c>
      <c r="AT304" s="203" t="s">
        <v>68</v>
      </c>
      <c r="AU304" s="203" t="s">
        <v>77</v>
      </c>
      <c r="AY304" s="202" t="s">
        <v>127</v>
      </c>
      <c r="BK304" s="204">
        <f>SUM(BK305:BK347)</f>
        <v>0</v>
      </c>
    </row>
    <row r="305" s="2" customFormat="1" ht="24.15" customHeight="1">
      <c r="A305" s="41"/>
      <c r="B305" s="42"/>
      <c r="C305" s="207" t="s">
        <v>408</v>
      </c>
      <c r="D305" s="207" t="s">
        <v>129</v>
      </c>
      <c r="E305" s="208" t="s">
        <v>409</v>
      </c>
      <c r="F305" s="209" t="s">
        <v>410</v>
      </c>
      <c r="G305" s="210" t="s">
        <v>411</v>
      </c>
      <c r="H305" s="211">
        <v>5</v>
      </c>
      <c r="I305" s="212"/>
      <c r="J305" s="213">
        <f>ROUND(I305*H305,2)</f>
        <v>0</v>
      </c>
      <c r="K305" s="209" t="s">
        <v>19</v>
      </c>
      <c r="L305" s="47"/>
      <c r="M305" s="214" t="s">
        <v>19</v>
      </c>
      <c r="N305" s="215" t="s">
        <v>40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134</v>
      </c>
      <c r="AT305" s="218" t="s">
        <v>129</v>
      </c>
      <c r="AU305" s="218" t="s">
        <v>79</v>
      </c>
      <c r="AY305" s="20" t="s">
        <v>127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77</v>
      </c>
      <c r="BK305" s="219">
        <f>ROUND(I305*H305,2)</f>
        <v>0</v>
      </c>
      <c r="BL305" s="20" t="s">
        <v>134</v>
      </c>
      <c r="BM305" s="218" t="s">
        <v>412</v>
      </c>
    </row>
    <row r="306" s="2" customFormat="1">
      <c r="A306" s="41"/>
      <c r="B306" s="42"/>
      <c r="C306" s="43"/>
      <c r="D306" s="220" t="s">
        <v>136</v>
      </c>
      <c r="E306" s="43"/>
      <c r="F306" s="221" t="s">
        <v>410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136</v>
      </c>
      <c r="AU306" s="20" t="s">
        <v>79</v>
      </c>
    </row>
    <row r="307" s="2" customFormat="1" ht="24.15" customHeight="1">
      <c r="A307" s="41"/>
      <c r="B307" s="42"/>
      <c r="C307" s="207" t="s">
        <v>413</v>
      </c>
      <c r="D307" s="207" t="s">
        <v>129</v>
      </c>
      <c r="E307" s="208" t="s">
        <v>414</v>
      </c>
      <c r="F307" s="209" t="s">
        <v>415</v>
      </c>
      <c r="G307" s="210" t="s">
        <v>164</v>
      </c>
      <c r="H307" s="211">
        <v>20</v>
      </c>
      <c r="I307" s="212"/>
      <c r="J307" s="213">
        <f>ROUND(I307*H307,2)</f>
        <v>0</v>
      </c>
      <c r="K307" s="209" t="s">
        <v>133</v>
      </c>
      <c r="L307" s="47"/>
      <c r="M307" s="214" t="s">
        <v>19</v>
      </c>
      <c r="N307" s="215" t="s">
        <v>40</v>
      </c>
      <c r="O307" s="87"/>
      <c r="P307" s="216">
        <f>O307*H307</f>
        <v>0</v>
      </c>
      <c r="Q307" s="216">
        <v>1.1E-05</v>
      </c>
      <c r="R307" s="216">
        <f>Q307*H307</f>
        <v>0.00021999999999999998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134</v>
      </c>
      <c r="AT307" s="218" t="s">
        <v>129</v>
      </c>
      <c r="AU307" s="218" t="s">
        <v>79</v>
      </c>
      <c r="AY307" s="20" t="s">
        <v>127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77</v>
      </c>
      <c r="BK307" s="219">
        <f>ROUND(I307*H307,2)</f>
        <v>0</v>
      </c>
      <c r="BL307" s="20" t="s">
        <v>134</v>
      </c>
      <c r="BM307" s="218" t="s">
        <v>416</v>
      </c>
    </row>
    <row r="308" s="2" customFormat="1">
      <c r="A308" s="41"/>
      <c r="B308" s="42"/>
      <c r="C308" s="43"/>
      <c r="D308" s="220" t="s">
        <v>136</v>
      </c>
      <c r="E308" s="43"/>
      <c r="F308" s="221" t="s">
        <v>417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136</v>
      </c>
      <c r="AU308" s="20" t="s">
        <v>79</v>
      </c>
    </row>
    <row r="309" s="2" customFormat="1">
      <c r="A309" s="41"/>
      <c r="B309" s="42"/>
      <c r="C309" s="43"/>
      <c r="D309" s="225" t="s">
        <v>138</v>
      </c>
      <c r="E309" s="43"/>
      <c r="F309" s="226" t="s">
        <v>418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138</v>
      </c>
      <c r="AU309" s="20" t="s">
        <v>79</v>
      </c>
    </row>
    <row r="310" s="13" customFormat="1">
      <c r="A310" s="13"/>
      <c r="B310" s="227"/>
      <c r="C310" s="228"/>
      <c r="D310" s="220" t="s">
        <v>145</v>
      </c>
      <c r="E310" s="229" t="s">
        <v>19</v>
      </c>
      <c r="F310" s="230" t="s">
        <v>419</v>
      </c>
      <c r="G310" s="228"/>
      <c r="H310" s="231">
        <v>20</v>
      </c>
      <c r="I310" s="232"/>
      <c r="J310" s="228"/>
      <c r="K310" s="228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145</v>
      </c>
      <c r="AU310" s="237" t="s">
        <v>79</v>
      </c>
      <c r="AV310" s="13" t="s">
        <v>79</v>
      </c>
      <c r="AW310" s="13" t="s">
        <v>31</v>
      </c>
      <c r="AX310" s="13" t="s">
        <v>69</v>
      </c>
      <c r="AY310" s="237" t="s">
        <v>127</v>
      </c>
    </row>
    <row r="311" s="14" customFormat="1">
      <c r="A311" s="14"/>
      <c r="B311" s="238"/>
      <c r="C311" s="239"/>
      <c r="D311" s="220" t="s">
        <v>145</v>
      </c>
      <c r="E311" s="240" t="s">
        <v>19</v>
      </c>
      <c r="F311" s="241" t="s">
        <v>147</v>
      </c>
      <c r="G311" s="239"/>
      <c r="H311" s="242">
        <v>20</v>
      </c>
      <c r="I311" s="243"/>
      <c r="J311" s="239"/>
      <c r="K311" s="239"/>
      <c r="L311" s="244"/>
      <c r="M311" s="245"/>
      <c r="N311" s="246"/>
      <c r="O311" s="246"/>
      <c r="P311" s="246"/>
      <c r="Q311" s="246"/>
      <c r="R311" s="246"/>
      <c r="S311" s="246"/>
      <c r="T311" s="24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8" t="s">
        <v>145</v>
      </c>
      <c r="AU311" s="248" t="s">
        <v>79</v>
      </c>
      <c r="AV311" s="14" t="s">
        <v>134</v>
      </c>
      <c r="AW311" s="14" t="s">
        <v>31</v>
      </c>
      <c r="AX311" s="14" t="s">
        <v>77</v>
      </c>
      <c r="AY311" s="248" t="s">
        <v>127</v>
      </c>
    </row>
    <row r="312" s="2" customFormat="1" ht="24.15" customHeight="1">
      <c r="A312" s="41"/>
      <c r="B312" s="42"/>
      <c r="C312" s="249" t="s">
        <v>420</v>
      </c>
      <c r="D312" s="249" t="s">
        <v>270</v>
      </c>
      <c r="E312" s="250" t="s">
        <v>421</v>
      </c>
      <c r="F312" s="251" t="s">
        <v>422</v>
      </c>
      <c r="G312" s="252" t="s">
        <v>164</v>
      </c>
      <c r="H312" s="253">
        <v>20.300000000000001</v>
      </c>
      <c r="I312" s="254"/>
      <c r="J312" s="255">
        <f>ROUND(I312*H312,2)</f>
        <v>0</v>
      </c>
      <c r="K312" s="251" t="s">
        <v>133</v>
      </c>
      <c r="L312" s="256"/>
      <c r="M312" s="257" t="s">
        <v>19</v>
      </c>
      <c r="N312" s="258" t="s">
        <v>40</v>
      </c>
      <c r="O312" s="87"/>
      <c r="P312" s="216">
        <f>O312*H312</f>
        <v>0</v>
      </c>
      <c r="Q312" s="216">
        <v>0.0028999999999999998</v>
      </c>
      <c r="R312" s="216">
        <f>Q312*H312</f>
        <v>0.058869999999999999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187</v>
      </c>
      <c r="AT312" s="218" t="s">
        <v>270</v>
      </c>
      <c r="AU312" s="218" t="s">
        <v>79</v>
      </c>
      <c r="AY312" s="20" t="s">
        <v>127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77</v>
      </c>
      <c r="BK312" s="219">
        <f>ROUND(I312*H312,2)</f>
        <v>0</v>
      </c>
      <c r="BL312" s="20" t="s">
        <v>134</v>
      </c>
      <c r="BM312" s="218" t="s">
        <v>423</v>
      </c>
    </row>
    <row r="313" s="2" customFormat="1">
      <c r="A313" s="41"/>
      <c r="B313" s="42"/>
      <c r="C313" s="43"/>
      <c r="D313" s="220" t="s">
        <v>136</v>
      </c>
      <c r="E313" s="43"/>
      <c r="F313" s="221" t="s">
        <v>422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136</v>
      </c>
      <c r="AU313" s="20" t="s">
        <v>79</v>
      </c>
    </row>
    <row r="314" s="13" customFormat="1">
      <c r="A314" s="13"/>
      <c r="B314" s="227"/>
      <c r="C314" s="228"/>
      <c r="D314" s="220" t="s">
        <v>145</v>
      </c>
      <c r="E314" s="228"/>
      <c r="F314" s="230" t="s">
        <v>424</v>
      </c>
      <c r="G314" s="228"/>
      <c r="H314" s="231">
        <v>20.300000000000001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145</v>
      </c>
      <c r="AU314" s="237" t="s">
        <v>79</v>
      </c>
      <c r="AV314" s="13" t="s">
        <v>79</v>
      </c>
      <c r="AW314" s="13" t="s">
        <v>4</v>
      </c>
      <c r="AX314" s="13" t="s">
        <v>77</v>
      </c>
      <c r="AY314" s="237" t="s">
        <v>127</v>
      </c>
    </row>
    <row r="315" s="2" customFormat="1" ht="24.15" customHeight="1">
      <c r="A315" s="41"/>
      <c r="B315" s="42"/>
      <c r="C315" s="207" t="s">
        <v>425</v>
      </c>
      <c r="D315" s="207" t="s">
        <v>129</v>
      </c>
      <c r="E315" s="208" t="s">
        <v>426</v>
      </c>
      <c r="F315" s="209" t="s">
        <v>427</v>
      </c>
      <c r="G315" s="210" t="s">
        <v>428</v>
      </c>
      <c r="H315" s="211">
        <v>10</v>
      </c>
      <c r="I315" s="212"/>
      <c r="J315" s="213">
        <f>ROUND(I315*H315,2)</f>
        <v>0</v>
      </c>
      <c r="K315" s="209" t="s">
        <v>133</v>
      </c>
      <c r="L315" s="47"/>
      <c r="M315" s="214" t="s">
        <v>19</v>
      </c>
      <c r="N315" s="215" t="s">
        <v>40</v>
      </c>
      <c r="O315" s="87"/>
      <c r="P315" s="216">
        <f>O315*H315</f>
        <v>0</v>
      </c>
      <c r="Q315" s="216">
        <v>0.124223</v>
      </c>
      <c r="R315" s="216">
        <f>Q315*H315</f>
        <v>1.24223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134</v>
      </c>
      <c r="AT315" s="218" t="s">
        <v>129</v>
      </c>
      <c r="AU315" s="218" t="s">
        <v>79</v>
      </c>
      <c r="AY315" s="20" t="s">
        <v>127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77</v>
      </c>
      <c r="BK315" s="219">
        <f>ROUND(I315*H315,2)</f>
        <v>0</v>
      </c>
      <c r="BL315" s="20" t="s">
        <v>134</v>
      </c>
      <c r="BM315" s="218" t="s">
        <v>429</v>
      </c>
    </row>
    <row r="316" s="2" customFormat="1">
      <c r="A316" s="41"/>
      <c r="B316" s="42"/>
      <c r="C316" s="43"/>
      <c r="D316" s="220" t="s">
        <v>136</v>
      </c>
      <c r="E316" s="43"/>
      <c r="F316" s="221" t="s">
        <v>430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136</v>
      </c>
      <c r="AU316" s="20" t="s">
        <v>79</v>
      </c>
    </row>
    <row r="317" s="2" customFormat="1">
      <c r="A317" s="41"/>
      <c r="B317" s="42"/>
      <c r="C317" s="43"/>
      <c r="D317" s="225" t="s">
        <v>138</v>
      </c>
      <c r="E317" s="43"/>
      <c r="F317" s="226" t="s">
        <v>431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138</v>
      </c>
      <c r="AU317" s="20" t="s">
        <v>79</v>
      </c>
    </row>
    <row r="318" s="2" customFormat="1" ht="24.15" customHeight="1">
      <c r="A318" s="41"/>
      <c r="B318" s="42"/>
      <c r="C318" s="249" t="s">
        <v>432</v>
      </c>
      <c r="D318" s="249" t="s">
        <v>270</v>
      </c>
      <c r="E318" s="250" t="s">
        <v>433</v>
      </c>
      <c r="F318" s="251" t="s">
        <v>434</v>
      </c>
      <c r="G318" s="252" t="s">
        <v>428</v>
      </c>
      <c r="H318" s="253">
        <v>10</v>
      </c>
      <c r="I318" s="254"/>
      <c r="J318" s="255">
        <f>ROUND(I318*H318,2)</f>
        <v>0</v>
      </c>
      <c r="K318" s="251" t="s">
        <v>133</v>
      </c>
      <c r="L318" s="256"/>
      <c r="M318" s="257" t="s">
        <v>19</v>
      </c>
      <c r="N318" s="258" t="s">
        <v>40</v>
      </c>
      <c r="O318" s="87"/>
      <c r="P318" s="216">
        <f>O318*H318</f>
        <v>0</v>
      </c>
      <c r="Q318" s="216">
        <v>0.071999999999999995</v>
      </c>
      <c r="R318" s="216">
        <f>Q318*H318</f>
        <v>0.71999999999999997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187</v>
      </c>
      <c r="AT318" s="218" t="s">
        <v>270</v>
      </c>
      <c r="AU318" s="218" t="s">
        <v>79</v>
      </c>
      <c r="AY318" s="20" t="s">
        <v>127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77</v>
      </c>
      <c r="BK318" s="219">
        <f>ROUND(I318*H318,2)</f>
        <v>0</v>
      </c>
      <c r="BL318" s="20" t="s">
        <v>134</v>
      </c>
      <c r="BM318" s="218" t="s">
        <v>435</v>
      </c>
    </row>
    <row r="319" s="2" customFormat="1">
      <c r="A319" s="41"/>
      <c r="B319" s="42"/>
      <c r="C319" s="43"/>
      <c r="D319" s="220" t="s">
        <v>136</v>
      </c>
      <c r="E319" s="43"/>
      <c r="F319" s="221" t="s">
        <v>434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136</v>
      </c>
      <c r="AU319" s="20" t="s">
        <v>79</v>
      </c>
    </row>
    <row r="320" s="2" customFormat="1" ht="24.15" customHeight="1">
      <c r="A320" s="41"/>
      <c r="B320" s="42"/>
      <c r="C320" s="207" t="s">
        <v>436</v>
      </c>
      <c r="D320" s="207" t="s">
        <v>129</v>
      </c>
      <c r="E320" s="208" t="s">
        <v>437</v>
      </c>
      <c r="F320" s="209" t="s">
        <v>438</v>
      </c>
      <c r="G320" s="210" t="s">
        <v>428</v>
      </c>
      <c r="H320" s="211">
        <v>10</v>
      </c>
      <c r="I320" s="212"/>
      <c r="J320" s="213">
        <f>ROUND(I320*H320,2)</f>
        <v>0</v>
      </c>
      <c r="K320" s="209" t="s">
        <v>133</v>
      </c>
      <c r="L320" s="47"/>
      <c r="M320" s="214" t="s">
        <v>19</v>
      </c>
      <c r="N320" s="215" t="s">
        <v>40</v>
      </c>
      <c r="O320" s="87"/>
      <c r="P320" s="216">
        <f>O320*H320</f>
        <v>0</v>
      </c>
      <c r="Q320" s="216">
        <v>0.02972</v>
      </c>
      <c r="R320" s="216">
        <f>Q320*H320</f>
        <v>0.29720000000000002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134</v>
      </c>
      <c r="AT320" s="218" t="s">
        <v>129</v>
      </c>
      <c r="AU320" s="218" t="s">
        <v>79</v>
      </c>
      <c r="AY320" s="20" t="s">
        <v>127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77</v>
      </c>
      <c r="BK320" s="219">
        <f>ROUND(I320*H320,2)</f>
        <v>0</v>
      </c>
      <c r="BL320" s="20" t="s">
        <v>134</v>
      </c>
      <c r="BM320" s="218" t="s">
        <v>439</v>
      </c>
    </row>
    <row r="321" s="2" customFormat="1">
      <c r="A321" s="41"/>
      <c r="B321" s="42"/>
      <c r="C321" s="43"/>
      <c r="D321" s="220" t="s">
        <v>136</v>
      </c>
      <c r="E321" s="43"/>
      <c r="F321" s="221" t="s">
        <v>440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136</v>
      </c>
      <c r="AU321" s="20" t="s">
        <v>79</v>
      </c>
    </row>
    <row r="322" s="2" customFormat="1">
      <c r="A322" s="41"/>
      <c r="B322" s="42"/>
      <c r="C322" s="43"/>
      <c r="D322" s="225" t="s">
        <v>138</v>
      </c>
      <c r="E322" s="43"/>
      <c r="F322" s="226" t="s">
        <v>441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138</v>
      </c>
      <c r="AU322" s="20" t="s">
        <v>79</v>
      </c>
    </row>
    <row r="323" s="2" customFormat="1" ht="21.75" customHeight="1">
      <c r="A323" s="41"/>
      <c r="B323" s="42"/>
      <c r="C323" s="249" t="s">
        <v>442</v>
      </c>
      <c r="D323" s="249" t="s">
        <v>270</v>
      </c>
      <c r="E323" s="250" t="s">
        <v>443</v>
      </c>
      <c r="F323" s="251" t="s">
        <v>444</v>
      </c>
      <c r="G323" s="252" t="s">
        <v>428</v>
      </c>
      <c r="H323" s="253">
        <v>10</v>
      </c>
      <c r="I323" s="254"/>
      <c r="J323" s="255">
        <f>ROUND(I323*H323,2)</f>
        <v>0</v>
      </c>
      <c r="K323" s="251" t="s">
        <v>133</v>
      </c>
      <c r="L323" s="256"/>
      <c r="M323" s="257" t="s">
        <v>19</v>
      </c>
      <c r="N323" s="258" t="s">
        <v>40</v>
      </c>
      <c r="O323" s="87"/>
      <c r="P323" s="216">
        <f>O323*H323</f>
        <v>0</v>
      </c>
      <c r="Q323" s="216">
        <v>0.040000000000000001</v>
      </c>
      <c r="R323" s="216">
        <f>Q323*H323</f>
        <v>0.40000000000000002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187</v>
      </c>
      <c r="AT323" s="218" t="s">
        <v>270</v>
      </c>
      <c r="AU323" s="218" t="s">
        <v>79</v>
      </c>
      <c r="AY323" s="20" t="s">
        <v>127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77</v>
      </c>
      <c r="BK323" s="219">
        <f>ROUND(I323*H323,2)</f>
        <v>0</v>
      </c>
      <c r="BL323" s="20" t="s">
        <v>134</v>
      </c>
      <c r="BM323" s="218" t="s">
        <v>445</v>
      </c>
    </row>
    <row r="324" s="2" customFormat="1">
      <c r="A324" s="41"/>
      <c r="B324" s="42"/>
      <c r="C324" s="43"/>
      <c r="D324" s="220" t="s">
        <v>136</v>
      </c>
      <c r="E324" s="43"/>
      <c r="F324" s="221" t="s">
        <v>444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136</v>
      </c>
      <c r="AU324" s="20" t="s">
        <v>79</v>
      </c>
    </row>
    <row r="325" s="2" customFormat="1" ht="24.15" customHeight="1">
      <c r="A325" s="41"/>
      <c r="B325" s="42"/>
      <c r="C325" s="207" t="s">
        <v>446</v>
      </c>
      <c r="D325" s="207" t="s">
        <v>129</v>
      </c>
      <c r="E325" s="208" t="s">
        <v>447</v>
      </c>
      <c r="F325" s="209" t="s">
        <v>448</v>
      </c>
      <c r="G325" s="210" t="s">
        <v>428</v>
      </c>
      <c r="H325" s="211">
        <v>10</v>
      </c>
      <c r="I325" s="212"/>
      <c r="J325" s="213">
        <f>ROUND(I325*H325,2)</f>
        <v>0</v>
      </c>
      <c r="K325" s="209" t="s">
        <v>133</v>
      </c>
      <c r="L325" s="47"/>
      <c r="M325" s="214" t="s">
        <v>19</v>
      </c>
      <c r="N325" s="215" t="s">
        <v>40</v>
      </c>
      <c r="O325" s="87"/>
      <c r="P325" s="216">
        <f>O325*H325</f>
        <v>0</v>
      </c>
      <c r="Q325" s="216">
        <v>0.02972</v>
      </c>
      <c r="R325" s="216">
        <f>Q325*H325</f>
        <v>0.29720000000000002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134</v>
      </c>
      <c r="AT325" s="218" t="s">
        <v>129</v>
      </c>
      <c r="AU325" s="218" t="s">
        <v>79</v>
      </c>
      <c r="AY325" s="20" t="s">
        <v>127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77</v>
      </c>
      <c r="BK325" s="219">
        <f>ROUND(I325*H325,2)</f>
        <v>0</v>
      </c>
      <c r="BL325" s="20" t="s">
        <v>134</v>
      </c>
      <c r="BM325" s="218" t="s">
        <v>449</v>
      </c>
    </row>
    <row r="326" s="2" customFormat="1">
      <c r="A326" s="41"/>
      <c r="B326" s="42"/>
      <c r="C326" s="43"/>
      <c r="D326" s="220" t="s">
        <v>136</v>
      </c>
      <c r="E326" s="43"/>
      <c r="F326" s="221" t="s">
        <v>450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136</v>
      </c>
      <c r="AU326" s="20" t="s">
        <v>79</v>
      </c>
    </row>
    <row r="327" s="2" customFormat="1">
      <c r="A327" s="41"/>
      <c r="B327" s="42"/>
      <c r="C327" s="43"/>
      <c r="D327" s="225" t="s">
        <v>138</v>
      </c>
      <c r="E327" s="43"/>
      <c r="F327" s="226" t="s">
        <v>451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138</v>
      </c>
      <c r="AU327" s="20" t="s">
        <v>79</v>
      </c>
    </row>
    <row r="328" s="2" customFormat="1" ht="24.15" customHeight="1">
      <c r="A328" s="41"/>
      <c r="B328" s="42"/>
      <c r="C328" s="249" t="s">
        <v>452</v>
      </c>
      <c r="D328" s="249" t="s">
        <v>270</v>
      </c>
      <c r="E328" s="250" t="s">
        <v>453</v>
      </c>
      <c r="F328" s="251" t="s">
        <v>454</v>
      </c>
      <c r="G328" s="252" t="s">
        <v>428</v>
      </c>
      <c r="H328" s="253">
        <v>10</v>
      </c>
      <c r="I328" s="254"/>
      <c r="J328" s="255">
        <f>ROUND(I328*H328,2)</f>
        <v>0</v>
      </c>
      <c r="K328" s="251" t="s">
        <v>133</v>
      </c>
      <c r="L328" s="256"/>
      <c r="M328" s="257" t="s">
        <v>19</v>
      </c>
      <c r="N328" s="258" t="s">
        <v>40</v>
      </c>
      <c r="O328" s="87"/>
      <c r="P328" s="216">
        <f>O328*H328</f>
        <v>0</v>
      </c>
      <c r="Q328" s="216">
        <v>0.11</v>
      </c>
      <c r="R328" s="216">
        <f>Q328*H328</f>
        <v>1.1000000000000001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187</v>
      </c>
      <c r="AT328" s="218" t="s">
        <v>270</v>
      </c>
      <c r="AU328" s="218" t="s">
        <v>79</v>
      </c>
      <c r="AY328" s="20" t="s">
        <v>127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0" t="s">
        <v>77</v>
      </c>
      <c r="BK328" s="219">
        <f>ROUND(I328*H328,2)</f>
        <v>0</v>
      </c>
      <c r="BL328" s="20" t="s">
        <v>134</v>
      </c>
      <c r="BM328" s="218" t="s">
        <v>455</v>
      </c>
    </row>
    <row r="329" s="2" customFormat="1">
      <c r="A329" s="41"/>
      <c r="B329" s="42"/>
      <c r="C329" s="43"/>
      <c r="D329" s="220" t="s">
        <v>136</v>
      </c>
      <c r="E329" s="43"/>
      <c r="F329" s="221" t="s">
        <v>454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136</v>
      </c>
      <c r="AU329" s="20" t="s">
        <v>79</v>
      </c>
    </row>
    <row r="330" s="2" customFormat="1" ht="24.15" customHeight="1">
      <c r="A330" s="41"/>
      <c r="B330" s="42"/>
      <c r="C330" s="207" t="s">
        <v>456</v>
      </c>
      <c r="D330" s="207" t="s">
        <v>129</v>
      </c>
      <c r="E330" s="208" t="s">
        <v>457</v>
      </c>
      <c r="F330" s="209" t="s">
        <v>458</v>
      </c>
      <c r="G330" s="210" t="s">
        <v>428</v>
      </c>
      <c r="H330" s="211">
        <v>10</v>
      </c>
      <c r="I330" s="212"/>
      <c r="J330" s="213">
        <f>ROUND(I330*H330,2)</f>
        <v>0</v>
      </c>
      <c r="K330" s="209" t="s">
        <v>133</v>
      </c>
      <c r="L330" s="47"/>
      <c r="M330" s="214" t="s">
        <v>19</v>
      </c>
      <c r="N330" s="215" t="s">
        <v>40</v>
      </c>
      <c r="O330" s="87"/>
      <c r="P330" s="216">
        <f>O330*H330</f>
        <v>0</v>
      </c>
      <c r="Q330" s="216">
        <v>0.029722999999999999</v>
      </c>
      <c r="R330" s="216">
        <f>Q330*H330</f>
        <v>0.29722999999999999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134</v>
      </c>
      <c r="AT330" s="218" t="s">
        <v>129</v>
      </c>
      <c r="AU330" s="218" t="s">
        <v>79</v>
      </c>
      <c r="AY330" s="20" t="s">
        <v>127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77</v>
      </c>
      <c r="BK330" s="219">
        <f>ROUND(I330*H330,2)</f>
        <v>0</v>
      </c>
      <c r="BL330" s="20" t="s">
        <v>134</v>
      </c>
      <c r="BM330" s="218" t="s">
        <v>459</v>
      </c>
    </row>
    <row r="331" s="2" customFormat="1">
      <c r="A331" s="41"/>
      <c r="B331" s="42"/>
      <c r="C331" s="43"/>
      <c r="D331" s="220" t="s">
        <v>136</v>
      </c>
      <c r="E331" s="43"/>
      <c r="F331" s="221" t="s">
        <v>460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136</v>
      </c>
      <c r="AU331" s="20" t="s">
        <v>79</v>
      </c>
    </row>
    <row r="332" s="2" customFormat="1">
      <c r="A332" s="41"/>
      <c r="B332" s="42"/>
      <c r="C332" s="43"/>
      <c r="D332" s="225" t="s">
        <v>138</v>
      </c>
      <c r="E332" s="43"/>
      <c r="F332" s="226" t="s">
        <v>461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138</v>
      </c>
      <c r="AU332" s="20" t="s">
        <v>79</v>
      </c>
    </row>
    <row r="333" s="2" customFormat="1" ht="33" customHeight="1">
      <c r="A333" s="41"/>
      <c r="B333" s="42"/>
      <c r="C333" s="249" t="s">
        <v>462</v>
      </c>
      <c r="D333" s="249" t="s">
        <v>270</v>
      </c>
      <c r="E333" s="250" t="s">
        <v>463</v>
      </c>
      <c r="F333" s="251" t="s">
        <v>464</v>
      </c>
      <c r="G333" s="252" t="s">
        <v>428</v>
      </c>
      <c r="H333" s="253">
        <v>10</v>
      </c>
      <c r="I333" s="254"/>
      <c r="J333" s="255">
        <f>ROUND(I333*H333,2)</f>
        <v>0</v>
      </c>
      <c r="K333" s="251" t="s">
        <v>133</v>
      </c>
      <c r="L333" s="256"/>
      <c r="M333" s="257" t="s">
        <v>19</v>
      </c>
      <c r="N333" s="258" t="s">
        <v>40</v>
      </c>
      <c r="O333" s="87"/>
      <c r="P333" s="216">
        <f>O333*H333</f>
        <v>0</v>
      </c>
      <c r="Q333" s="216">
        <v>0.074999999999999997</v>
      </c>
      <c r="R333" s="216">
        <f>Q333*H333</f>
        <v>0.75</v>
      </c>
      <c r="S333" s="216">
        <v>0</v>
      </c>
      <c r="T333" s="217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187</v>
      </c>
      <c r="AT333" s="218" t="s">
        <v>270</v>
      </c>
      <c r="AU333" s="218" t="s">
        <v>79</v>
      </c>
      <c r="AY333" s="20" t="s">
        <v>127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77</v>
      </c>
      <c r="BK333" s="219">
        <f>ROUND(I333*H333,2)</f>
        <v>0</v>
      </c>
      <c r="BL333" s="20" t="s">
        <v>134</v>
      </c>
      <c r="BM333" s="218" t="s">
        <v>465</v>
      </c>
    </row>
    <row r="334" s="2" customFormat="1">
      <c r="A334" s="41"/>
      <c r="B334" s="42"/>
      <c r="C334" s="43"/>
      <c r="D334" s="220" t="s">
        <v>136</v>
      </c>
      <c r="E334" s="43"/>
      <c r="F334" s="221" t="s">
        <v>464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136</v>
      </c>
      <c r="AU334" s="20" t="s">
        <v>79</v>
      </c>
    </row>
    <row r="335" s="2" customFormat="1" ht="37.8" customHeight="1">
      <c r="A335" s="41"/>
      <c r="B335" s="42"/>
      <c r="C335" s="207" t="s">
        <v>466</v>
      </c>
      <c r="D335" s="207" t="s">
        <v>129</v>
      </c>
      <c r="E335" s="208" t="s">
        <v>467</v>
      </c>
      <c r="F335" s="209" t="s">
        <v>468</v>
      </c>
      <c r="G335" s="210" t="s">
        <v>428</v>
      </c>
      <c r="H335" s="211">
        <v>10</v>
      </c>
      <c r="I335" s="212"/>
      <c r="J335" s="213">
        <f>ROUND(I335*H335,2)</f>
        <v>0</v>
      </c>
      <c r="K335" s="209" t="s">
        <v>133</v>
      </c>
      <c r="L335" s="47"/>
      <c r="M335" s="214" t="s">
        <v>19</v>
      </c>
      <c r="N335" s="215" t="s">
        <v>40</v>
      </c>
      <c r="O335" s="87"/>
      <c r="P335" s="216">
        <f>O335*H335</f>
        <v>0</v>
      </c>
      <c r="Q335" s="216">
        <v>0.62248000000000003</v>
      </c>
      <c r="R335" s="216">
        <f>Q335*H335</f>
        <v>6.2248000000000001</v>
      </c>
      <c r="S335" s="216">
        <v>0.62</v>
      </c>
      <c r="T335" s="217">
        <f>S335*H335</f>
        <v>6.2000000000000002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134</v>
      </c>
      <c r="AT335" s="218" t="s">
        <v>129</v>
      </c>
      <c r="AU335" s="218" t="s">
        <v>79</v>
      </c>
      <c r="AY335" s="20" t="s">
        <v>127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77</v>
      </c>
      <c r="BK335" s="219">
        <f>ROUND(I335*H335,2)</f>
        <v>0</v>
      </c>
      <c r="BL335" s="20" t="s">
        <v>134</v>
      </c>
      <c r="BM335" s="218" t="s">
        <v>469</v>
      </c>
    </row>
    <row r="336" s="2" customFormat="1">
      <c r="A336" s="41"/>
      <c r="B336" s="42"/>
      <c r="C336" s="43"/>
      <c r="D336" s="220" t="s">
        <v>136</v>
      </c>
      <c r="E336" s="43"/>
      <c r="F336" s="221" t="s">
        <v>470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136</v>
      </c>
      <c r="AU336" s="20" t="s">
        <v>79</v>
      </c>
    </row>
    <row r="337" s="2" customFormat="1">
      <c r="A337" s="41"/>
      <c r="B337" s="42"/>
      <c r="C337" s="43"/>
      <c r="D337" s="225" t="s">
        <v>138</v>
      </c>
      <c r="E337" s="43"/>
      <c r="F337" s="226" t="s">
        <v>471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138</v>
      </c>
      <c r="AU337" s="20" t="s">
        <v>79</v>
      </c>
    </row>
    <row r="338" s="2" customFormat="1" ht="24.15" customHeight="1">
      <c r="A338" s="41"/>
      <c r="B338" s="42"/>
      <c r="C338" s="207" t="s">
        <v>472</v>
      </c>
      <c r="D338" s="207" t="s">
        <v>129</v>
      </c>
      <c r="E338" s="208" t="s">
        <v>473</v>
      </c>
      <c r="F338" s="209" t="s">
        <v>474</v>
      </c>
      <c r="G338" s="210" t="s">
        <v>428</v>
      </c>
      <c r="H338" s="211">
        <v>25</v>
      </c>
      <c r="I338" s="212"/>
      <c r="J338" s="213">
        <f>ROUND(I338*H338,2)</f>
        <v>0</v>
      </c>
      <c r="K338" s="209" t="s">
        <v>133</v>
      </c>
      <c r="L338" s="47"/>
      <c r="M338" s="214" t="s">
        <v>19</v>
      </c>
      <c r="N338" s="215" t="s">
        <v>40</v>
      </c>
      <c r="O338" s="87"/>
      <c r="P338" s="216">
        <f>O338*H338</f>
        <v>0</v>
      </c>
      <c r="Q338" s="216">
        <v>0.10037</v>
      </c>
      <c r="R338" s="216">
        <f>Q338*H338</f>
        <v>2.5092500000000002</v>
      </c>
      <c r="S338" s="216">
        <v>0.10000000000000001</v>
      </c>
      <c r="T338" s="217">
        <f>S338*H338</f>
        <v>2.5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134</v>
      </c>
      <c r="AT338" s="218" t="s">
        <v>129</v>
      </c>
      <c r="AU338" s="218" t="s">
        <v>79</v>
      </c>
      <c r="AY338" s="20" t="s">
        <v>127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77</v>
      </c>
      <c r="BK338" s="219">
        <f>ROUND(I338*H338,2)</f>
        <v>0</v>
      </c>
      <c r="BL338" s="20" t="s">
        <v>134</v>
      </c>
      <c r="BM338" s="218" t="s">
        <v>475</v>
      </c>
    </row>
    <row r="339" s="2" customFormat="1">
      <c r="A339" s="41"/>
      <c r="B339" s="42"/>
      <c r="C339" s="43"/>
      <c r="D339" s="220" t="s">
        <v>136</v>
      </c>
      <c r="E339" s="43"/>
      <c r="F339" s="221" t="s">
        <v>474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136</v>
      </c>
      <c r="AU339" s="20" t="s">
        <v>79</v>
      </c>
    </row>
    <row r="340" s="2" customFormat="1">
      <c r="A340" s="41"/>
      <c r="B340" s="42"/>
      <c r="C340" s="43"/>
      <c r="D340" s="225" t="s">
        <v>138</v>
      </c>
      <c r="E340" s="43"/>
      <c r="F340" s="226" t="s">
        <v>476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138</v>
      </c>
      <c r="AU340" s="20" t="s">
        <v>79</v>
      </c>
    </row>
    <row r="341" s="2" customFormat="1" ht="24.15" customHeight="1">
      <c r="A341" s="41"/>
      <c r="B341" s="42"/>
      <c r="C341" s="207" t="s">
        <v>477</v>
      </c>
      <c r="D341" s="207" t="s">
        <v>129</v>
      </c>
      <c r="E341" s="208" t="s">
        <v>478</v>
      </c>
      <c r="F341" s="209" t="s">
        <v>479</v>
      </c>
      <c r="G341" s="210" t="s">
        <v>428</v>
      </c>
      <c r="H341" s="211">
        <v>10</v>
      </c>
      <c r="I341" s="212"/>
      <c r="J341" s="213">
        <f>ROUND(I341*H341,2)</f>
        <v>0</v>
      </c>
      <c r="K341" s="209" t="s">
        <v>133</v>
      </c>
      <c r="L341" s="47"/>
      <c r="M341" s="214" t="s">
        <v>19</v>
      </c>
      <c r="N341" s="215" t="s">
        <v>40</v>
      </c>
      <c r="O341" s="87"/>
      <c r="P341" s="216">
        <f>O341*H341</f>
        <v>0</v>
      </c>
      <c r="Q341" s="216">
        <v>0.21734000000000001</v>
      </c>
      <c r="R341" s="216">
        <f>Q341*H341</f>
        <v>2.1734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134</v>
      </c>
      <c r="AT341" s="218" t="s">
        <v>129</v>
      </c>
      <c r="AU341" s="218" t="s">
        <v>79</v>
      </c>
      <c r="AY341" s="20" t="s">
        <v>127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77</v>
      </c>
      <c r="BK341" s="219">
        <f>ROUND(I341*H341,2)</f>
        <v>0</v>
      </c>
      <c r="BL341" s="20" t="s">
        <v>134</v>
      </c>
      <c r="BM341" s="218" t="s">
        <v>480</v>
      </c>
    </row>
    <row r="342" s="2" customFormat="1">
      <c r="A342" s="41"/>
      <c r="B342" s="42"/>
      <c r="C342" s="43"/>
      <c r="D342" s="220" t="s">
        <v>136</v>
      </c>
      <c r="E342" s="43"/>
      <c r="F342" s="221" t="s">
        <v>479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136</v>
      </c>
      <c r="AU342" s="20" t="s">
        <v>79</v>
      </c>
    </row>
    <row r="343" s="2" customFormat="1">
      <c r="A343" s="41"/>
      <c r="B343" s="42"/>
      <c r="C343" s="43"/>
      <c r="D343" s="225" t="s">
        <v>138</v>
      </c>
      <c r="E343" s="43"/>
      <c r="F343" s="226" t="s">
        <v>481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138</v>
      </c>
      <c r="AU343" s="20" t="s">
        <v>79</v>
      </c>
    </row>
    <row r="344" s="2" customFormat="1" ht="16.5" customHeight="1">
      <c r="A344" s="41"/>
      <c r="B344" s="42"/>
      <c r="C344" s="249" t="s">
        <v>482</v>
      </c>
      <c r="D344" s="249" t="s">
        <v>270</v>
      </c>
      <c r="E344" s="250" t="s">
        <v>483</v>
      </c>
      <c r="F344" s="251" t="s">
        <v>484</v>
      </c>
      <c r="G344" s="252" t="s">
        <v>428</v>
      </c>
      <c r="H344" s="253">
        <v>10</v>
      </c>
      <c r="I344" s="254"/>
      <c r="J344" s="255">
        <f>ROUND(I344*H344,2)</f>
        <v>0</v>
      </c>
      <c r="K344" s="251" t="s">
        <v>133</v>
      </c>
      <c r="L344" s="256"/>
      <c r="M344" s="257" t="s">
        <v>19</v>
      </c>
      <c r="N344" s="258" t="s">
        <v>40</v>
      </c>
      <c r="O344" s="87"/>
      <c r="P344" s="216">
        <f>O344*H344</f>
        <v>0</v>
      </c>
      <c r="Q344" s="216">
        <v>0.059999999999999998</v>
      </c>
      <c r="R344" s="216">
        <f>Q344*H344</f>
        <v>0.59999999999999998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187</v>
      </c>
      <c r="AT344" s="218" t="s">
        <v>270</v>
      </c>
      <c r="AU344" s="218" t="s">
        <v>79</v>
      </c>
      <c r="AY344" s="20" t="s">
        <v>127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77</v>
      </c>
      <c r="BK344" s="219">
        <f>ROUND(I344*H344,2)</f>
        <v>0</v>
      </c>
      <c r="BL344" s="20" t="s">
        <v>134</v>
      </c>
      <c r="BM344" s="218" t="s">
        <v>485</v>
      </c>
    </row>
    <row r="345" s="2" customFormat="1">
      <c r="A345" s="41"/>
      <c r="B345" s="42"/>
      <c r="C345" s="43"/>
      <c r="D345" s="220" t="s">
        <v>136</v>
      </c>
      <c r="E345" s="43"/>
      <c r="F345" s="221" t="s">
        <v>484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136</v>
      </c>
      <c r="AU345" s="20" t="s">
        <v>79</v>
      </c>
    </row>
    <row r="346" s="2" customFormat="1" ht="21.75" customHeight="1">
      <c r="A346" s="41"/>
      <c r="B346" s="42"/>
      <c r="C346" s="249" t="s">
        <v>486</v>
      </c>
      <c r="D346" s="249" t="s">
        <v>270</v>
      </c>
      <c r="E346" s="250" t="s">
        <v>487</v>
      </c>
      <c r="F346" s="251" t="s">
        <v>488</v>
      </c>
      <c r="G346" s="252" t="s">
        <v>428</v>
      </c>
      <c r="H346" s="253">
        <v>10</v>
      </c>
      <c r="I346" s="254"/>
      <c r="J346" s="255">
        <f>ROUND(I346*H346,2)</f>
        <v>0</v>
      </c>
      <c r="K346" s="251" t="s">
        <v>133</v>
      </c>
      <c r="L346" s="256"/>
      <c r="M346" s="257" t="s">
        <v>19</v>
      </c>
      <c r="N346" s="258" t="s">
        <v>40</v>
      </c>
      <c r="O346" s="87"/>
      <c r="P346" s="216">
        <f>O346*H346</f>
        <v>0</v>
      </c>
      <c r="Q346" s="216">
        <v>0.0085000000000000006</v>
      </c>
      <c r="R346" s="216">
        <f>Q346*H346</f>
        <v>0.085000000000000006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187</v>
      </c>
      <c r="AT346" s="218" t="s">
        <v>270</v>
      </c>
      <c r="AU346" s="218" t="s">
        <v>79</v>
      </c>
      <c r="AY346" s="20" t="s">
        <v>127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77</v>
      </c>
      <c r="BK346" s="219">
        <f>ROUND(I346*H346,2)</f>
        <v>0</v>
      </c>
      <c r="BL346" s="20" t="s">
        <v>134</v>
      </c>
      <c r="BM346" s="218" t="s">
        <v>489</v>
      </c>
    </row>
    <row r="347" s="2" customFormat="1">
      <c r="A347" s="41"/>
      <c r="B347" s="42"/>
      <c r="C347" s="43"/>
      <c r="D347" s="220" t="s">
        <v>136</v>
      </c>
      <c r="E347" s="43"/>
      <c r="F347" s="221" t="s">
        <v>488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136</v>
      </c>
      <c r="AU347" s="20" t="s">
        <v>79</v>
      </c>
    </row>
    <row r="348" s="12" customFormat="1" ht="22.8" customHeight="1">
      <c r="A348" s="12"/>
      <c r="B348" s="191"/>
      <c r="C348" s="192"/>
      <c r="D348" s="193" t="s">
        <v>68</v>
      </c>
      <c r="E348" s="205" t="s">
        <v>194</v>
      </c>
      <c r="F348" s="205" t="s">
        <v>490</v>
      </c>
      <c r="G348" s="192"/>
      <c r="H348" s="192"/>
      <c r="I348" s="195"/>
      <c r="J348" s="206">
        <f>BK348</f>
        <v>0</v>
      </c>
      <c r="K348" s="192"/>
      <c r="L348" s="197"/>
      <c r="M348" s="198"/>
      <c r="N348" s="199"/>
      <c r="O348" s="199"/>
      <c r="P348" s="200">
        <f>SUM(P349:P397)</f>
        <v>0</v>
      </c>
      <c r="Q348" s="199"/>
      <c r="R348" s="200">
        <f>SUM(R349:R397)</f>
        <v>416.23934639999999</v>
      </c>
      <c r="S348" s="199"/>
      <c r="T348" s="201">
        <f>SUM(T349:T397)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2" t="s">
        <v>77</v>
      </c>
      <c r="AT348" s="203" t="s">
        <v>68</v>
      </c>
      <c r="AU348" s="203" t="s">
        <v>77</v>
      </c>
      <c r="AY348" s="202" t="s">
        <v>127</v>
      </c>
      <c r="BK348" s="204">
        <f>SUM(BK349:BK397)</f>
        <v>0</v>
      </c>
    </row>
    <row r="349" s="2" customFormat="1" ht="24.15" customHeight="1">
      <c r="A349" s="41"/>
      <c r="B349" s="42"/>
      <c r="C349" s="207" t="s">
        <v>491</v>
      </c>
      <c r="D349" s="207" t="s">
        <v>129</v>
      </c>
      <c r="E349" s="208" t="s">
        <v>492</v>
      </c>
      <c r="F349" s="209" t="s">
        <v>493</v>
      </c>
      <c r="G349" s="210" t="s">
        <v>428</v>
      </c>
      <c r="H349" s="211">
        <v>2</v>
      </c>
      <c r="I349" s="212"/>
      <c r="J349" s="213">
        <f>ROUND(I349*H349,2)</f>
        <v>0</v>
      </c>
      <c r="K349" s="209" t="s">
        <v>133</v>
      </c>
      <c r="L349" s="47"/>
      <c r="M349" s="214" t="s">
        <v>19</v>
      </c>
      <c r="N349" s="215" t="s">
        <v>40</v>
      </c>
      <c r="O349" s="87"/>
      <c r="P349" s="216">
        <f>O349*H349</f>
        <v>0</v>
      </c>
      <c r="Q349" s="216">
        <v>0.00069999999999999999</v>
      </c>
      <c r="R349" s="216">
        <f>Q349*H349</f>
        <v>0.0014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134</v>
      </c>
      <c r="AT349" s="218" t="s">
        <v>129</v>
      </c>
      <c r="AU349" s="218" t="s">
        <v>79</v>
      </c>
      <c r="AY349" s="20" t="s">
        <v>127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77</v>
      </c>
      <c r="BK349" s="219">
        <f>ROUND(I349*H349,2)</f>
        <v>0</v>
      </c>
      <c r="BL349" s="20" t="s">
        <v>134</v>
      </c>
      <c r="BM349" s="218" t="s">
        <v>494</v>
      </c>
    </row>
    <row r="350" s="2" customFormat="1">
      <c r="A350" s="41"/>
      <c r="B350" s="42"/>
      <c r="C350" s="43"/>
      <c r="D350" s="220" t="s">
        <v>136</v>
      </c>
      <c r="E350" s="43"/>
      <c r="F350" s="221" t="s">
        <v>495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136</v>
      </c>
      <c r="AU350" s="20" t="s">
        <v>79</v>
      </c>
    </row>
    <row r="351" s="2" customFormat="1">
      <c r="A351" s="41"/>
      <c r="B351" s="42"/>
      <c r="C351" s="43"/>
      <c r="D351" s="225" t="s">
        <v>138</v>
      </c>
      <c r="E351" s="43"/>
      <c r="F351" s="226" t="s">
        <v>496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138</v>
      </c>
      <c r="AU351" s="20" t="s">
        <v>79</v>
      </c>
    </row>
    <row r="352" s="2" customFormat="1" ht="16.5" customHeight="1">
      <c r="A352" s="41"/>
      <c r="B352" s="42"/>
      <c r="C352" s="249" t="s">
        <v>497</v>
      </c>
      <c r="D352" s="249" t="s">
        <v>270</v>
      </c>
      <c r="E352" s="250" t="s">
        <v>498</v>
      </c>
      <c r="F352" s="251" t="s">
        <v>499</v>
      </c>
      <c r="G352" s="252" t="s">
        <v>428</v>
      </c>
      <c r="H352" s="253">
        <v>2</v>
      </c>
      <c r="I352" s="254"/>
      <c r="J352" s="255">
        <f>ROUND(I352*H352,2)</f>
        <v>0</v>
      </c>
      <c r="K352" s="251" t="s">
        <v>19</v>
      </c>
      <c r="L352" s="256"/>
      <c r="M352" s="257" t="s">
        <v>19</v>
      </c>
      <c r="N352" s="258" t="s">
        <v>40</v>
      </c>
      <c r="O352" s="87"/>
      <c r="P352" s="216">
        <f>O352*H352</f>
        <v>0</v>
      </c>
      <c r="Q352" s="216">
        <v>0.0050000000000000001</v>
      </c>
      <c r="R352" s="216">
        <f>Q352*H352</f>
        <v>0.01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187</v>
      </c>
      <c r="AT352" s="218" t="s">
        <v>270</v>
      </c>
      <c r="AU352" s="218" t="s">
        <v>79</v>
      </c>
      <c r="AY352" s="20" t="s">
        <v>127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77</v>
      </c>
      <c r="BK352" s="219">
        <f>ROUND(I352*H352,2)</f>
        <v>0</v>
      </c>
      <c r="BL352" s="20" t="s">
        <v>134</v>
      </c>
      <c r="BM352" s="218" t="s">
        <v>500</v>
      </c>
    </row>
    <row r="353" s="2" customFormat="1">
      <c r="A353" s="41"/>
      <c r="B353" s="42"/>
      <c r="C353" s="43"/>
      <c r="D353" s="220" t="s">
        <v>136</v>
      </c>
      <c r="E353" s="43"/>
      <c r="F353" s="221" t="s">
        <v>499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136</v>
      </c>
      <c r="AU353" s="20" t="s">
        <v>79</v>
      </c>
    </row>
    <row r="354" s="2" customFormat="1" ht="24.15" customHeight="1">
      <c r="A354" s="41"/>
      <c r="B354" s="42"/>
      <c r="C354" s="207" t="s">
        <v>501</v>
      </c>
      <c r="D354" s="207" t="s">
        <v>129</v>
      </c>
      <c r="E354" s="208" t="s">
        <v>502</v>
      </c>
      <c r="F354" s="209" t="s">
        <v>503</v>
      </c>
      <c r="G354" s="210" t="s">
        <v>428</v>
      </c>
      <c r="H354" s="211">
        <v>2</v>
      </c>
      <c r="I354" s="212"/>
      <c r="J354" s="213">
        <f>ROUND(I354*H354,2)</f>
        <v>0</v>
      </c>
      <c r="K354" s="209" t="s">
        <v>133</v>
      </c>
      <c r="L354" s="47"/>
      <c r="M354" s="214" t="s">
        <v>19</v>
      </c>
      <c r="N354" s="215" t="s">
        <v>40</v>
      </c>
      <c r="O354" s="87"/>
      <c r="P354" s="216">
        <f>O354*H354</f>
        <v>0</v>
      </c>
      <c r="Q354" s="216">
        <v>0.11241</v>
      </c>
      <c r="R354" s="216">
        <f>Q354*H354</f>
        <v>0.22481999999999999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134</v>
      </c>
      <c r="AT354" s="218" t="s">
        <v>129</v>
      </c>
      <c r="AU354" s="218" t="s">
        <v>79</v>
      </c>
      <c r="AY354" s="20" t="s">
        <v>127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77</v>
      </c>
      <c r="BK354" s="219">
        <f>ROUND(I354*H354,2)</f>
        <v>0</v>
      </c>
      <c r="BL354" s="20" t="s">
        <v>134</v>
      </c>
      <c r="BM354" s="218" t="s">
        <v>504</v>
      </c>
    </row>
    <row r="355" s="2" customFormat="1">
      <c r="A355" s="41"/>
      <c r="B355" s="42"/>
      <c r="C355" s="43"/>
      <c r="D355" s="220" t="s">
        <v>136</v>
      </c>
      <c r="E355" s="43"/>
      <c r="F355" s="221" t="s">
        <v>505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136</v>
      </c>
      <c r="AU355" s="20" t="s">
        <v>79</v>
      </c>
    </row>
    <row r="356" s="2" customFormat="1">
      <c r="A356" s="41"/>
      <c r="B356" s="42"/>
      <c r="C356" s="43"/>
      <c r="D356" s="225" t="s">
        <v>138</v>
      </c>
      <c r="E356" s="43"/>
      <c r="F356" s="226" t="s">
        <v>506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138</v>
      </c>
      <c r="AU356" s="20" t="s">
        <v>79</v>
      </c>
    </row>
    <row r="357" s="2" customFormat="1" ht="21.75" customHeight="1">
      <c r="A357" s="41"/>
      <c r="B357" s="42"/>
      <c r="C357" s="249" t="s">
        <v>507</v>
      </c>
      <c r="D357" s="249" t="s">
        <v>270</v>
      </c>
      <c r="E357" s="250" t="s">
        <v>508</v>
      </c>
      <c r="F357" s="251" t="s">
        <v>509</v>
      </c>
      <c r="G357" s="252" t="s">
        <v>428</v>
      </c>
      <c r="H357" s="253">
        <v>2</v>
      </c>
      <c r="I357" s="254"/>
      <c r="J357" s="255">
        <f>ROUND(I357*H357,2)</f>
        <v>0</v>
      </c>
      <c r="K357" s="251" t="s">
        <v>133</v>
      </c>
      <c r="L357" s="256"/>
      <c r="M357" s="257" t="s">
        <v>19</v>
      </c>
      <c r="N357" s="258" t="s">
        <v>40</v>
      </c>
      <c r="O357" s="87"/>
      <c r="P357" s="216">
        <f>O357*H357</f>
        <v>0</v>
      </c>
      <c r="Q357" s="216">
        <v>0.0061000000000000004</v>
      </c>
      <c r="R357" s="216">
        <f>Q357*H357</f>
        <v>0.012200000000000001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187</v>
      </c>
      <c r="AT357" s="218" t="s">
        <v>270</v>
      </c>
      <c r="AU357" s="218" t="s">
        <v>79</v>
      </c>
      <c r="AY357" s="20" t="s">
        <v>127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77</v>
      </c>
      <c r="BK357" s="219">
        <f>ROUND(I357*H357,2)</f>
        <v>0</v>
      </c>
      <c r="BL357" s="20" t="s">
        <v>134</v>
      </c>
      <c r="BM357" s="218" t="s">
        <v>510</v>
      </c>
    </row>
    <row r="358" s="2" customFormat="1">
      <c r="A358" s="41"/>
      <c r="B358" s="42"/>
      <c r="C358" s="43"/>
      <c r="D358" s="220" t="s">
        <v>136</v>
      </c>
      <c r="E358" s="43"/>
      <c r="F358" s="221" t="s">
        <v>509</v>
      </c>
      <c r="G358" s="43"/>
      <c r="H358" s="43"/>
      <c r="I358" s="222"/>
      <c r="J358" s="43"/>
      <c r="K358" s="43"/>
      <c r="L358" s="47"/>
      <c r="M358" s="223"/>
      <c r="N358" s="22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136</v>
      </c>
      <c r="AU358" s="20" t="s">
        <v>79</v>
      </c>
    </row>
    <row r="359" s="2" customFormat="1" ht="24.15" customHeight="1">
      <c r="A359" s="41"/>
      <c r="B359" s="42"/>
      <c r="C359" s="207" t="s">
        <v>511</v>
      </c>
      <c r="D359" s="207" t="s">
        <v>129</v>
      </c>
      <c r="E359" s="208" t="s">
        <v>512</v>
      </c>
      <c r="F359" s="209" t="s">
        <v>513</v>
      </c>
      <c r="G359" s="210" t="s">
        <v>164</v>
      </c>
      <c r="H359" s="211">
        <v>50</v>
      </c>
      <c r="I359" s="212"/>
      <c r="J359" s="213">
        <f>ROUND(I359*H359,2)</f>
        <v>0</v>
      </c>
      <c r="K359" s="209" t="s">
        <v>133</v>
      </c>
      <c r="L359" s="47"/>
      <c r="M359" s="214" t="s">
        <v>19</v>
      </c>
      <c r="N359" s="215" t="s">
        <v>40</v>
      </c>
      <c r="O359" s="87"/>
      <c r="P359" s="216">
        <f>O359*H359</f>
        <v>0</v>
      </c>
      <c r="Q359" s="216">
        <v>0.00012999999999999999</v>
      </c>
      <c r="R359" s="216">
        <f>Q359*H359</f>
        <v>0.0064999999999999997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134</v>
      </c>
      <c r="AT359" s="218" t="s">
        <v>129</v>
      </c>
      <c r="AU359" s="218" t="s">
        <v>79</v>
      </c>
      <c r="AY359" s="20" t="s">
        <v>127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77</v>
      </c>
      <c r="BK359" s="219">
        <f>ROUND(I359*H359,2)</f>
        <v>0</v>
      </c>
      <c r="BL359" s="20" t="s">
        <v>134</v>
      </c>
      <c r="BM359" s="218" t="s">
        <v>514</v>
      </c>
    </row>
    <row r="360" s="2" customFormat="1">
      <c r="A360" s="41"/>
      <c r="B360" s="42"/>
      <c r="C360" s="43"/>
      <c r="D360" s="220" t="s">
        <v>136</v>
      </c>
      <c r="E360" s="43"/>
      <c r="F360" s="221" t="s">
        <v>515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136</v>
      </c>
      <c r="AU360" s="20" t="s">
        <v>79</v>
      </c>
    </row>
    <row r="361" s="2" customFormat="1">
      <c r="A361" s="41"/>
      <c r="B361" s="42"/>
      <c r="C361" s="43"/>
      <c r="D361" s="225" t="s">
        <v>138</v>
      </c>
      <c r="E361" s="43"/>
      <c r="F361" s="226" t="s">
        <v>516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138</v>
      </c>
      <c r="AU361" s="20" t="s">
        <v>79</v>
      </c>
    </row>
    <row r="362" s="2" customFormat="1" ht="16.5" customHeight="1">
      <c r="A362" s="41"/>
      <c r="B362" s="42"/>
      <c r="C362" s="207" t="s">
        <v>517</v>
      </c>
      <c r="D362" s="207" t="s">
        <v>129</v>
      </c>
      <c r="E362" s="208" t="s">
        <v>518</v>
      </c>
      <c r="F362" s="209" t="s">
        <v>519</v>
      </c>
      <c r="G362" s="210" t="s">
        <v>164</v>
      </c>
      <c r="H362" s="211">
        <v>50</v>
      </c>
      <c r="I362" s="212"/>
      <c r="J362" s="213">
        <f>ROUND(I362*H362,2)</f>
        <v>0</v>
      </c>
      <c r="K362" s="209" t="s">
        <v>133</v>
      </c>
      <c r="L362" s="47"/>
      <c r="M362" s="214" t="s">
        <v>19</v>
      </c>
      <c r="N362" s="215" t="s">
        <v>40</v>
      </c>
      <c r="O362" s="87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134</v>
      </c>
      <c r="AT362" s="218" t="s">
        <v>129</v>
      </c>
      <c r="AU362" s="218" t="s">
        <v>79</v>
      </c>
      <c r="AY362" s="20" t="s">
        <v>127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77</v>
      </c>
      <c r="BK362" s="219">
        <f>ROUND(I362*H362,2)</f>
        <v>0</v>
      </c>
      <c r="BL362" s="20" t="s">
        <v>134</v>
      </c>
      <c r="BM362" s="218" t="s">
        <v>520</v>
      </c>
    </row>
    <row r="363" s="2" customFormat="1">
      <c r="A363" s="41"/>
      <c r="B363" s="42"/>
      <c r="C363" s="43"/>
      <c r="D363" s="220" t="s">
        <v>136</v>
      </c>
      <c r="E363" s="43"/>
      <c r="F363" s="221" t="s">
        <v>521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136</v>
      </c>
      <c r="AU363" s="20" t="s">
        <v>79</v>
      </c>
    </row>
    <row r="364" s="2" customFormat="1">
      <c r="A364" s="41"/>
      <c r="B364" s="42"/>
      <c r="C364" s="43"/>
      <c r="D364" s="225" t="s">
        <v>138</v>
      </c>
      <c r="E364" s="43"/>
      <c r="F364" s="226" t="s">
        <v>522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138</v>
      </c>
      <c r="AU364" s="20" t="s">
        <v>79</v>
      </c>
    </row>
    <row r="365" s="2" customFormat="1" ht="33" customHeight="1">
      <c r="A365" s="41"/>
      <c r="B365" s="42"/>
      <c r="C365" s="207" t="s">
        <v>523</v>
      </c>
      <c r="D365" s="207" t="s">
        <v>129</v>
      </c>
      <c r="E365" s="208" t="s">
        <v>524</v>
      </c>
      <c r="F365" s="209" t="s">
        <v>525</v>
      </c>
      <c r="G365" s="210" t="s">
        <v>164</v>
      </c>
      <c r="H365" s="211">
        <v>1367</v>
      </c>
      <c r="I365" s="212"/>
      <c r="J365" s="213">
        <f>ROUND(I365*H365,2)</f>
        <v>0</v>
      </c>
      <c r="K365" s="209" t="s">
        <v>133</v>
      </c>
      <c r="L365" s="47"/>
      <c r="M365" s="214" t="s">
        <v>19</v>
      </c>
      <c r="N365" s="215" t="s">
        <v>40</v>
      </c>
      <c r="O365" s="87"/>
      <c r="P365" s="216">
        <f>O365*H365</f>
        <v>0</v>
      </c>
      <c r="Q365" s="216">
        <v>0.15540000000000001</v>
      </c>
      <c r="R365" s="216">
        <f>Q365*H365</f>
        <v>212.43180000000001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134</v>
      </c>
      <c r="AT365" s="218" t="s">
        <v>129</v>
      </c>
      <c r="AU365" s="218" t="s">
        <v>79</v>
      </c>
      <c r="AY365" s="20" t="s">
        <v>127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77</v>
      </c>
      <c r="BK365" s="219">
        <f>ROUND(I365*H365,2)</f>
        <v>0</v>
      </c>
      <c r="BL365" s="20" t="s">
        <v>134</v>
      </c>
      <c r="BM365" s="218" t="s">
        <v>526</v>
      </c>
    </row>
    <row r="366" s="2" customFormat="1">
      <c r="A366" s="41"/>
      <c r="B366" s="42"/>
      <c r="C366" s="43"/>
      <c r="D366" s="220" t="s">
        <v>136</v>
      </c>
      <c r="E366" s="43"/>
      <c r="F366" s="221" t="s">
        <v>527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136</v>
      </c>
      <c r="AU366" s="20" t="s">
        <v>79</v>
      </c>
    </row>
    <row r="367" s="2" customFormat="1">
      <c r="A367" s="41"/>
      <c r="B367" s="42"/>
      <c r="C367" s="43"/>
      <c r="D367" s="225" t="s">
        <v>138</v>
      </c>
      <c r="E367" s="43"/>
      <c r="F367" s="226" t="s">
        <v>528</v>
      </c>
      <c r="G367" s="43"/>
      <c r="H367" s="43"/>
      <c r="I367" s="222"/>
      <c r="J367" s="43"/>
      <c r="K367" s="43"/>
      <c r="L367" s="47"/>
      <c r="M367" s="223"/>
      <c r="N367" s="224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138</v>
      </c>
      <c r="AU367" s="20" t="s">
        <v>79</v>
      </c>
    </row>
    <row r="368" s="13" customFormat="1">
      <c r="A368" s="13"/>
      <c r="B368" s="227"/>
      <c r="C368" s="228"/>
      <c r="D368" s="220" t="s">
        <v>145</v>
      </c>
      <c r="E368" s="229" t="s">
        <v>19</v>
      </c>
      <c r="F368" s="230" t="s">
        <v>529</v>
      </c>
      <c r="G368" s="228"/>
      <c r="H368" s="231">
        <v>858</v>
      </c>
      <c r="I368" s="232"/>
      <c r="J368" s="228"/>
      <c r="K368" s="228"/>
      <c r="L368" s="233"/>
      <c r="M368" s="234"/>
      <c r="N368" s="235"/>
      <c r="O368" s="235"/>
      <c r="P368" s="235"/>
      <c r="Q368" s="235"/>
      <c r="R368" s="235"/>
      <c r="S368" s="235"/>
      <c r="T368" s="23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7" t="s">
        <v>145</v>
      </c>
      <c r="AU368" s="237" t="s">
        <v>79</v>
      </c>
      <c r="AV368" s="13" t="s">
        <v>79</v>
      </c>
      <c r="AW368" s="13" t="s">
        <v>31</v>
      </c>
      <c r="AX368" s="13" t="s">
        <v>69</v>
      </c>
      <c r="AY368" s="237" t="s">
        <v>127</v>
      </c>
    </row>
    <row r="369" s="13" customFormat="1">
      <c r="A369" s="13"/>
      <c r="B369" s="227"/>
      <c r="C369" s="228"/>
      <c r="D369" s="220" t="s">
        <v>145</v>
      </c>
      <c r="E369" s="229" t="s">
        <v>19</v>
      </c>
      <c r="F369" s="230" t="s">
        <v>530</v>
      </c>
      <c r="G369" s="228"/>
      <c r="H369" s="231">
        <v>431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145</v>
      </c>
      <c r="AU369" s="237" t="s">
        <v>79</v>
      </c>
      <c r="AV369" s="13" t="s">
        <v>79</v>
      </c>
      <c r="AW369" s="13" t="s">
        <v>31</v>
      </c>
      <c r="AX369" s="13" t="s">
        <v>69</v>
      </c>
      <c r="AY369" s="237" t="s">
        <v>127</v>
      </c>
    </row>
    <row r="370" s="13" customFormat="1">
      <c r="A370" s="13"/>
      <c r="B370" s="227"/>
      <c r="C370" s="228"/>
      <c r="D370" s="220" t="s">
        <v>145</v>
      </c>
      <c r="E370" s="229" t="s">
        <v>19</v>
      </c>
      <c r="F370" s="230" t="s">
        <v>531</v>
      </c>
      <c r="G370" s="228"/>
      <c r="H370" s="231">
        <v>78</v>
      </c>
      <c r="I370" s="232"/>
      <c r="J370" s="228"/>
      <c r="K370" s="228"/>
      <c r="L370" s="233"/>
      <c r="M370" s="234"/>
      <c r="N370" s="235"/>
      <c r="O370" s="235"/>
      <c r="P370" s="235"/>
      <c r="Q370" s="235"/>
      <c r="R370" s="235"/>
      <c r="S370" s="235"/>
      <c r="T370" s="23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7" t="s">
        <v>145</v>
      </c>
      <c r="AU370" s="237" t="s">
        <v>79</v>
      </c>
      <c r="AV370" s="13" t="s">
        <v>79</v>
      </c>
      <c r="AW370" s="13" t="s">
        <v>31</v>
      </c>
      <c r="AX370" s="13" t="s">
        <v>69</v>
      </c>
      <c r="AY370" s="237" t="s">
        <v>127</v>
      </c>
    </row>
    <row r="371" s="14" customFormat="1">
      <c r="A371" s="14"/>
      <c r="B371" s="238"/>
      <c r="C371" s="239"/>
      <c r="D371" s="220" t="s">
        <v>145</v>
      </c>
      <c r="E371" s="240" t="s">
        <v>19</v>
      </c>
      <c r="F371" s="241" t="s">
        <v>147</v>
      </c>
      <c r="G371" s="239"/>
      <c r="H371" s="242">
        <v>1367</v>
      </c>
      <c r="I371" s="243"/>
      <c r="J371" s="239"/>
      <c r="K371" s="239"/>
      <c r="L371" s="244"/>
      <c r="M371" s="245"/>
      <c r="N371" s="246"/>
      <c r="O371" s="246"/>
      <c r="P371" s="246"/>
      <c r="Q371" s="246"/>
      <c r="R371" s="246"/>
      <c r="S371" s="246"/>
      <c r="T371" s="24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8" t="s">
        <v>145</v>
      </c>
      <c r="AU371" s="248" t="s">
        <v>79</v>
      </c>
      <c r="AV371" s="14" t="s">
        <v>134</v>
      </c>
      <c r="AW371" s="14" t="s">
        <v>31</v>
      </c>
      <c r="AX371" s="14" t="s">
        <v>77</v>
      </c>
      <c r="AY371" s="248" t="s">
        <v>127</v>
      </c>
    </row>
    <row r="372" s="2" customFormat="1" ht="16.5" customHeight="1">
      <c r="A372" s="41"/>
      <c r="B372" s="42"/>
      <c r="C372" s="249" t="s">
        <v>532</v>
      </c>
      <c r="D372" s="249" t="s">
        <v>270</v>
      </c>
      <c r="E372" s="250" t="s">
        <v>533</v>
      </c>
      <c r="F372" s="251" t="s">
        <v>534</v>
      </c>
      <c r="G372" s="252" t="s">
        <v>164</v>
      </c>
      <c r="H372" s="253">
        <v>875.15999999999997</v>
      </c>
      <c r="I372" s="254"/>
      <c r="J372" s="255">
        <f>ROUND(I372*H372,2)</f>
        <v>0</v>
      </c>
      <c r="K372" s="251" t="s">
        <v>133</v>
      </c>
      <c r="L372" s="256"/>
      <c r="M372" s="257" t="s">
        <v>19</v>
      </c>
      <c r="N372" s="258" t="s">
        <v>40</v>
      </c>
      <c r="O372" s="87"/>
      <c r="P372" s="216">
        <f>O372*H372</f>
        <v>0</v>
      </c>
      <c r="Q372" s="216">
        <v>0.080000000000000002</v>
      </c>
      <c r="R372" s="216">
        <f>Q372*H372</f>
        <v>70.012799999999999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187</v>
      </c>
      <c r="AT372" s="218" t="s">
        <v>270</v>
      </c>
      <c r="AU372" s="218" t="s">
        <v>79</v>
      </c>
      <c r="AY372" s="20" t="s">
        <v>127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77</v>
      </c>
      <c r="BK372" s="219">
        <f>ROUND(I372*H372,2)</f>
        <v>0</v>
      </c>
      <c r="BL372" s="20" t="s">
        <v>134</v>
      </c>
      <c r="BM372" s="218" t="s">
        <v>535</v>
      </c>
    </row>
    <row r="373" s="2" customFormat="1">
      <c r="A373" s="41"/>
      <c r="B373" s="42"/>
      <c r="C373" s="43"/>
      <c r="D373" s="220" t="s">
        <v>136</v>
      </c>
      <c r="E373" s="43"/>
      <c r="F373" s="221" t="s">
        <v>534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136</v>
      </c>
      <c r="AU373" s="20" t="s">
        <v>79</v>
      </c>
    </row>
    <row r="374" s="13" customFormat="1">
      <c r="A374" s="13"/>
      <c r="B374" s="227"/>
      <c r="C374" s="228"/>
      <c r="D374" s="220" t="s">
        <v>145</v>
      </c>
      <c r="E374" s="228"/>
      <c r="F374" s="230" t="s">
        <v>536</v>
      </c>
      <c r="G374" s="228"/>
      <c r="H374" s="231">
        <v>875.15999999999997</v>
      </c>
      <c r="I374" s="232"/>
      <c r="J374" s="228"/>
      <c r="K374" s="228"/>
      <c r="L374" s="233"/>
      <c r="M374" s="234"/>
      <c r="N374" s="235"/>
      <c r="O374" s="235"/>
      <c r="P374" s="235"/>
      <c r="Q374" s="235"/>
      <c r="R374" s="235"/>
      <c r="S374" s="235"/>
      <c r="T374" s="23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7" t="s">
        <v>145</v>
      </c>
      <c r="AU374" s="237" t="s">
        <v>79</v>
      </c>
      <c r="AV374" s="13" t="s">
        <v>79</v>
      </c>
      <c r="AW374" s="13" t="s">
        <v>4</v>
      </c>
      <c r="AX374" s="13" t="s">
        <v>77</v>
      </c>
      <c r="AY374" s="237" t="s">
        <v>127</v>
      </c>
    </row>
    <row r="375" s="2" customFormat="1" ht="24.15" customHeight="1">
      <c r="A375" s="41"/>
      <c r="B375" s="42"/>
      <c r="C375" s="249" t="s">
        <v>537</v>
      </c>
      <c r="D375" s="249" t="s">
        <v>270</v>
      </c>
      <c r="E375" s="250" t="s">
        <v>538</v>
      </c>
      <c r="F375" s="251" t="s">
        <v>539</v>
      </c>
      <c r="G375" s="252" t="s">
        <v>164</v>
      </c>
      <c r="H375" s="253">
        <v>439.62</v>
      </c>
      <c r="I375" s="254"/>
      <c r="J375" s="255">
        <f>ROUND(I375*H375,2)</f>
        <v>0</v>
      </c>
      <c r="K375" s="251" t="s">
        <v>133</v>
      </c>
      <c r="L375" s="256"/>
      <c r="M375" s="257" t="s">
        <v>19</v>
      </c>
      <c r="N375" s="258" t="s">
        <v>40</v>
      </c>
      <c r="O375" s="87"/>
      <c r="P375" s="216">
        <f>O375*H375</f>
        <v>0</v>
      </c>
      <c r="Q375" s="216">
        <v>0.048300000000000003</v>
      </c>
      <c r="R375" s="216">
        <f>Q375*H375</f>
        <v>21.233646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187</v>
      </c>
      <c r="AT375" s="218" t="s">
        <v>270</v>
      </c>
      <c r="AU375" s="218" t="s">
        <v>79</v>
      </c>
      <c r="AY375" s="20" t="s">
        <v>127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77</v>
      </c>
      <c r="BK375" s="219">
        <f>ROUND(I375*H375,2)</f>
        <v>0</v>
      </c>
      <c r="BL375" s="20" t="s">
        <v>134</v>
      </c>
      <c r="BM375" s="218" t="s">
        <v>540</v>
      </c>
    </row>
    <row r="376" s="2" customFormat="1">
      <c r="A376" s="41"/>
      <c r="B376" s="42"/>
      <c r="C376" s="43"/>
      <c r="D376" s="220" t="s">
        <v>136</v>
      </c>
      <c r="E376" s="43"/>
      <c r="F376" s="221" t="s">
        <v>539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136</v>
      </c>
      <c r="AU376" s="20" t="s">
        <v>79</v>
      </c>
    </row>
    <row r="377" s="13" customFormat="1">
      <c r="A377" s="13"/>
      <c r="B377" s="227"/>
      <c r="C377" s="228"/>
      <c r="D377" s="220" t="s">
        <v>145</v>
      </c>
      <c r="E377" s="228"/>
      <c r="F377" s="230" t="s">
        <v>541</v>
      </c>
      <c r="G377" s="228"/>
      <c r="H377" s="231">
        <v>439.62</v>
      </c>
      <c r="I377" s="232"/>
      <c r="J377" s="228"/>
      <c r="K377" s="228"/>
      <c r="L377" s="233"/>
      <c r="M377" s="234"/>
      <c r="N377" s="235"/>
      <c r="O377" s="235"/>
      <c r="P377" s="235"/>
      <c r="Q377" s="235"/>
      <c r="R377" s="235"/>
      <c r="S377" s="235"/>
      <c r="T377" s="23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7" t="s">
        <v>145</v>
      </c>
      <c r="AU377" s="237" t="s">
        <v>79</v>
      </c>
      <c r="AV377" s="13" t="s">
        <v>79</v>
      </c>
      <c r="AW377" s="13" t="s">
        <v>4</v>
      </c>
      <c r="AX377" s="13" t="s">
        <v>77</v>
      </c>
      <c r="AY377" s="237" t="s">
        <v>127</v>
      </c>
    </row>
    <row r="378" s="2" customFormat="1" ht="24.15" customHeight="1">
      <c r="A378" s="41"/>
      <c r="B378" s="42"/>
      <c r="C378" s="249" t="s">
        <v>542</v>
      </c>
      <c r="D378" s="249" t="s">
        <v>270</v>
      </c>
      <c r="E378" s="250" t="s">
        <v>543</v>
      </c>
      <c r="F378" s="251" t="s">
        <v>544</v>
      </c>
      <c r="G378" s="252" t="s">
        <v>164</v>
      </c>
      <c r="H378" s="253">
        <v>79.560000000000002</v>
      </c>
      <c r="I378" s="254"/>
      <c r="J378" s="255">
        <f>ROUND(I378*H378,2)</f>
        <v>0</v>
      </c>
      <c r="K378" s="251" t="s">
        <v>133</v>
      </c>
      <c r="L378" s="256"/>
      <c r="M378" s="257" t="s">
        <v>19</v>
      </c>
      <c r="N378" s="258" t="s">
        <v>40</v>
      </c>
      <c r="O378" s="87"/>
      <c r="P378" s="216">
        <f>O378*H378</f>
        <v>0</v>
      </c>
      <c r="Q378" s="216">
        <v>0.065670000000000006</v>
      </c>
      <c r="R378" s="216">
        <f>Q378*H378</f>
        <v>5.2247052000000007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187</v>
      </c>
      <c r="AT378" s="218" t="s">
        <v>270</v>
      </c>
      <c r="AU378" s="218" t="s">
        <v>79</v>
      </c>
      <c r="AY378" s="20" t="s">
        <v>127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77</v>
      </c>
      <c r="BK378" s="219">
        <f>ROUND(I378*H378,2)</f>
        <v>0</v>
      </c>
      <c r="BL378" s="20" t="s">
        <v>134</v>
      </c>
      <c r="BM378" s="218" t="s">
        <v>545</v>
      </c>
    </row>
    <row r="379" s="2" customFormat="1">
      <c r="A379" s="41"/>
      <c r="B379" s="42"/>
      <c r="C379" s="43"/>
      <c r="D379" s="220" t="s">
        <v>136</v>
      </c>
      <c r="E379" s="43"/>
      <c r="F379" s="221" t="s">
        <v>544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136</v>
      </c>
      <c r="AU379" s="20" t="s">
        <v>79</v>
      </c>
    </row>
    <row r="380" s="13" customFormat="1">
      <c r="A380" s="13"/>
      <c r="B380" s="227"/>
      <c r="C380" s="228"/>
      <c r="D380" s="220" t="s">
        <v>145</v>
      </c>
      <c r="E380" s="229" t="s">
        <v>19</v>
      </c>
      <c r="F380" s="230" t="s">
        <v>546</v>
      </c>
      <c r="G380" s="228"/>
      <c r="H380" s="231">
        <v>39</v>
      </c>
      <c r="I380" s="232"/>
      <c r="J380" s="228"/>
      <c r="K380" s="228"/>
      <c r="L380" s="233"/>
      <c r="M380" s="234"/>
      <c r="N380" s="235"/>
      <c r="O380" s="235"/>
      <c r="P380" s="235"/>
      <c r="Q380" s="235"/>
      <c r="R380" s="235"/>
      <c r="S380" s="235"/>
      <c r="T380" s="23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7" t="s">
        <v>145</v>
      </c>
      <c r="AU380" s="237" t="s">
        <v>79</v>
      </c>
      <c r="AV380" s="13" t="s">
        <v>79</v>
      </c>
      <c r="AW380" s="13" t="s">
        <v>31</v>
      </c>
      <c r="AX380" s="13" t="s">
        <v>69</v>
      </c>
      <c r="AY380" s="237" t="s">
        <v>127</v>
      </c>
    </row>
    <row r="381" s="13" customFormat="1">
      <c r="A381" s="13"/>
      <c r="B381" s="227"/>
      <c r="C381" s="228"/>
      <c r="D381" s="220" t="s">
        <v>145</v>
      </c>
      <c r="E381" s="229" t="s">
        <v>19</v>
      </c>
      <c r="F381" s="230" t="s">
        <v>547</v>
      </c>
      <c r="G381" s="228"/>
      <c r="H381" s="231">
        <v>39</v>
      </c>
      <c r="I381" s="232"/>
      <c r="J381" s="228"/>
      <c r="K381" s="228"/>
      <c r="L381" s="233"/>
      <c r="M381" s="234"/>
      <c r="N381" s="235"/>
      <c r="O381" s="235"/>
      <c r="P381" s="235"/>
      <c r="Q381" s="235"/>
      <c r="R381" s="235"/>
      <c r="S381" s="235"/>
      <c r="T381" s="23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7" t="s">
        <v>145</v>
      </c>
      <c r="AU381" s="237" t="s">
        <v>79</v>
      </c>
      <c r="AV381" s="13" t="s">
        <v>79</v>
      </c>
      <c r="AW381" s="13" t="s">
        <v>31</v>
      </c>
      <c r="AX381" s="13" t="s">
        <v>69</v>
      </c>
      <c r="AY381" s="237" t="s">
        <v>127</v>
      </c>
    </row>
    <row r="382" s="14" customFormat="1">
      <c r="A382" s="14"/>
      <c r="B382" s="238"/>
      <c r="C382" s="239"/>
      <c r="D382" s="220" t="s">
        <v>145</v>
      </c>
      <c r="E382" s="240" t="s">
        <v>19</v>
      </c>
      <c r="F382" s="241" t="s">
        <v>147</v>
      </c>
      <c r="G382" s="239"/>
      <c r="H382" s="242">
        <v>78</v>
      </c>
      <c r="I382" s="243"/>
      <c r="J382" s="239"/>
      <c r="K382" s="239"/>
      <c r="L382" s="244"/>
      <c r="M382" s="245"/>
      <c r="N382" s="246"/>
      <c r="O382" s="246"/>
      <c r="P382" s="246"/>
      <c r="Q382" s="246"/>
      <c r="R382" s="246"/>
      <c r="S382" s="246"/>
      <c r="T382" s="24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8" t="s">
        <v>145</v>
      </c>
      <c r="AU382" s="248" t="s">
        <v>79</v>
      </c>
      <c r="AV382" s="14" t="s">
        <v>134</v>
      </c>
      <c r="AW382" s="14" t="s">
        <v>31</v>
      </c>
      <c r="AX382" s="14" t="s">
        <v>77</v>
      </c>
      <c r="AY382" s="248" t="s">
        <v>127</v>
      </c>
    </row>
    <row r="383" s="13" customFormat="1">
      <c r="A383" s="13"/>
      <c r="B383" s="227"/>
      <c r="C383" s="228"/>
      <c r="D383" s="220" t="s">
        <v>145</v>
      </c>
      <c r="E383" s="228"/>
      <c r="F383" s="230" t="s">
        <v>548</v>
      </c>
      <c r="G383" s="228"/>
      <c r="H383" s="231">
        <v>79.560000000000002</v>
      </c>
      <c r="I383" s="232"/>
      <c r="J383" s="228"/>
      <c r="K383" s="228"/>
      <c r="L383" s="233"/>
      <c r="M383" s="234"/>
      <c r="N383" s="235"/>
      <c r="O383" s="235"/>
      <c r="P383" s="235"/>
      <c r="Q383" s="235"/>
      <c r="R383" s="235"/>
      <c r="S383" s="235"/>
      <c r="T383" s="23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7" t="s">
        <v>145</v>
      </c>
      <c r="AU383" s="237" t="s">
        <v>79</v>
      </c>
      <c r="AV383" s="13" t="s">
        <v>79</v>
      </c>
      <c r="AW383" s="13" t="s">
        <v>4</v>
      </c>
      <c r="AX383" s="13" t="s">
        <v>77</v>
      </c>
      <c r="AY383" s="237" t="s">
        <v>127</v>
      </c>
    </row>
    <row r="384" s="2" customFormat="1" ht="33" customHeight="1">
      <c r="A384" s="41"/>
      <c r="B384" s="42"/>
      <c r="C384" s="207" t="s">
        <v>549</v>
      </c>
      <c r="D384" s="207" t="s">
        <v>129</v>
      </c>
      <c r="E384" s="208" t="s">
        <v>550</v>
      </c>
      <c r="F384" s="209" t="s">
        <v>551</v>
      </c>
      <c r="G384" s="210" t="s">
        <v>164</v>
      </c>
      <c r="H384" s="211">
        <v>573</v>
      </c>
      <c r="I384" s="212"/>
      <c r="J384" s="213">
        <f>ROUND(I384*H384,2)</f>
        <v>0</v>
      </c>
      <c r="K384" s="209" t="s">
        <v>133</v>
      </c>
      <c r="L384" s="47"/>
      <c r="M384" s="214" t="s">
        <v>19</v>
      </c>
      <c r="N384" s="215" t="s">
        <v>40</v>
      </c>
      <c r="O384" s="87"/>
      <c r="P384" s="216">
        <f>O384*H384</f>
        <v>0</v>
      </c>
      <c r="Q384" s="216">
        <v>0.1295</v>
      </c>
      <c r="R384" s="216">
        <f>Q384*H384</f>
        <v>74.203500000000005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134</v>
      </c>
      <c r="AT384" s="218" t="s">
        <v>129</v>
      </c>
      <c r="AU384" s="218" t="s">
        <v>79</v>
      </c>
      <c r="AY384" s="20" t="s">
        <v>127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77</v>
      </c>
      <c r="BK384" s="219">
        <f>ROUND(I384*H384,2)</f>
        <v>0</v>
      </c>
      <c r="BL384" s="20" t="s">
        <v>134</v>
      </c>
      <c r="BM384" s="218" t="s">
        <v>552</v>
      </c>
    </row>
    <row r="385" s="2" customFormat="1">
      <c r="A385" s="41"/>
      <c r="B385" s="42"/>
      <c r="C385" s="43"/>
      <c r="D385" s="220" t="s">
        <v>136</v>
      </c>
      <c r="E385" s="43"/>
      <c r="F385" s="221" t="s">
        <v>553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136</v>
      </c>
      <c r="AU385" s="20" t="s">
        <v>79</v>
      </c>
    </row>
    <row r="386" s="2" customFormat="1">
      <c r="A386" s="41"/>
      <c r="B386" s="42"/>
      <c r="C386" s="43"/>
      <c r="D386" s="225" t="s">
        <v>138</v>
      </c>
      <c r="E386" s="43"/>
      <c r="F386" s="226" t="s">
        <v>554</v>
      </c>
      <c r="G386" s="43"/>
      <c r="H386" s="43"/>
      <c r="I386" s="222"/>
      <c r="J386" s="43"/>
      <c r="K386" s="43"/>
      <c r="L386" s="47"/>
      <c r="M386" s="223"/>
      <c r="N386" s="224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138</v>
      </c>
      <c r="AU386" s="20" t="s">
        <v>79</v>
      </c>
    </row>
    <row r="387" s="13" customFormat="1">
      <c r="A387" s="13"/>
      <c r="B387" s="227"/>
      <c r="C387" s="228"/>
      <c r="D387" s="220" t="s">
        <v>145</v>
      </c>
      <c r="E387" s="229" t="s">
        <v>19</v>
      </c>
      <c r="F387" s="230" t="s">
        <v>555</v>
      </c>
      <c r="G387" s="228"/>
      <c r="H387" s="231">
        <v>573</v>
      </c>
      <c r="I387" s="232"/>
      <c r="J387" s="228"/>
      <c r="K387" s="228"/>
      <c r="L387" s="233"/>
      <c r="M387" s="234"/>
      <c r="N387" s="235"/>
      <c r="O387" s="235"/>
      <c r="P387" s="235"/>
      <c r="Q387" s="235"/>
      <c r="R387" s="235"/>
      <c r="S387" s="235"/>
      <c r="T387" s="23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7" t="s">
        <v>145</v>
      </c>
      <c r="AU387" s="237" t="s">
        <v>79</v>
      </c>
      <c r="AV387" s="13" t="s">
        <v>79</v>
      </c>
      <c r="AW387" s="13" t="s">
        <v>31</v>
      </c>
      <c r="AX387" s="13" t="s">
        <v>69</v>
      </c>
      <c r="AY387" s="237" t="s">
        <v>127</v>
      </c>
    </row>
    <row r="388" s="14" customFormat="1">
      <c r="A388" s="14"/>
      <c r="B388" s="238"/>
      <c r="C388" s="239"/>
      <c r="D388" s="220" t="s">
        <v>145</v>
      </c>
      <c r="E388" s="240" t="s">
        <v>19</v>
      </c>
      <c r="F388" s="241" t="s">
        <v>147</v>
      </c>
      <c r="G388" s="239"/>
      <c r="H388" s="242">
        <v>573</v>
      </c>
      <c r="I388" s="243"/>
      <c r="J388" s="239"/>
      <c r="K388" s="239"/>
      <c r="L388" s="244"/>
      <c r="M388" s="245"/>
      <c r="N388" s="246"/>
      <c r="O388" s="246"/>
      <c r="P388" s="246"/>
      <c r="Q388" s="246"/>
      <c r="R388" s="246"/>
      <c r="S388" s="246"/>
      <c r="T388" s="247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8" t="s">
        <v>145</v>
      </c>
      <c r="AU388" s="248" t="s">
        <v>79</v>
      </c>
      <c r="AV388" s="14" t="s">
        <v>134</v>
      </c>
      <c r="AW388" s="14" t="s">
        <v>31</v>
      </c>
      <c r="AX388" s="14" t="s">
        <v>77</v>
      </c>
      <c r="AY388" s="248" t="s">
        <v>127</v>
      </c>
    </row>
    <row r="389" s="2" customFormat="1" ht="16.5" customHeight="1">
      <c r="A389" s="41"/>
      <c r="B389" s="42"/>
      <c r="C389" s="249" t="s">
        <v>556</v>
      </c>
      <c r="D389" s="249" t="s">
        <v>270</v>
      </c>
      <c r="E389" s="250" t="s">
        <v>557</v>
      </c>
      <c r="F389" s="251" t="s">
        <v>558</v>
      </c>
      <c r="G389" s="252" t="s">
        <v>164</v>
      </c>
      <c r="H389" s="253">
        <v>584.46000000000004</v>
      </c>
      <c r="I389" s="254"/>
      <c r="J389" s="255">
        <f>ROUND(I389*H389,2)</f>
        <v>0</v>
      </c>
      <c r="K389" s="251" t="s">
        <v>133</v>
      </c>
      <c r="L389" s="256"/>
      <c r="M389" s="257" t="s">
        <v>19</v>
      </c>
      <c r="N389" s="258" t="s">
        <v>40</v>
      </c>
      <c r="O389" s="87"/>
      <c r="P389" s="216">
        <f>O389*H389</f>
        <v>0</v>
      </c>
      <c r="Q389" s="216">
        <v>0.056120000000000003</v>
      </c>
      <c r="R389" s="216">
        <f>Q389*H389</f>
        <v>32.799895200000002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187</v>
      </c>
      <c r="AT389" s="218" t="s">
        <v>270</v>
      </c>
      <c r="AU389" s="218" t="s">
        <v>79</v>
      </c>
      <c r="AY389" s="20" t="s">
        <v>127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77</v>
      </c>
      <c r="BK389" s="219">
        <f>ROUND(I389*H389,2)</f>
        <v>0</v>
      </c>
      <c r="BL389" s="20" t="s">
        <v>134</v>
      </c>
      <c r="BM389" s="218" t="s">
        <v>559</v>
      </c>
    </row>
    <row r="390" s="2" customFormat="1">
      <c r="A390" s="41"/>
      <c r="B390" s="42"/>
      <c r="C390" s="43"/>
      <c r="D390" s="220" t="s">
        <v>136</v>
      </c>
      <c r="E390" s="43"/>
      <c r="F390" s="221" t="s">
        <v>558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136</v>
      </c>
      <c r="AU390" s="20" t="s">
        <v>79</v>
      </c>
    </row>
    <row r="391" s="13" customFormat="1">
      <c r="A391" s="13"/>
      <c r="B391" s="227"/>
      <c r="C391" s="228"/>
      <c r="D391" s="220" t="s">
        <v>145</v>
      </c>
      <c r="E391" s="228"/>
      <c r="F391" s="230" t="s">
        <v>560</v>
      </c>
      <c r="G391" s="228"/>
      <c r="H391" s="231">
        <v>584.46000000000004</v>
      </c>
      <c r="I391" s="232"/>
      <c r="J391" s="228"/>
      <c r="K391" s="228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145</v>
      </c>
      <c r="AU391" s="237" t="s">
        <v>79</v>
      </c>
      <c r="AV391" s="13" t="s">
        <v>79</v>
      </c>
      <c r="AW391" s="13" t="s">
        <v>4</v>
      </c>
      <c r="AX391" s="13" t="s">
        <v>77</v>
      </c>
      <c r="AY391" s="237" t="s">
        <v>127</v>
      </c>
    </row>
    <row r="392" s="2" customFormat="1" ht="33" customHeight="1">
      <c r="A392" s="41"/>
      <c r="B392" s="42"/>
      <c r="C392" s="207" t="s">
        <v>561</v>
      </c>
      <c r="D392" s="207" t="s">
        <v>129</v>
      </c>
      <c r="E392" s="208" t="s">
        <v>562</v>
      </c>
      <c r="F392" s="209" t="s">
        <v>563</v>
      </c>
      <c r="G392" s="210" t="s">
        <v>164</v>
      </c>
      <c r="H392" s="211">
        <v>128</v>
      </c>
      <c r="I392" s="212"/>
      <c r="J392" s="213">
        <f>ROUND(I392*H392,2)</f>
        <v>0</v>
      </c>
      <c r="K392" s="209" t="s">
        <v>133</v>
      </c>
      <c r="L392" s="47"/>
      <c r="M392" s="214" t="s">
        <v>19</v>
      </c>
      <c r="N392" s="215" t="s">
        <v>40</v>
      </c>
      <c r="O392" s="87"/>
      <c r="P392" s="216">
        <f>O392*H392</f>
        <v>0</v>
      </c>
      <c r="Q392" s="216">
        <v>0.00060999999999999997</v>
      </c>
      <c r="R392" s="216">
        <f>Q392*H392</f>
        <v>0.078079999999999997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134</v>
      </c>
      <c r="AT392" s="218" t="s">
        <v>129</v>
      </c>
      <c r="AU392" s="218" t="s">
        <v>79</v>
      </c>
      <c r="AY392" s="20" t="s">
        <v>127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77</v>
      </c>
      <c r="BK392" s="219">
        <f>ROUND(I392*H392,2)</f>
        <v>0</v>
      </c>
      <c r="BL392" s="20" t="s">
        <v>134</v>
      </c>
      <c r="BM392" s="218" t="s">
        <v>564</v>
      </c>
    </row>
    <row r="393" s="2" customFormat="1">
      <c r="A393" s="41"/>
      <c r="B393" s="42"/>
      <c r="C393" s="43"/>
      <c r="D393" s="220" t="s">
        <v>136</v>
      </c>
      <c r="E393" s="43"/>
      <c r="F393" s="221" t="s">
        <v>565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136</v>
      </c>
      <c r="AU393" s="20" t="s">
        <v>79</v>
      </c>
    </row>
    <row r="394" s="2" customFormat="1">
      <c r="A394" s="41"/>
      <c r="B394" s="42"/>
      <c r="C394" s="43"/>
      <c r="D394" s="225" t="s">
        <v>138</v>
      </c>
      <c r="E394" s="43"/>
      <c r="F394" s="226" t="s">
        <v>566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138</v>
      </c>
      <c r="AU394" s="20" t="s">
        <v>79</v>
      </c>
    </row>
    <row r="395" s="2" customFormat="1" ht="16.5" customHeight="1">
      <c r="A395" s="41"/>
      <c r="B395" s="42"/>
      <c r="C395" s="207" t="s">
        <v>567</v>
      </c>
      <c r="D395" s="207" t="s">
        <v>129</v>
      </c>
      <c r="E395" s="208" t="s">
        <v>568</v>
      </c>
      <c r="F395" s="209" t="s">
        <v>569</v>
      </c>
      <c r="G395" s="210" t="s">
        <v>164</v>
      </c>
      <c r="H395" s="211">
        <v>128</v>
      </c>
      <c r="I395" s="212"/>
      <c r="J395" s="213">
        <f>ROUND(I395*H395,2)</f>
        <v>0</v>
      </c>
      <c r="K395" s="209" t="s">
        <v>133</v>
      </c>
      <c r="L395" s="47"/>
      <c r="M395" s="214" t="s">
        <v>19</v>
      </c>
      <c r="N395" s="215" t="s">
        <v>40</v>
      </c>
      <c r="O395" s="87"/>
      <c r="P395" s="216">
        <f>O395*H395</f>
        <v>0</v>
      </c>
      <c r="Q395" s="216">
        <v>0</v>
      </c>
      <c r="R395" s="216">
        <f>Q395*H395</f>
        <v>0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134</v>
      </c>
      <c r="AT395" s="218" t="s">
        <v>129</v>
      </c>
      <c r="AU395" s="218" t="s">
        <v>79</v>
      </c>
      <c r="AY395" s="20" t="s">
        <v>127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77</v>
      </c>
      <c r="BK395" s="219">
        <f>ROUND(I395*H395,2)</f>
        <v>0</v>
      </c>
      <c r="BL395" s="20" t="s">
        <v>134</v>
      </c>
      <c r="BM395" s="218" t="s">
        <v>570</v>
      </c>
    </row>
    <row r="396" s="2" customFormat="1">
      <c r="A396" s="41"/>
      <c r="B396" s="42"/>
      <c r="C396" s="43"/>
      <c r="D396" s="220" t="s">
        <v>136</v>
      </c>
      <c r="E396" s="43"/>
      <c r="F396" s="221" t="s">
        <v>571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136</v>
      </c>
      <c r="AU396" s="20" t="s">
        <v>79</v>
      </c>
    </row>
    <row r="397" s="2" customFormat="1">
      <c r="A397" s="41"/>
      <c r="B397" s="42"/>
      <c r="C397" s="43"/>
      <c r="D397" s="225" t="s">
        <v>138</v>
      </c>
      <c r="E397" s="43"/>
      <c r="F397" s="226" t="s">
        <v>572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138</v>
      </c>
      <c r="AU397" s="20" t="s">
        <v>79</v>
      </c>
    </row>
    <row r="398" s="12" customFormat="1" ht="22.8" customHeight="1">
      <c r="A398" s="12"/>
      <c r="B398" s="191"/>
      <c r="C398" s="192"/>
      <c r="D398" s="193" t="s">
        <v>68</v>
      </c>
      <c r="E398" s="205" t="s">
        <v>573</v>
      </c>
      <c r="F398" s="205" t="s">
        <v>574</v>
      </c>
      <c r="G398" s="192"/>
      <c r="H398" s="192"/>
      <c r="I398" s="195"/>
      <c r="J398" s="206">
        <f>BK398</f>
        <v>0</v>
      </c>
      <c r="K398" s="192"/>
      <c r="L398" s="197"/>
      <c r="M398" s="198"/>
      <c r="N398" s="199"/>
      <c r="O398" s="199"/>
      <c r="P398" s="200">
        <f>SUM(P399:P437)</f>
        <v>0</v>
      </c>
      <c r="Q398" s="199"/>
      <c r="R398" s="200">
        <f>SUM(R399:R437)</f>
        <v>0</v>
      </c>
      <c r="S398" s="199"/>
      <c r="T398" s="201">
        <f>SUM(T399:T437)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02" t="s">
        <v>77</v>
      </c>
      <c r="AT398" s="203" t="s">
        <v>68</v>
      </c>
      <c r="AU398" s="203" t="s">
        <v>77</v>
      </c>
      <c r="AY398" s="202" t="s">
        <v>127</v>
      </c>
      <c r="BK398" s="204">
        <f>SUM(BK399:BK437)</f>
        <v>0</v>
      </c>
    </row>
    <row r="399" s="2" customFormat="1" ht="21.75" customHeight="1">
      <c r="A399" s="41"/>
      <c r="B399" s="42"/>
      <c r="C399" s="207" t="s">
        <v>575</v>
      </c>
      <c r="D399" s="207" t="s">
        <v>129</v>
      </c>
      <c r="E399" s="208" t="s">
        <v>576</v>
      </c>
      <c r="F399" s="209" t="s">
        <v>577</v>
      </c>
      <c r="G399" s="210" t="s">
        <v>238</v>
      </c>
      <c r="H399" s="211">
        <v>820</v>
      </c>
      <c r="I399" s="212"/>
      <c r="J399" s="213">
        <f>ROUND(I399*H399,2)</f>
        <v>0</v>
      </c>
      <c r="K399" s="209" t="s">
        <v>133</v>
      </c>
      <c r="L399" s="47"/>
      <c r="M399" s="214" t="s">
        <v>19</v>
      </c>
      <c r="N399" s="215" t="s">
        <v>40</v>
      </c>
      <c r="O399" s="87"/>
      <c r="P399" s="216">
        <f>O399*H399</f>
        <v>0</v>
      </c>
      <c r="Q399" s="216">
        <v>0</v>
      </c>
      <c r="R399" s="216">
        <f>Q399*H399</f>
        <v>0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134</v>
      </c>
      <c r="AT399" s="218" t="s">
        <v>129</v>
      </c>
      <c r="AU399" s="218" t="s">
        <v>79</v>
      </c>
      <c r="AY399" s="20" t="s">
        <v>127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77</v>
      </c>
      <c r="BK399" s="219">
        <f>ROUND(I399*H399,2)</f>
        <v>0</v>
      </c>
      <c r="BL399" s="20" t="s">
        <v>134</v>
      </c>
      <c r="BM399" s="218" t="s">
        <v>578</v>
      </c>
    </row>
    <row r="400" s="2" customFormat="1">
      <c r="A400" s="41"/>
      <c r="B400" s="42"/>
      <c r="C400" s="43"/>
      <c r="D400" s="220" t="s">
        <v>136</v>
      </c>
      <c r="E400" s="43"/>
      <c r="F400" s="221" t="s">
        <v>579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136</v>
      </c>
      <c r="AU400" s="20" t="s">
        <v>79</v>
      </c>
    </row>
    <row r="401" s="2" customFormat="1">
      <c r="A401" s="41"/>
      <c r="B401" s="42"/>
      <c r="C401" s="43"/>
      <c r="D401" s="225" t="s">
        <v>138</v>
      </c>
      <c r="E401" s="43"/>
      <c r="F401" s="226" t="s">
        <v>580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138</v>
      </c>
      <c r="AU401" s="20" t="s">
        <v>79</v>
      </c>
    </row>
    <row r="402" s="13" customFormat="1">
      <c r="A402" s="13"/>
      <c r="B402" s="227"/>
      <c r="C402" s="228"/>
      <c r="D402" s="220" t="s">
        <v>145</v>
      </c>
      <c r="E402" s="229" t="s">
        <v>19</v>
      </c>
      <c r="F402" s="230" t="s">
        <v>581</v>
      </c>
      <c r="G402" s="228"/>
      <c r="H402" s="231">
        <v>774</v>
      </c>
      <c r="I402" s="232"/>
      <c r="J402" s="228"/>
      <c r="K402" s="228"/>
      <c r="L402" s="233"/>
      <c r="M402" s="234"/>
      <c r="N402" s="235"/>
      <c r="O402" s="235"/>
      <c r="P402" s="235"/>
      <c r="Q402" s="235"/>
      <c r="R402" s="235"/>
      <c r="S402" s="235"/>
      <c r="T402" s="23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7" t="s">
        <v>145</v>
      </c>
      <c r="AU402" s="237" t="s">
        <v>79</v>
      </c>
      <c r="AV402" s="13" t="s">
        <v>79</v>
      </c>
      <c r="AW402" s="13" t="s">
        <v>31</v>
      </c>
      <c r="AX402" s="13" t="s">
        <v>69</v>
      </c>
      <c r="AY402" s="237" t="s">
        <v>127</v>
      </c>
    </row>
    <row r="403" s="13" customFormat="1">
      <c r="A403" s="13"/>
      <c r="B403" s="227"/>
      <c r="C403" s="228"/>
      <c r="D403" s="220" t="s">
        <v>145</v>
      </c>
      <c r="E403" s="229" t="s">
        <v>19</v>
      </c>
      <c r="F403" s="230" t="s">
        <v>582</v>
      </c>
      <c r="G403" s="228"/>
      <c r="H403" s="231">
        <v>46</v>
      </c>
      <c r="I403" s="232"/>
      <c r="J403" s="228"/>
      <c r="K403" s="228"/>
      <c r="L403" s="233"/>
      <c r="M403" s="234"/>
      <c r="N403" s="235"/>
      <c r="O403" s="235"/>
      <c r="P403" s="235"/>
      <c r="Q403" s="235"/>
      <c r="R403" s="235"/>
      <c r="S403" s="235"/>
      <c r="T403" s="23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7" t="s">
        <v>145</v>
      </c>
      <c r="AU403" s="237" t="s">
        <v>79</v>
      </c>
      <c r="AV403" s="13" t="s">
        <v>79</v>
      </c>
      <c r="AW403" s="13" t="s">
        <v>31</v>
      </c>
      <c r="AX403" s="13" t="s">
        <v>69</v>
      </c>
      <c r="AY403" s="237" t="s">
        <v>127</v>
      </c>
    </row>
    <row r="404" s="14" customFormat="1">
      <c r="A404" s="14"/>
      <c r="B404" s="238"/>
      <c r="C404" s="239"/>
      <c r="D404" s="220" t="s">
        <v>145</v>
      </c>
      <c r="E404" s="240" t="s">
        <v>19</v>
      </c>
      <c r="F404" s="241" t="s">
        <v>147</v>
      </c>
      <c r="G404" s="239"/>
      <c r="H404" s="242">
        <v>820</v>
      </c>
      <c r="I404" s="243"/>
      <c r="J404" s="239"/>
      <c r="K404" s="239"/>
      <c r="L404" s="244"/>
      <c r="M404" s="245"/>
      <c r="N404" s="246"/>
      <c r="O404" s="246"/>
      <c r="P404" s="246"/>
      <c r="Q404" s="246"/>
      <c r="R404" s="246"/>
      <c r="S404" s="246"/>
      <c r="T404" s="247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8" t="s">
        <v>145</v>
      </c>
      <c r="AU404" s="248" t="s">
        <v>79</v>
      </c>
      <c r="AV404" s="14" t="s">
        <v>134</v>
      </c>
      <c r="AW404" s="14" t="s">
        <v>31</v>
      </c>
      <c r="AX404" s="14" t="s">
        <v>77</v>
      </c>
      <c r="AY404" s="248" t="s">
        <v>127</v>
      </c>
    </row>
    <row r="405" s="2" customFormat="1" ht="24.15" customHeight="1">
      <c r="A405" s="41"/>
      <c r="B405" s="42"/>
      <c r="C405" s="207" t="s">
        <v>583</v>
      </c>
      <c r="D405" s="207" t="s">
        <v>129</v>
      </c>
      <c r="E405" s="208" t="s">
        <v>584</v>
      </c>
      <c r="F405" s="209" t="s">
        <v>585</v>
      </c>
      <c r="G405" s="210" t="s">
        <v>238</v>
      </c>
      <c r="H405" s="211">
        <v>23780</v>
      </c>
      <c r="I405" s="212"/>
      <c r="J405" s="213">
        <f>ROUND(I405*H405,2)</f>
        <v>0</v>
      </c>
      <c r="K405" s="209" t="s">
        <v>133</v>
      </c>
      <c r="L405" s="47"/>
      <c r="M405" s="214" t="s">
        <v>19</v>
      </c>
      <c r="N405" s="215" t="s">
        <v>40</v>
      </c>
      <c r="O405" s="87"/>
      <c r="P405" s="216">
        <f>O405*H405</f>
        <v>0</v>
      </c>
      <c r="Q405" s="216">
        <v>0</v>
      </c>
      <c r="R405" s="216">
        <f>Q405*H405</f>
        <v>0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134</v>
      </c>
      <c r="AT405" s="218" t="s">
        <v>129</v>
      </c>
      <c r="AU405" s="218" t="s">
        <v>79</v>
      </c>
      <c r="AY405" s="20" t="s">
        <v>127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77</v>
      </c>
      <c r="BK405" s="219">
        <f>ROUND(I405*H405,2)</f>
        <v>0</v>
      </c>
      <c r="BL405" s="20" t="s">
        <v>134</v>
      </c>
      <c r="BM405" s="218" t="s">
        <v>586</v>
      </c>
    </row>
    <row r="406" s="2" customFormat="1">
      <c r="A406" s="41"/>
      <c r="B406" s="42"/>
      <c r="C406" s="43"/>
      <c r="D406" s="220" t="s">
        <v>136</v>
      </c>
      <c r="E406" s="43"/>
      <c r="F406" s="221" t="s">
        <v>587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136</v>
      </c>
      <c r="AU406" s="20" t="s">
        <v>79</v>
      </c>
    </row>
    <row r="407" s="2" customFormat="1">
      <c r="A407" s="41"/>
      <c r="B407" s="42"/>
      <c r="C407" s="43"/>
      <c r="D407" s="225" t="s">
        <v>138</v>
      </c>
      <c r="E407" s="43"/>
      <c r="F407" s="226" t="s">
        <v>588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138</v>
      </c>
      <c r="AU407" s="20" t="s">
        <v>79</v>
      </c>
    </row>
    <row r="408" s="13" customFormat="1">
      <c r="A408" s="13"/>
      <c r="B408" s="227"/>
      <c r="C408" s="228"/>
      <c r="D408" s="220" t="s">
        <v>145</v>
      </c>
      <c r="E408" s="229" t="s">
        <v>19</v>
      </c>
      <c r="F408" s="230" t="s">
        <v>581</v>
      </c>
      <c r="G408" s="228"/>
      <c r="H408" s="231">
        <v>774</v>
      </c>
      <c r="I408" s="232"/>
      <c r="J408" s="228"/>
      <c r="K408" s="228"/>
      <c r="L408" s="233"/>
      <c r="M408" s="234"/>
      <c r="N408" s="235"/>
      <c r="O408" s="235"/>
      <c r="P408" s="235"/>
      <c r="Q408" s="235"/>
      <c r="R408" s="235"/>
      <c r="S408" s="235"/>
      <c r="T408" s="23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7" t="s">
        <v>145</v>
      </c>
      <c r="AU408" s="237" t="s">
        <v>79</v>
      </c>
      <c r="AV408" s="13" t="s">
        <v>79</v>
      </c>
      <c r="AW408" s="13" t="s">
        <v>31</v>
      </c>
      <c r="AX408" s="13" t="s">
        <v>69</v>
      </c>
      <c r="AY408" s="237" t="s">
        <v>127</v>
      </c>
    </row>
    <row r="409" s="13" customFormat="1">
      <c r="A409" s="13"/>
      <c r="B409" s="227"/>
      <c r="C409" s="228"/>
      <c r="D409" s="220" t="s">
        <v>145</v>
      </c>
      <c r="E409" s="229" t="s">
        <v>19</v>
      </c>
      <c r="F409" s="230" t="s">
        <v>582</v>
      </c>
      <c r="G409" s="228"/>
      <c r="H409" s="231">
        <v>46</v>
      </c>
      <c r="I409" s="232"/>
      <c r="J409" s="228"/>
      <c r="K409" s="228"/>
      <c r="L409" s="233"/>
      <c r="M409" s="234"/>
      <c r="N409" s="235"/>
      <c r="O409" s="235"/>
      <c r="P409" s="235"/>
      <c r="Q409" s="235"/>
      <c r="R409" s="235"/>
      <c r="S409" s="235"/>
      <c r="T409" s="23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7" t="s">
        <v>145</v>
      </c>
      <c r="AU409" s="237" t="s">
        <v>79</v>
      </c>
      <c r="AV409" s="13" t="s">
        <v>79</v>
      </c>
      <c r="AW409" s="13" t="s">
        <v>31</v>
      </c>
      <c r="AX409" s="13" t="s">
        <v>69</v>
      </c>
      <c r="AY409" s="237" t="s">
        <v>127</v>
      </c>
    </row>
    <row r="410" s="14" customFormat="1">
      <c r="A410" s="14"/>
      <c r="B410" s="238"/>
      <c r="C410" s="239"/>
      <c r="D410" s="220" t="s">
        <v>145</v>
      </c>
      <c r="E410" s="240" t="s">
        <v>19</v>
      </c>
      <c r="F410" s="241" t="s">
        <v>147</v>
      </c>
      <c r="G410" s="239"/>
      <c r="H410" s="242">
        <v>820</v>
      </c>
      <c r="I410" s="243"/>
      <c r="J410" s="239"/>
      <c r="K410" s="239"/>
      <c r="L410" s="244"/>
      <c r="M410" s="245"/>
      <c r="N410" s="246"/>
      <c r="O410" s="246"/>
      <c r="P410" s="246"/>
      <c r="Q410" s="246"/>
      <c r="R410" s="246"/>
      <c r="S410" s="246"/>
      <c r="T410" s="24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8" t="s">
        <v>145</v>
      </c>
      <c r="AU410" s="248" t="s">
        <v>79</v>
      </c>
      <c r="AV410" s="14" t="s">
        <v>134</v>
      </c>
      <c r="AW410" s="14" t="s">
        <v>31</v>
      </c>
      <c r="AX410" s="14" t="s">
        <v>77</v>
      </c>
      <c r="AY410" s="248" t="s">
        <v>127</v>
      </c>
    </row>
    <row r="411" s="13" customFormat="1">
      <c r="A411" s="13"/>
      <c r="B411" s="227"/>
      <c r="C411" s="228"/>
      <c r="D411" s="220" t="s">
        <v>145</v>
      </c>
      <c r="E411" s="228"/>
      <c r="F411" s="230" t="s">
        <v>589</v>
      </c>
      <c r="G411" s="228"/>
      <c r="H411" s="231">
        <v>23780</v>
      </c>
      <c r="I411" s="232"/>
      <c r="J411" s="228"/>
      <c r="K411" s="228"/>
      <c r="L411" s="233"/>
      <c r="M411" s="234"/>
      <c r="N411" s="235"/>
      <c r="O411" s="235"/>
      <c r="P411" s="235"/>
      <c r="Q411" s="235"/>
      <c r="R411" s="235"/>
      <c r="S411" s="235"/>
      <c r="T411" s="23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7" t="s">
        <v>145</v>
      </c>
      <c r="AU411" s="237" t="s">
        <v>79</v>
      </c>
      <c r="AV411" s="13" t="s">
        <v>79</v>
      </c>
      <c r="AW411" s="13" t="s">
        <v>4</v>
      </c>
      <c r="AX411" s="13" t="s">
        <v>77</v>
      </c>
      <c r="AY411" s="237" t="s">
        <v>127</v>
      </c>
    </row>
    <row r="412" s="2" customFormat="1" ht="21.75" customHeight="1">
      <c r="A412" s="41"/>
      <c r="B412" s="42"/>
      <c r="C412" s="207" t="s">
        <v>590</v>
      </c>
      <c r="D412" s="207" t="s">
        <v>129</v>
      </c>
      <c r="E412" s="208" t="s">
        <v>591</v>
      </c>
      <c r="F412" s="209" t="s">
        <v>592</v>
      </c>
      <c r="G412" s="210" t="s">
        <v>238</v>
      </c>
      <c r="H412" s="211">
        <v>308.10000000000002</v>
      </c>
      <c r="I412" s="212"/>
      <c r="J412" s="213">
        <f>ROUND(I412*H412,2)</f>
        <v>0</v>
      </c>
      <c r="K412" s="209" t="s">
        <v>133</v>
      </c>
      <c r="L412" s="47"/>
      <c r="M412" s="214" t="s">
        <v>19</v>
      </c>
      <c r="N412" s="215" t="s">
        <v>40</v>
      </c>
      <c r="O412" s="87"/>
      <c r="P412" s="216">
        <f>O412*H412</f>
        <v>0</v>
      </c>
      <c r="Q412" s="216">
        <v>0</v>
      </c>
      <c r="R412" s="216">
        <f>Q412*H412</f>
        <v>0</v>
      </c>
      <c r="S412" s="216">
        <v>0</v>
      </c>
      <c r="T412" s="21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8" t="s">
        <v>134</v>
      </c>
      <c r="AT412" s="218" t="s">
        <v>129</v>
      </c>
      <c r="AU412" s="218" t="s">
        <v>79</v>
      </c>
      <c r="AY412" s="20" t="s">
        <v>127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20" t="s">
        <v>77</v>
      </c>
      <c r="BK412" s="219">
        <f>ROUND(I412*H412,2)</f>
        <v>0</v>
      </c>
      <c r="BL412" s="20" t="s">
        <v>134</v>
      </c>
      <c r="BM412" s="218" t="s">
        <v>593</v>
      </c>
    </row>
    <row r="413" s="2" customFormat="1">
      <c r="A413" s="41"/>
      <c r="B413" s="42"/>
      <c r="C413" s="43"/>
      <c r="D413" s="220" t="s">
        <v>136</v>
      </c>
      <c r="E413" s="43"/>
      <c r="F413" s="221" t="s">
        <v>594</v>
      </c>
      <c r="G413" s="43"/>
      <c r="H413" s="43"/>
      <c r="I413" s="222"/>
      <c r="J413" s="43"/>
      <c r="K413" s="43"/>
      <c r="L413" s="47"/>
      <c r="M413" s="223"/>
      <c r="N413" s="224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136</v>
      </c>
      <c r="AU413" s="20" t="s">
        <v>79</v>
      </c>
    </row>
    <row r="414" s="2" customFormat="1">
      <c r="A414" s="41"/>
      <c r="B414" s="42"/>
      <c r="C414" s="43"/>
      <c r="D414" s="225" t="s">
        <v>138</v>
      </c>
      <c r="E414" s="43"/>
      <c r="F414" s="226" t="s">
        <v>595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138</v>
      </c>
      <c r="AU414" s="20" t="s">
        <v>79</v>
      </c>
    </row>
    <row r="415" s="13" customFormat="1">
      <c r="A415" s="13"/>
      <c r="B415" s="227"/>
      <c r="C415" s="228"/>
      <c r="D415" s="220" t="s">
        <v>145</v>
      </c>
      <c r="E415" s="229" t="s">
        <v>19</v>
      </c>
      <c r="F415" s="230" t="s">
        <v>596</v>
      </c>
      <c r="G415" s="228"/>
      <c r="H415" s="231">
        <v>11.5</v>
      </c>
      <c r="I415" s="232"/>
      <c r="J415" s="228"/>
      <c r="K415" s="228"/>
      <c r="L415" s="233"/>
      <c r="M415" s="234"/>
      <c r="N415" s="235"/>
      <c r="O415" s="235"/>
      <c r="P415" s="235"/>
      <c r="Q415" s="235"/>
      <c r="R415" s="235"/>
      <c r="S415" s="235"/>
      <c r="T415" s="23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7" t="s">
        <v>145</v>
      </c>
      <c r="AU415" s="237" t="s">
        <v>79</v>
      </c>
      <c r="AV415" s="13" t="s">
        <v>79</v>
      </c>
      <c r="AW415" s="13" t="s">
        <v>31</v>
      </c>
      <c r="AX415" s="13" t="s">
        <v>69</v>
      </c>
      <c r="AY415" s="237" t="s">
        <v>127</v>
      </c>
    </row>
    <row r="416" s="13" customFormat="1">
      <c r="A416" s="13"/>
      <c r="B416" s="227"/>
      <c r="C416" s="228"/>
      <c r="D416" s="220" t="s">
        <v>145</v>
      </c>
      <c r="E416" s="229" t="s">
        <v>19</v>
      </c>
      <c r="F416" s="230" t="s">
        <v>597</v>
      </c>
      <c r="G416" s="228"/>
      <c r="H416" s="231">
        <v>203.09999999999999</v>
      </c>
      <c r="I416" s="232"/>
      <c r="J416" s="228"/>
      <c r="K416" s="228"/>
      <c r="L416" s="233"/>
      <c r="M416" s="234"/>
      <c r="N416" s="235"/>
      <c r="O416" s="235"/>
      <c r="P416" s="235"/>
      <c r="Q416" s="235"/>
      <c r="R416" s="235"/>
      <c r="S416" s="235"/>
      <c r="T416" s="23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7" t="s">
        <v>145</v>
      </c>
      <c r="AU416" s="237" t="s">
        <v>79</v>
      </c>
      <c r="AV416" s="13" t="s">
        <v>79</v>
      </c>
      <c r="AW416" s="13" t="s">
        <v>31</v>
      </c>
      <c r="AX416" s="13" t="s">
        <v>69</v>
      </c>
      <c r="AY416" s="237" t="s">
        <v>127</v>
      </c>
    </row>
    <row r="417" s="13" customFormat="1">
      <c r="A417" s="13"/>
      <c r="B417" s="227"/>
      <c r="C417" s="228"/>
      <c r="D417" s="220" t="s">
        <v>145</v>
      </c>
      <c r="E417" s="229" t="s">
        <v>19</v>
      </c>
      <c r="F417" s="230" t="s">
        <v>598</v>
      </c>
      <c r="G417" s="228"/>
      <c r="H417" s="231">
        <v>93.5</v>
      </c>
      <c r="I417" s="232"/>
      <c r="J417" s="228"/>
      <c r="K417" s="228"/>
      <c r="L417" s="233"/>
      <c r="M417" s="234"/>
      <c r="N417" s="235"/>
      <c r="O417" s="235"/>
      <c r="P417" s="235"/>
      <c r="Q417" s="235"/>
      <c r="R417" s="235"/>
      <c r="S417" s="235"/>
      <c r="T417" s="23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7" t="s">
        <v>145</v>
      </c>
      <c r="AU417" s="237" t="s">
        <v>79</v>
      </c>
      <c r="AV417" s="13" t="s">
        <v>79</v>
      </c>
      <c r="AW417" s="13" t="s">
        <v>31</v>
      </c>
      <c r="AX417" s="13" t="s">
        <v>69</v>
      </c>
      <c r="AY417" s="237" t="s">
        <v>127</v>
      </c>
    </row>
    <row r="418" s="14" customFormat="1">
      <c r="A418" s="14"/>
      <c r="B418" s="238"/>
      <c r="C418" s="239"/>
      <c r="D418" s="220" t="s">
        <v>145</v>
      </c>
      <c r="E418" s="240" t="s">
        <v>19</v>
      </c>
      <c r="F418" s="241" t="s">
        <v>147</v>
      </c>
      <c r="G418" s="239"/>
      <c r="H418" s="242">
        <v>308.10000000000002</v>
      </c>
      <c r="I418" s="243"/>
      <c r="J418" s="239"/>
      <c r="K418" s="239"/>
      <c r="L418" s="244"/>
      <c r="M418" s="245"/>
      <c r="N418" s="246"/>
      <c r="O418" s="246"/>
      <c r="P418" s="246"/>
      <c r="Q418" s="246"/>
      <c r="R418" s="246"/>
      <c r="S418" s="246"/>
      <c r="T418" s="247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8" t="s">
        <v>145</v>
      </c>
      <c r="AU418" s="248" t="s">
        <v>79</v>
      </c>
      <c r="AV418" s="14" t="s">
        <v>134</v>
      </c>
      <c r="AW418" s="14" t="s">
        <v>31</v>
      </c>
      <c r="AX418" s="14" t="s">
        <v>77</v>
      </c>
      <c r="AY418" s="248" t="s">
        <v>127</v>
      </c>
    </row>
    <row r="419" s="2" customFormat="1" ht="24.15" customHeight="1">
      <c r="A419" s="41"/>
      <c r="B419" s="42"/>
      <c r="C419" s="207" t="s">
        <v>599</v>
      </c>
      <c r="D419" s="207" t="s">
        <v>129</v>
      </c>
      <c r="E419" s="208" t="s">
        <v>600</v>
      </c>
      <c r="F419" s="209" t="s">
        <v>601</v>
      </c>
      <c r="G419" s="210" t="s">
        <v>238</v>
      </c>
      <c r="H419" s="211">
        <v>8934.8999999999996</v>
      </c>
      <c r="I419" s="212"/>
      <c r="J419" s="213">
        <f>ROUND(I419*H419,2)</f>
        <v>0</v>
      </c>
      <c r="K419" s="209" t="s">
        <v>133</v>
      </c>
      <c r="L419" s="47"/>
      <c r="M419" s="214" t="s">
        <v>19</v>
      </c>
      <c r="N419" s="215" t="s">
        <v>40</v>
      </c>
      <c r="O419" s="87"/>
      <c r="P419" s="216">
        <f>O419*H419</f>
        <v>0</v>
      </c>
      <c r="Q419" s="216">
        <v>0</v>
      </c>
      <c r="R419" s="216">
        <f>Q419*H419</f>
        <v>0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134</v>
      </c>
      <c r="AT419" s="218" t="s">
        <v>129</v>
      </c>
      <c r="AU419" s="218" t="s">
        <v>79</v>
      </c>
      <c r="AY419" s="20" t="s">
        <v>127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77</v>
      </c>
      <c r="BK419" s="219">
        <f>ROUND(I419*H419,2)</f>
        <v>0</v>
      </c>
      <c r="BL419" s="20" t="s">
        <v>134</v>
      </c>
      <c r="BM419" s="218" t="s">
        <v>602</v>
      </c>
    </row>
    <row r="420" s="2" customFormat="1">
      <c r="A420" s="41"/>
      <c r="B420" s="42"/>
      <c r="C420" s="43"/>
      <c r="D420" s="220" t="s">
        <v>136</v>
      </c>
      <c r="E420" s="43"/>
      <c r="F420" s="221" t="s">
        <v>587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136</v>
      </c>
      <c r="AU420" s="20" t="s">
        <v>79</v>
      </c>
    </row>
    <row r="421" s="2" customFormat="1">
      <c r="A421" s="41"/>
      <c r="B421" s="42"/>
      <c r="C421" s="43"/>
      <c r="D421" s="225" t="s">
        <v>138</v>
      </c>
      <c r="E421" s="43"/>
      <c r="F421" s="226" t="s">
        <v>603</v>
      </c>
      <c r="G421" s="43"/>
      <c r="H421" s="43"/>
      <c r="I421" s="222"/>
      <c r="J421" s="43"/>
      <c r="K421" s="43"/>
      <c r="L421" s="47"/>
      <c r="M421" s="223"/>
      <c r="N421" s="22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138</v>
      </c>
      <c r="AU421" s="20" t="s">
        <v>79</v>
      </c>
    </row>
    <row r="422" s="13" customFormat="1">
      <c r="A422" s="13"/>
      <c r="B422" s="227"/>
      <c r="C422" s="228"/>
      <c r="D422" s="220" t="s">
        <v>145</v>
      </c>
      <c r="E422" s="229" t="s">
        <v>19</v>
      </c>
      <c r="F422" s="230" t="s">
        <v>596</v>
      </c>
      <c r="G422" s="228"/>
      <c r="H422" s="231">
        <v>11.5</v>
      </c>
      <c r="I422" s="232"/>
      <c r="J422" s="228"/>
      <c r="K422" s="228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145</v>
      </c>
      <c r="AU422" s="237" t="s">
        <v>79</v>
      </c>
      <c r="AV422" s="13" t="s">
        <v>79</v>
      </c>
      <c r="AW422" s="13" t="s">
        <v>31</v>
      </c>
      <c r="AX422" s="13" t="s">
        <v>69</v>
      </c>
      <c r="AY422" s="237" t="s">
        <v>127</v>
      </c>
    </row>
    <row r="423" s="13" customFormat="1">
      <c r="A423" s="13"/>
      <c r="B423" s="227"/>
      <c r="C423" s="228"/>
      <c r="D423" s="220" t="s">
        <v>145</v>
      </c>
      <c r="E423" s="229" t="s">
        <v>19</v>
      </c>
      <c r="F423" s="230" t="s">
        <v>597</v>
      </c>
      <c r="G423" s="228"/>
      <c r="H423" s="231">
        <v>203.09999999999999</v>
      </c>
      <c r="I423" s="232"/>
      <c r="J423" s="228"/>
      <c r="K423" s="228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145</v>
      </c>
      <c r="AU423" s="237" t="s">
        <v>79</v>
      </c>
      <c r="AV423" s="13" t="s">
        <v>79</v>
      </c>
      <c r="AW423" s="13" t="s">
        <v>31</v>
      </c>
      <c r="AX423" s="13" t="s">
        <v>69</v>
      </c>
      <c r="AY423" s="237" t="s">
        <v>127</v>
      </c>
    </row>
    <row r="424" s="13" customFormat="1">
      <c r="A424" s="13"/>
      <c r="B424" s="227"/>
      <c r="C424" s="228"/>
      <c r="D424" s="220" t="s">
        <v>145</v>
      </c>
      <c r="E424" s="229" t="s">
        <v>19</v>
      </c>
      <c r="F424" s="230" t="s">
        <v>598</v>
      </c>
      <c r="G424" s="228"/>
      <c r="H424" s="231">
        <v>93.5</v>
      </c>
      <c r="I424" s="232"/>
      <c r="J424" s="228"/>
      <c r="K424" s="228"/>
      <c r="L424" s="233"/>
      <c r="M424" s="234"/>
      <c r="N424" s="235"/>
      <c r="O424" s="235"/>
      <c r="P424" s="235"/>
      <c r="Q424" s="235"/>
      <c r="R424" s="235"/>
      <c r="S424" s="235"/>
      <c r="T424" s="23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7" t="s">
        <v>145</v>
      </c>
      <c r="AU424" s="237" t="s">
        <v>79</v>
      </c>
      <c r="AV424" s="13" t="s">
        <v>79</v>
      </c>
      <c r="AW424" s="13" t="s">
        <v>31</v>
      </c>
      <c r="AX424" s="13" t="s">
        <v>69</v>
      </c>
      <c r="AY424" s="237" t="s">
        <v>127</v>
      </c>
    </row>
    <row r="425" s="14" customFormat="1">
      <c r="A425" s="14"/>
      <c r="B425" s="238"/>
      <c r="C425" s="239"/>
      <c r="D425" s="220" t="s">
        <v>145</v>
      </c>
      <c r="E425" s="240" t="s">
        <v>19</v>
      </c>
      <c r="F425" s="241" t="s">
        <v>147</v>
      </c>
      <c r="G425" s="239"/>
      <c r="H425" s="242">
        <v>308.10000000000002</v>
      </c>
      <c r="I425" s="243"/>
      <c r="J425" s="239"/>
      <c r="K425" s="239"/>
      <c r="L425" s="244"/>
      <c r="M425" s="245"/>
      <c r="N425" s="246"/>
      <c r="O425" s="246"/>
      <c r="P425" s="246"/>
      <c r="Q425" s="246"/>
      <c r="R425" s="246"/>
      <c r="S425" s="246"/>
      <c r="T425" s="247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8" t="s">
        <v>145</v>
      </c>
      <c r="AU425" s="248" t="s">
        <v>79</v>
      </c>
      <c r="AV425" s="14" t="s">
        <v>134</v>
      </c>
      <c r="AW425" s="14" t="s">
        <v>31</v>
      </c>
      <c r="AX425" s="14" t="s">
        <v>77</v>
      </c>
      <c r="AY425" s="248" t="s">
        <v>127</v>
      </c>
    </row>
    <row r="426" s="13" customFormat="1">
      <c r="A426" s="13"/>
      <c r="B426" s="227"/>
      <c r="C426" s="228"/>
      <c r="D426" s="220" t="s">
        <v>145</v>
      </c>
      <c r="E426" s="228"/>
      <c r="F426" s="230" t="s">
        <v>604</v>
      </c>
      <c r="G426" s="228"/>
      <c r="H426" s="231">
        <v>8934.8999999999996</v>
      </c>
      <c r="I426" s="232"/>
      <c r="J426" s="228"/>
      <c r="K426" s="228"/>
      <c r="L426" s="233"/>
      <c r="M426" s="234"/>
      <c r="N426" s="235"/>
      <c r="O426" s="235"/>
      <c r="P426" s="235"/>
      <c r="Q426" s="235"/>
      <c r="R426" s="235"/>
      <c r="S426" s="235"/>
      <c r="T426" s="23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7" t="s">
        <v>145</v>
      </c>
      <c r="AU426" s="237" t="s">
        <v>79</v>
      </c>
      <c r="AV426" s="13" t="s">
        <v>79</v>
      </c>
      <c r="AW426" s="13" t="s">
        <v>4</v>
      </c>
      <c r="AX426" s="13" t="s">
        <v>77</v>
      </c>
      <c r="AY426" s="237" t="s">
        <v>127</v>
      </c>
    </row>
    <row r="427" s="2" customFormat="1" ht="37.8" customHeight="1">
      <c r="A427" s="41"/>
      <c r="B427" s="42"/>
      <c r="C427" s="207" t="s">
        <v>605</v>
      </c>
      <c r="D427" s="207" t="s">
        <v>129</v>
      </c>
      <c r="E427" s="208" t="s">
        <v>606</v>
      </c>
      <c r="F427" s="209" t="s">
        <v>607</v>
      </c>
      <c r="G427" s="210" t="s">
        <v>238</v>
      </c>
      <c r="H427" s="211">
        <v>308.10000000000002</v>
      </c>
      <c r="I427" s="212"/>
      <c r="J427" s="213">
        <f>ROUND(I427*H427,2)</f>
        <v>0</v>
      </c>
      <c r="K427" s="209" t="s">
        <v>133</v>
      </c>
      <c r="L427" s="47"/>
      <c r="M427" s="214" t="s">
        <v>19</v>
      </c>
      <c r="N427" s="215" t="s">
        <v>40</v>
      </c>
      <c r="O427" s="87"/>
      <c r="P427" s="216">
        <f>O427*H427</f>
        <v>0</v>
      </c>
      <c r="Q427" s="216">
        <v>0</v>
      </c>
      <c r="R427" s="216">
        <f>Q427*H427</f>
        <v>0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134</v>
      </c>
      <c r="AT427" s="218" t="s">
        <v>129</v>
      </c>
      <c r="AU427" s="218" t="s">
        <v>79</v>
      </c>
      <c r="AY427" s="20" t="s">
        <v>127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77</v>
      </c>
      <c r="BK427" s="219">
        <f>ROUND(I427*H427,2)</f>
        <v>0</v>
      </c>
      <c r="BL427" s="20" t="s">
        <v>134</v>
      </c>
      <c r="BM427" s="218" t="s">
        <v>608</v>
      </c>
    </row>
    <row r="428" s="2" customFormat="1">
      <c r="A428" s="41"/>
      <c r="B428" s="42"/>
      <c r="C428" s="43"/>
      <c r="D428" s="220" t="s">
        <v>136</v>
      </c>
      <c r="E428" s="43"/>
      <c r="F428" s="221" t="s">
        <v>609</v>
      </c>
      <c r="G428" s="43"/>
      <c r="H428" s="43"/>
      <c r="I428" s="222"/>
      <c r="J428" s="43"/>
      <c r="K428" s="43"/>
      <c r="L428" s="47"/>
      <c r="M428" s="223"/>
      <c r="N428" s="224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136</v>
      </c>
      <c r="AU428" s="20" t="s">
        <v>79</v>
      </c>
    </row>
    <row r="429" s="2" customFormat="1">
      <c r="A429" s="41"/>
      <c r="B429" s="42"/>
      <c r="C429" s="43"/>
      <c r="D429" s="225" t="s">
        <v>138</v>
      </c>
      <c r="E429" s="43"/>
      <c r="F429" s="226" t="s">
        <v>610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138</v>
      </c>
      <c r="AU429" s="20" t="s">
        <v>79</v>
      </c>
    </row>
    <row r="430" s="13" customFormat="1">
      <c r="A430" s="13"/>
      <c r="B430" s="227"/>
      <c r="C430" s="228"/>
      <c r="D430" s="220" t="s">
        <v>145</v>
      </c>
      <c r="E430" s="229" t="s">
        <v>19</v>
      </c>
      <c r="F430" s="230" t="s">
        <v>611</v>
      </c>
      <c r="G430" s="228"/>
      <c r="H430" s="231">
        <v>308.10000000000002</v>
      </c>
      <c r="I430" s="232"/>
      <c r="J430" s="228"/>
      <c r="K430" s="228"/>
      <c r="L430" s="233"/>
      <c r="M430" s="234"/>
      <c r="N430" s="235"/>
      <c r="O430" s="235"/>
      <c r="P430" s="235"/>
      <c r="Q430" s="235"/>
      <c r="R430" s="235"/>
      <c r="S430" s="235"/>
      <c r="T430" s="23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7" t="s">
        <v>145</v>
      </c>
      <c r="AU430" s="237" t="s">
        <v>79</v>
      </c>
      <c r="AV430" s="13" t="s">
        <v>79</v>
      </c>
      <c r="AW430" s="13" t="s">
        <v>31</v>
      </c>
      <c r="AX430" s="13" t="s">
        <v>69</v>
      </c>
      <c r="AY430" s="237" t="s">
        <v>127</v>
      </c>
    </row>
    <row r="431" s="14" customFormat="1">
      <c r="A431" s="14"/>
      <c r="B431" s="238"/>
      <c r="C431" s="239"/>
      <c r="D431" s="220" t="s">
        <v>145</v>
      </c>
      <c r="E431" s="240" t="s">
        <v>19</v>
      </c>
      <c r="F431" s="241" t="s">
        <v>147</v>
      </c>
      <c r="G431" s="239"/>
      <c r="H431" s="242">
        <v>308.10000000000002</v>
      </c>
      <c r="I431" s="243"/>
      <c r="J431" s="239"/>
      <c r="K431" s="239"/>
      <c r="L431" s="244"/>
      <c r="M431" s="245"/>
      <c r="N431" s="246"/>
      <c r="O431" s="246"/>
      <c r="P431" s="246"/>
      <c r="Q431" s="246"/>
      <c r="R431" s="246"/>
      <c r="S431" s="246"/>
      <c r="T431" s="247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8" t="s">
        <v>145</v>
      </c>
      <c r="AU431" s="248" t="s">
        <v>79</v>
      </c>
      <c r="AV431" s="14" t="s">
        <v>134</v>
      </c>
      <c r="AW431" s="14" t="s">
        <v>31</v>
      </c>
      <c r="AX431" s="14" t="s">
        <v>77</v>
      </c>
      <c r="AY431" s="248" t="s">
        <v>127</v>
      </c>
    </row>
    <row r="432" s="2" customFormat="1" ht="44.25" customHeight="1">
      <c r="A432" s="41"/>
      <c r="B432" s="42"/>
      <c r="C432" s="207" t="s">
        <v>612</v>
      </c>
      <c r="D432" s="207" t="s">
        <v>129</v>
      </c>
      <c r="E432" s="208" t="s">
        <v>613</v>
      </c>
      <c r="F432" s="209" t="s">
        <v>614</v>
      </c>
      <c r="G432" s="210" t="s">
        <v>238</v>
      </c>
      <c r="H432" s="211">
        <v>820</v>
      </c>
      <c r="I432" s="212"/>
      <c r="J432" s="213">
        <f>ROUND(I432*H432,2)</f>
        <v>0</v>
      </c>
      <c r="K432" s="209" t="s">
        <v>133</v>
      </c>
      <c r="L432" s="47"/>
      <c r="M432" s="214" t="s">
        <v>19</v>
      </c>
      <c r="N432" s="215" t="s">
        <v>40</v>
      </c>
      <c r="O432" s="87"/>
      <c r="P432" s="216">
        <f>O432*H432</f>
        <v>0</v>
      </c>
      <c r="Q432" s="216">
        <v>0</v>
      </c>
      <c r="R432" s="216">
        <f>Q432*H432</f>
        <v>0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134</v>
      </c>
      <c r="AT432" s="218" t="s">
        <v>129</v>
      </c>
      <c r="AU432" s="218" t="s">
        <v>79</v>
      </c>
      <c r="AY432" s="20" t="s">
        <v>127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77</v>
      </c>
      <c r="BK432" s="219">
        <f>ROUND(I432*H432,2)</f>
        <v>0</v>
      </c>
      <c r="BL432" s="20" t="s">
        <v>134</v>
      </c>
      <c r="BM432" s="218" t="s">
        <v>615</v>
      </c>
    </row>
    <row r="433" s="2" customFormat="1">
      <c r="A433" s="41"/>
      <c r="B433" s="42"/>
      <c r="C433" s="43"/>
      <c r="D433" s="220" t="s">
        <v>136</v>
      </c>
      <c r="E433" s="43"/>
      <c r="F433" s="221" t="s">
        <v>616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136</v>
      </c>
      <c r="AU433" s="20" t="s">
        <v>79</v>
      </c>
    </row>
    <row r="434" s="2" customFormat="1">
      <c r="A434" s="41"/>
      <c r="B434" s="42"/>
      <c r="C434" s="43"/>
      <c r="D434" s="225" t="s">
        <v>138</v>
      </c>
      <c r="E434" s="43"/>
      <c r="F434" s="226" t="s">
        <v>617</v>
      </c>
      <c r="G434" s="43"/>
      <c r="H434" s="43"/>
      <c r="I434" s="222"/>
      <c r="J434" s="43"/>
      <c r="K434" s="43"/>
      <c r="L434" s="47"/>
      <c r="M434" s="223"/>
      <c r="N434" s="224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138</v>
      </c>
      <c r="AU434" s="20" t="s">
        <v>79</v>
      </c>
    </row>
    <row r="435" s="13" customFormat="1">
      <c r="A435" s="13"/>
      <c r="B435" s="227"/>
      <c r="C435" s="228"/>
      <c r="D435" s="220" t="s">
        <v>145</v>
      </c>
      <c r="E435" s="229" t="s">
        <v>19</v>
      </c>
      <c r="F435" s="230" t="s">
        <v>618</v>
      </c>
      <c r="G435" s="228"/>
      <c r="H435" s="231">
        <v>774</v>
      </c>
      <c r="I435" s="232"/>
      <c r="J435" s="228"/>
      <c r="K435" s="228"/>
      <c r="L435" s="233"/>
      <c r="M435" s="234"/>
      <c r="N435" s="235"/>
      <c r="O435" s="235"/>
      <c r="P435" s="235"/>
      <c r="Q435" s="235"/>
      <c r="R435" s="235"/>
      <c r="S435" s="235"/>
      <c r="T435" s="23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7" t="s">
        <v>145</v>
      </c>
      <c r="AU435" s="237" t="s">
        <v>79</v>
      </c>
      <c r="AV435" s="13" t="s">
        <v>79</v>
      </c>
      <c r="AW435" s="13" t="s">
        <v>31</v>
      </c>
      <c r="AX435" s="13" t="s">
        <v>69</v>
      </c>
      <c r="AY435" s="237" t="s">
        <v>127</v>
      </c>
    </row>
    <row r="436" s="13" customFormat="1">
      <c r="A436" s="13"/>
      <c r="B436" s="227"/>
      <c r="C436" s="228"/>
      <c r="D436" s="220" t="s">
        <v>145</v>
      </c>
      <c r="E436" s="229" t="s">
        <v>19</v>
      </c>
      <c r="F436" s="230" t="s">
        <v>619</v>
      </c>
      <c r="G436" s="228"/>
      <c r="H436" s="231">
        <v>46</v>
      </c>
      <c r="I436" s="232"/>
      <c r="J436" s="228"/>
      <c r="K436" s="228"/>
      <c r="L436" s="233"/>
      <c r="M436" s="234"/>
      <c r="N436" s="235"/>
      <c r="O436" s="235"/>
      <c r="P436" s="235"/>
      <c r="Q436" s="235"/>
      <c r="R436" s="235"/>
      <c r="S436" s="235"/>
      <c r="T436" s="23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7" t="s">
        <v>145</v>
      </c>
      <c r="AU436" s="237" t="s">
        <v>79</v>
      </c>
      <c r="AV436" s="13" t="s">
        <v>79</v>
      </c>
      <c r="AW436" s="13" t="s">
        <v>31</v>
      </c>
      <c r="AX436" s="13" t="s">
        <v>69</v>
      </c>
      <c r="AY436" s="237" t="s">
        <v>127</v>
      </c>
    </row>
    <row r="437" s="14" customFormat="1">
      <c r="A437" s="14"/>
      <c r="B437" s="238"/>
      <c r="C437" s="239"/>
      <c r="D437" s="220" t="s">
        <v>145</v>
      </c>
      <c r="E437" s="240" t="s">
        <v>19</v>
      </c>
      <c r="F437" s="241" t="s">
        <v>147</v>
      </c>
      <c r="G437" s="239"/>
      <c r="H437" s="242">
        <v>820</v>
      </c>
      <c r="I437" s="243"/>
      <c r="J437" s="239"/>
      <c r="K437" s="239"/>
      <c r="L437" s="244"/>
      <c r="M437" s="245"/>
      <c r="N437" s="246"/>
      <c r="O437" s="246"/>
      <c r="P437" s="246"/>
      <c r="Q437" s="246"/>
      <c r="R437" s="246"/>
      <c r="S437" s="246"/>
      <c r="T437" s="24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8" t="s">
        <v>145</v>
      </c>
      <c r="AU437" s="248" t="s">
        <v>79</v>
      </c>
      <c r="AV437" s="14" t="s">
        <v>134</v>
      </c>
      <c r="AW437" s="14" t="s">
        <v>31</v>
      </c>
      <c r="AX437" s="14" t="s">
        <v>77</v>
      </c>
      <c r="AY437" s="248" t="s">
        <v>127</v>
      </c>
    </row>
    <row r="438" s="12" customFormat="1" ht="22.8" customHeight="1">
      <c r="A438" s="12"/>
      <c r="B438" s="191"/>
      <c r="C438" s="192"/>
      <c r="D438" s="193" t="s">
        <v>68</v>
      </c>
      <c r="E438" s="205" t="s">
        <v>620</v>
      </c>
      <c r="F438" s="205" t="s">
        <v>621</v>
      </c>
      <c r="G438" s="192"/>
      <c r="H438" s="192"/>
      <c r="I438" s="195"/>
      <c r="J438" s="206">
        <f>BK438</f>
        <v>0</v>
      </c>
      <c r="K438" s="192"/>
      <c r="L438" s="197"/>
      <c r="M438" s="198"/>
      <c r="N438" s="199"/>
      <c r="O438" s="199"/>
      <c r="P438" s="200">
        <f>SUM(P439:P441)</f>
        <v>0</v>
      </c>
      <c r="Q438" s="199"/>
      <c r="R438" s="200">
        <f>SUM(R439:R441)</f>
        <v>0</v>
      </c>
      <c r="S438" s="199"/>
      <c r="T438" s="201">
        <f>SUM(T439:T441)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2" t="s">
        <v>77</v>
      </c>
      <c r="AT438" s="203" t="s">
        <v>68</v>
      </c>
      <c r="AU438" s="203" t="s">
        <v>77</v>
      </c>
      <c r="AY438" s="202" t="s">
        <v>127</v>
      </c>
      <c r="BK438" s="204">
        <f>SUM(BK439:BK441)</f>
        <v>0</v>
      </c>
    </row>
    <row r="439" s="2" customFormat="1" ht="24.15" customHeight="1">
      <c r="A439" s="41"/>
      <c r="B439" s="42"/>
      <c r="C439" s="207" t="s">
        <v>622</v>
      </c>
      <c r="D439" s="207" t="s">
        <v>129</v>
      </c>
      <c r="E439" s="208" t="s">
        <v>623</v>
      </c>
      <c r="F439" s="209" t="s">
        <v>624</v>
      </c>
      <c r="G439" s="210" t="s">
        <v>238</v>
      </c>
      <c r="H439" s="211">
        <v>776.20799999999997</v>
      </c>
      <c r="I439" s="212"/>
      <c r="J439" s="213">
        <f>ROUND(I439*H439,2)</f>
        <v>0</v>
      </c>
      <c r="K439" s="209" t="s">
        <v>133</v>
      </c>
      <c r="L439" s="47"/>
      <c r="M439" s="214" t="s">
        <v>19</v>
      </c>
      <c r="N439" s="215" t="s">
        <v>40</v>
      </c>
      <c r="O439" s="87"/>
      <c r="P439" s="216">
        <f>O439*H439</f>
        <v>0</v>
      </c>
      <c r="Q439" s="216">
        <v>0</v>
      </c>
      <c r="R439" s="216">
        <f>Q439*H439</f>
        <v>0</v>
      </c>
      <c r="S439" s="216">
        <v>0</v>
      </c>
      <c r="T439" s="217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8" t="s">
        <v>134</v>
      </c>
      <c r="AT439" s="218" t="s">
        <v>129</v>
      </c>
      <c r="AU439" s="218" t="s">
        <v>79</v>
      </c>
      <c r="AY439" s="20" t="s">
        <v>127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20" t="s">
        <v>77</v>
      </c>
      <c r="BK439" s="219">
        <f>ROUND(I439*H439,2)</f>
        <v>0</v>
      </c>
      <c r="BL439" s="20" t="s">
        <v>134</v>
      </c>
      <c r="BM439" s="218" t="s">
        <v>625</v>
      </c>
    </row>
    <row r="440" s="2" customFormat="1">
      <c r="A440" s="41"/>
      <c r="B440" s="42"/>
      <c r="C440" s="43"/>
      <c r="D440" s="220" t="s">
        <v>136</v>
      </c>
      <c r="E440" s="43"/>
      <c r="F440" s="221" t="s">
        <v>626</v>
      </c>
      <c r="G440" s="43"/>
      <c r="H440" s="43"/>
      <c r="I440" s="222"/>
      <c r="J440" s="43"/>
      <c r="K440" s="43"/>
      <c r="L440" s="47"/>
      <c r="M440" s="223"/>
      <c r="N440" s="224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136</v>
      </c>
      <c r="AU440" s="20" t="s">
        <v>79</v>
      </c>
    </row>
    <row r="441" s="2" customFormat="1">
      <c r="A441" s="41"/>
      <c r="B441" s="42"/>
      <c r="C441" s="43"/>
      <c r="D441" s="225" t="s">
        <v>138</v>
      </c>
      <c r="E441" s="43"/>
      <c r="F441" s="226" t="s">
        <v>627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138</v>
      </c>
      <c r="AU441" s="20" t="s">
        <v>79</v>
      </c>
    </row>
    <row r="442" s="12" customFormat="1" ht="25.92" customHeight="1">
      <c r="A442" s="12"/>
      <c r="B442" s="191"/>
      <c r="C442" s="192"/>
      <c r="D442" s="193" t="s">
        <v>68</v>
      </c>
      <c r="E442" s="194" t="s">
        <v>628</v>
      </c>
      <c r="F442" s="194" t="s">
        <v>629</v>
      </c>
      <c r="G442" s="192"/>
      <c r="H442" s="192"/>
      <c r="I442" s="195"/>
      <c r="J442" s="196">
        <f>BK442</f>
        <v>0</v>
      </c>
      <c r="K442" s="192"/>
      <c r="L442" s="197"/>
      <c r="M442" s="198"/>
      <c r="N442" s="199"/>
      <c r="O442" s="199"/>
      <c r="P442" s="200">
        <f>P443+P456+P460</f>
        <v>0</v>
      </c>
      <c r="Q442" s="199"/>
      <c r="R442" s="200">
        <f>R443+R456+R460</f>
        <v>0</v>
      </c>
      <c r="S442" s="199"/>
      <c r="T442" s="201">
        <f>T443+T456+T460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02" t="s">
        <v>161</v>
      </c>
      <c r="AT442" s="203" t="s">
        <v>68</v>
      </c>
      <c r="AU442" s="203" t="s">
        <v>69</v>
      </c>
      <c r="AY442" s="202" t="s">
        <v>127</v>
      </c>
      <c r="BK442" s="204">
        <f>BK443+BK456+BK460</f>
        <v>0</v>
      </c>
    </row>
    <row r="443" s="12" customFormat="1" ht="22.8" customHeight="1">
      <c r="A443" s="12"/>
      <c r="B443" s="191"/>
      <c r="C443" s="192"/>
      <c r="D443" s="193" t="s">
        <v>68</v>
      </c>
      <c r="E443" s="205" t="s">
        <v>630</v>
      </c>
      <c r="F443" s="205" t="s">
        <v>631</v>
      </c>
      <c r="G443" s="192"/>
      <c r="H443" s="192"/>
      <c r="I443" s="195"/>
      <c r="J443" s="206">
        <f>BK443</f>
        <v>0</v>
      </c>
      <c r="K443" s="192"/>
      <c r="L443" s="197"/>
      <c r="M443" s="198"/>
      <c r="N443" s="199"/>
      <c r="O443" s="199"/>
      <c r="P443" s="200">
        <f>SUM(P444:P455)</f>
        <v>0</v>
      </c>
      <c r="Q443" s="199"/>
      <c r="R443" s="200">
        <f>SUM(R444:R455)</f>
        <v>0</v>
      </c>
      <c r="S443" s="199"/>
      <c r="T443" s="201">
        <f>SUM(T444:T455)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02" t="s">
        <v>161</v>
      </c>
      <c r="AT443" s="203" t="s">
        <v>68</v>
      </c>
      <c r="AU443" s="203" t="s">
        <v>77</v>
      </c>
      <c r="AY443" s="202" t="s">
        <v>127</v>
      </c>
      <c r="BK443" s="204">
        <f>SUM(BK444:BK455)</f>
        <v>0</v>
      </c>
    </row>
    <row r="444" s="2" customFormat="1" ht="16.5" customHeight="1">
      <c r="A444" s="41"/>
      <c r="B444" s="42"/>
      <c r="C444" s="207" t="s">
        <v>632</v>
      </c>
      <c r="D444" s="207" t="s">
        <v>129</v>
      </c>
      <c r="E444" s="208" t="s">
        <v>633</v>
      </c>
      <c r="F444" s="209" t="s">
        <v>634</v>
      </c>
      <c r="G444" s="210" t="s">
        <v>635</v>
      </c>
      <c r="H444" s="211">
        <v>1</v>
      </c>
      <c r="I444" s="212"/>
      <c r="J444" s="213">
        <f>ROUND(I444*H444,2)</f>
        <v>0</v>
      </c>
      <c r="K444" s="209" t="s">
        <v>133</v>
      </c>
      <c r="L444" s="47"/>
      <c r="M444" s="214" t="s">
        <v>19</v>
      </c>
      <c r="N444" s="215" t="s">
        <v>40</v>
      </c>
      <c r="O444" s="87"/>
      <c r="P444" s="216">
        <f>O444*H444</f>
        <v>0</v>
      </c>
      <c r="Q444" s="216">
        <v>0</v>
      </c>
      <c r="R444" s="216">
        <f>Q444*H444</f>
        <v>0</v>
      </c>
      <c r="S444" s="216">
        <v>0</v>
      </c>
      <c r="T444" s="217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8" t="s">
        <v>636</v>
      </c>
      <c r="AT444" s="218" t="s">
        <v>129</v>
      </c>
      <c r="AU444" s="218" t="s">
        <v>79</v>
      </c>
      <c r="AY444" s="20" t="s">
        <v>127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20" t="s">
        <v>77</v>
      </c>
      <c r="BK444" s="219">
        <f>ROUND(I444*H444,2)</f>
        <v>0</v>
      </c>
      <c r="BL444" s="20" t="s">
        <v>636</v>
      </c>
      <c r="BM444" s="218" t="s">
        <v>637</v>
      </c>
    </row>
    <row r="445" s="2" customFormat="1">
      <c r="A445" s="41"/>
      <c r="B445" s="42"/>
      <c r="C445" s="43"/>
      <c r="D445" s="220" t="s">
        <v>136</v>
      </c>
      <c r="E445" s="43"/>
      <c r="F445" s="221" t="s">
        <v>634</v>
      </c>
      <c r="G445" s="43"/>
      <c r="H445" s="43"/>
      <c r="I445" s="222"/>
      <c r="J445" s="43"/>
      <c r="K445" s="43"/>
      <c r="L445" s="47"/>
      <c r="M445" s="223"/>
      <c r="N445" s="224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136</v>
      </c>
      <c r="AU445" s="20" t="s">
        <v>79</v>
      </c>
    </row>
    <row r="446" s="2" customFormat="1">
      <c r="A446" s="41"/>
      <c r="B446" s="42"/>
      <c r="C446" s="43"/>
      <c r="D446" s="225" t="s">
        <v>138</v>
      </c>
      <c r="E446" s="43"/>
      <c r="F446" s="226" t="s">
        <v>638</v>
      </c>
      <c r="G446" s="43"/>
      <c r="H446" s="43"/>
      <c r="I446" s="222"/>
      <c r="J446" s="43"/>
      <c r="K446" s="43"/>
      <c r="L446" s="47"/>
      <c r="M446" s="223"/>
      <c r="N446" s="224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138</v>
      </c>
      <c r="AU446" s="20" t="s">
        <v>79</v>
      </c>
    </row>
    <row r="447" s="2" customFormat="1" ht="16.5" customHeight="1">
      <c r="A447" s="41"/>
      <c r="B447" s="42"/>
      <c r="C447" s="207" t="s">
        <v>639</v>
      </c>
      <c r="D447" s="207" t="s">
        <v>129</v>
      </c>
      <c r="E447" s="208" t="s">
        <v>640</v>
      </c>
      <c r="F447" s="209" t="s">
        <v>641</v>
      </c>
      <c r="G447" s="210" t="s">
        <v>635</v>
      </c>
      <c r="H447" s="211">
        <v>1</v>
      </c>
      <c r="I447" s="212"/>
      <c r="J447" s="213">
        <f>ROUND(I447*H447,2)</f>
        <v>0</v>
      </c>
      <c r="K447" s="209" t="s">
        <v>133</v>
      </c>
      <c r="L447" s="47"/>
      <c r="M447" s="214" t="s">
        <v>19</v>
      </c>
      <c r="N447" s="215" t="s">
        <v>40</v>
      </c>
      <c r="O447" s="87"/>
      <c r="P447" s="216">
        <f>O447*H447</f>
        <v>0</v>
      </c>
      <c r="Q447" s="216">
        <v>0</v>
      </c>
      <c r="R447" s="216">
        <f>Q447*H447</f>
        <v>0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636</v>
      </c>
      <c r="AT447" s="218" t="s">
        <v>129</v>
      </c>
      <c r="AU447" s="218" t="s">
        <v>79</v>
      </c>
      <c r="AY447" s="20" t="s">
        <v>127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77</v>
      </c>
      <c r="BK447" s="219">
        <f>ROUND(I447*H447,2)</f>
        <v>0</v>
      </c>
      <c r="BL447" s="20" t="s">
        <v>636</v>
      </c>
      <c r="BM447" s="218" t="s">
        <v>642</v>
      </c>
    </row>
    <row r="448" s="2" customFormat="1">
      <c r="A448" s="41"/>
      <c r="B448" s="42"/>
      <c r="C448" s="43"/>
      <c r="D448" s="220" t="s">
        <v>136</v>
      </c>
      <c r="E448" s="43"/>
      <c r="F448" s="221" t="s">
        <v>641</v>
      </c>
      <c r="G448" s="43"/>
      <c r="H448" s="43"/>
      <c r="I448" s="222"/>
      <c r="J448" s="43"/>
      <c r="K448" s="43"/>
      <c r="L448" s="47"/>
      <c r="M448" s="223"/>
      <c r="N448" s="224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136</v>
      </c>
      <c r="AU448" s="20" t="s">
        <v>79</v>
      </c>
    </row>
    <row r="449" s="2" customFormat="1">
      <c r="A449" s="41"/>
      <c r="B449" s="42"/>
      <c r="C449" s="43"/>
      <c r="D449" s="225" t="s">
        <v>138</v>
      </c>
      <c r="E449" s="43"/>
      <c r="F449" s="226" t="s">
        <v>643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138</v>
      </c>
      <c r="AU449" s="20" t="s">
        <v>79</v>
      </c>
    </row>
    <row r="450" s="2" customFormat="1" ht="16.5" customHeight="1">
      <c r="A450" s="41"/>
      <c r="B450" s="42"/>
      <c r="C450" s="207" t="s">
        <v>644</v>
      </c>
      <c r="D450" s="207" t="s">
        <v>129</v>
      </c>
      <c r="E450" s="208" t="s">
        <v>645</v>
      </c>
      <c r="F450" s="209" t="s">
        <v>646</v>
      </c>
      <c r="G450" s="210" t="s">
        <v>635</v>
      </c>
      <c r="H450" s="211">
        <v>1</v>
      </c>
      <c r="I450" s="212"/>
      <c r="J450" s="213">
        <f>ROUND(I450*H450,2)</f>
        <v>0</v>
      </c>
      <c r="K450" s="209" t="s">
        <v>133</v>
      </c>
      <c r="L450" s="47"/>
      <c r="M450" s="214" t="s">
        <v>19</v>
      </c>
      <c r="N450" s="215" t="s">
        <v>40</v>
      </c>
      <c r="O450" s="87"/>
      <c r="P450" s="216">
        <f>O450*H450</f>
        <v>0</v>
      </c>
      <c r="Q450" s="216">
        <v>0</v>
      </c>
      <c r="R450" s="216">
        <f>Q450*H450</f>
        <v>0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636</v>
      </c>
      <c r="AT450" s="218" t="s">
        <v>129</v>
      </c>
      <c r="AU450" s="218" t="s">
        <v>79</v>
      </c>
      <c r="AY450" s="20" t="s">
        <v>127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77</v>
      </c>
      <c r="BK450" s="219">
        <f>ROUND(I450*H450,2)</f>
        <v>0</v>
      </c>
      <c r="BL450" s="20" t="s">
        <v>636</v>
      </c>
      <c r="BM450" s="218" t="s">
        <v>647</v>
      </c>
    </row>
    <row r="451" s="2" customFormat="1">
      <c r="A451" s="41"/>
      <c r="B451" s="42"/>
      <c r="C451" s="43"/>
      <c r="D451" s="220" t="s">
        <v>136</v>
      </c>
      <c r="E451" s="43"/>
      <c r="F451" s="221" t="s">
        <v>646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136</v>
      </c>
      <c r="AU451" s="20" t="s">
        <v>79</v>
      </c>
    </row>
    <row r="452" s="2" customFormat="1">
      <c r="A452" s="41"/>
      <c r="B452" s="42"/>
      <c r="C452" s="43"/>
      <c r="D452" s="225" t="s">
        <v>138</v>
      </c>
      <c r="E452" s="43"/>
      <c r="F452" s="226" t="s">
        <v>648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138</v>
      </c>
      <c r="AU452" s="20" t="s">
        <v>79</v>
      </c>
    </row>
    <row r="453" s="2" customFormat="1" ht="16.5" customHeight="1">
      <c r="A453" s="41"/>
      <c r="B453" s="42"/>
      <c r="C453" s="207" t="s">
        <v>649</v>
      </c>
      <c r="D453" s="207" t="s">
        <v>129</v>
      </c>
      <c r="E453" s="208" t="s">
        <v>650</v>
      </c>
      <c r="F453" s="209" t="s">
        <v>651</v>
      </c>
      <c r="G453" s="210" t="s">
        <v>635</v>
      </c>
      <c r="H453" s="211">
        <v>1</v>
      </c>
      <c r="I453" s="212"/>
      <c r="J453" s="213">
        <f>ROUND(I453*H453,2)</f>
        <v>0</v>
      </c>
      <c r="K453" s="209" t="s">
        <v>133</v>
      </c>
      <c r="L453" s="47"/>
      <c r="M453" s="214" t="s">
        <v>19</v>
      </c>
      <c r="N453" s="215" t="s">
        <v>40</v>
      </c>
      <c r="O453" s="87"/>
      <c r="P453" s="216">
        <f>O453*H453</f>
        <v>0</v>
      </c>
      <c r="Q453" s="216">
        <v>0</v>
      </c>
      <c r="R453" s="216">
        <f>Q453*H453</f>
        <v>0</v>
      </c>
      <c r="S453" s="216">
        <v>0</v>
      </c>
      <c r="T453" s="217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8" t="s">
        <v>636</v>
      </c>
      <c r="AT453" s="218" t="s">
        <v>129</v>
      </c>
      <c r="AU453" s="218" t="s">
        <v>79</v>
      </c>
      <c r="AY453" s="20" t="s">
        <v>127</v>
      </c>
      <c r="BE453" s="219">
        <f>IF(N453="základní",J453,0)</f>
        <v>0</v>
      </c>
      <c r="BF453" s="219">
        <f>IF(N453="snížená",J453,0)</f>
        <v>0</v>
      </c>
      <c r="BG453" s="219">
        <f>IF(N453="zákl. přenesená",J453,0)</f>
        <v>0</v>
      </c>
      <c r="BH453" s="219">
        <f>IF(N453="sníž. přenesená",J453,0)</f>
        <v>0</v>
      </c>
      <c r="BI453" s="219">
        <f>IF(N453="nulová",J453,0)</f>
        <v>0</v>
      </c>
      <c r="BJ453" s="20" t="s">
        <v>77</v>
      </c>
      <c r="BK453" s="219">
        <f>ROUND(I453*H453,2)</f>
        <v>0</v>
      </c>
      <c r="BL453" s="20" t="s">
        <v>636</v>
      </c>
      <c r="BM453" s="218" t="s">
        <v>652</v>
      </c>
    </row>
    <row r="454" s="2" customFormat="1">
      <c r="A454" s="41"/>
      <c r="B454" s="42"/>
      <c r="C454" s="43"/>
      <c r="D454" s="220" t="s">
        <v>136</v>
      </c>
      <c r="E454" s="43"/>
      <c r="F454" s="221" t="s">
        <v>651</v>
      </c>
      <c r="G454" s="43"/>
      <c r="H454" s="43"/>
      <c r="I454" s="222"/>
      <c r="J454" s="43"/>
      <c r="K454" s="43"/>
      <c r="L454" s="47"/>
      <c r="M454" s="223"/>
      <c r="N454" s="224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136</v>
      </c>
      <c r="AU454" s="20" t="s">
        <v>79</v>
      </c>
    </row>
    <row r="455" s="2" customFormat="1">
      <c r="A455" s="41"/>
      <c r="B455" s="42"/>
      <c r="C455" s="43"/>
      <c r="D455" s="225" t="s">
        <v>138</v>
      </c>
      <c r="E455" s="43"/>
      <c r="F455" s="226" t="s">
        <v>653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138</v>
      </c>
      <c r="AU455" s="20" t="s">
        <v>79</v>
      </c>
    </row>
    <row r="456" s="12" customFormat="1" ht="22.8" customHeight="1">
      <c r="A456" s="12"/>
      <c r="B456" s="191"/>
      <c r="C456" s="192"/>
      <c r="D456" s="193" t="s">
        <v>68</v>
      </c>
      <c r="E456" s="205" t="s">
        <v>654</v>
      </c>
      <c r="F456" s="205" t="s">
        <v>655</v>
      </c>
      <c r="G456" s="192"/>
      <c r="H456" s="192"/>
      <c r="I456" s="195"/>
      <c r="J456" s="206">
        <f>BK456</f>
        <v>0</v>
      </c>
      <c r="K456" s="192"/>
      <c r="L456" s="197"/>
      <c r="M456" s="198"/>
      <c r="N456" s="199"/>
      <c r="O456" s="199"/>
      <c r="P456" s="200">
        <f>SUM(P457:P459)</f>
        <v>0</v>
      </c>
      <c r="Q456" s="199"/>
      <c r="R456" s="200">
        <f>SUM(R457:R459)</f>
        <v>0</v>
      </c>
      <c r="S456" s="199"/>
      <c r="T456" s="201">
        <f>SUM(T457:T459)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02" t="s">
        <v>161</v>
      </c>
      <c r="AT456" s="203" t="s">
        <v>68</v>
      </c>
      <c r="AU456" s="203" t="s">
        <v>77</v>
      </c>
      <c r="AY456" s="202" t="s">
        <v>127</v>
      </c>
      <c r="BK456" s="204">
        <f>SUM(BK457:BK459)</f>
        <v>0</v>
      </c>
    </row>
    <row r="457" s="2" customFormat="1" ht="16.5" customHeight="1">
      <c r="A457" s="41"/>
      <c r="B457" s="42"/>
      <c r="C457" s="207" t="s">
        <v>656</v>
      </c>
      <c r="D457" s="207" t="s">
        <v>129</v>
      </c>
      <c r="E457" s="208" t="s">
        <v>657</v>
      </c>
      <c r="F457" s="209" t="s">
        <v>658</v>
      </c>
      <c r="G457" s="210" t="s">
        <v>635</v>
      </c>
      <c r="H457" s="211">
        <v>1</v>
      </c>
      <c r="I457" s="212"/>
      <c r="J457" s="213">
        <f>ROUND(I457*H457,2)</f>
        <v>0</v>
      </c>
      <c r="K457" s="209" t="s">
        <v>133</v>
      </c>
      <c r="L457" s="47"/>
      <c r="M457" s="214" t="s">
        <v>19</v>
      </c>
      <c r="N457" s="215" t="s">
        <v>40</v>
      </c>
      <c r="O457" s="87"/>
      <c r="P457" s="216">
        <f>O457*H457</f>
        <v>0</v>
      </c>
      <c r="Q457" s="216">
        <v>0</v>
      </c>
      <c r="R457" s="216">
        <f>Q457*H457</f>
        <v>0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636</v>
      </c>
      <c r="AT457" s="218" t="s">
        <v>129</v>
      </c>
      <c r="AU457" s="218" t="s">
        <v>79</v>
      </c>
      <c r="AY457" s="20" t="s">
        <v>127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77</v>
      </c>
      <c r="BK457" s="219">
        <f>ROUND(I457*H457,2)</f>
        <v>0</v>
      </c>
      <c r="BL457" s="20" t="s">
        <v>636</v>
      </c>
      <c r="BM457" s="218" t="s">
        <v>659</v>
      </c>
    </row>
    <row r="458" s="2" customFormat="1">
      <c r="A458" s="41"/>
      <c r="B458" s="42"/>
      <c r="C458" s="43"/>
      <c r="D458" s="220" t="s">
        <v>136</v>
      </c>
      <c r="E458" s="43"/>
      <c r="F458" s="221" t="s">
        <v>658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136</v>
      </c>
      <c r="AU458" s="20" t="s">
        <v>79</v>
      </c>
    </row>
    <row r="459" s="2" customFormat="1">
      <c r="A459" s="41"/>
      <c r="B459" s="42"/>
      <c r="C459" s="43"/>
      <c r="D459" s="225" t="s">
        <v>138</v>
      </c>
      <c r="E459" s="43"/>
      <c r="F459" s="226" t="s">
        <v>660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138</v>
      </c>
      <c r="AU459" s="20" t="s">
        <v>79</v>
      </c>
    </row>
    <row r="460" s="12" customFormat="1" ht="22.8" customHeight="1">
      <c r="A460" s="12"/>
      <c r="B460" s="191"/>
      <c r="C460" s="192"/>
      <c r="D460" s="193" t="s">
        <v>68</v>
      </c>
      <c r="E460" s="205" t="s">
        <v>661</v>
      </c>
      <c r="F460" s="205" t="s">
        <v>662</v>
      </c>
      <c r="G460" s="192"/>
      <c r="H460" s="192"/>
      <c r="I460" s="195"/>
      <c r="J460" s="206">
        <f>BK460</f>
        <v>0</v>
      </c>
      <c r="K460" s="192"/>
      <c r="L460" s="197"/>
      <c r="M460" s="198"/>
      <c r="N460" s="199"/>
      <c r="O460" s="199"/>
      <c r="P460" s="200">
        <f>SUM(P461:P466)</f>
        <v>0</v>
      </c>
      <c r="Q460" s="199"/>
      <c r="R460" s="200">
        <f>SUM(R461:R466)</f>
        <v>0</v>
      </c>
      <c r="S460" s="199"/>
      <c r="T460" s="201">
        <f>SUM(T461:T466)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02" t="s">
        <v>161</v>
      </c>
      <c r="AT460" s="203" t="s">
        <v>68</v>
      </c>
      <c r="AU460" s="203" t="s">
        <v>77</v>
      </c>
      <c r="AY460" s="202" t="s">
        <v>127</v>
      </c>
      <c r="BK460" s="204">
        <f>SUM(BK461:BK466)</f>
        <v>0</v>
      </c>
    </row>
    <row r="461" s="2" customFormat="1" ht="16.5" customHeight="1">
      <c r="A461" s="41"/>
      <c r="B461" s="42"/>
      <c r="C461" s="207" t="s">
        <v>663</v>
      </c>
      <c r="D461" s="207" t="s">
        <v>129</v>
      </c>
      <c r="E461" s="208" t="s">
        <v>664</v>
      </c>
      <c r="F461" s="209" t="s">
        <v>665</v>
      </c>
      <c r="G461" s="210" t="s">
        <v>635</v>
      </c>
      <c r="H461" s="211">
        <v>1</v>
      </c>
      <c r="I461" s="212"/>
      <c r="J461" s="213">
        <f>ROUND(I461*H461,2)</f>
        <v>0</v>
      </c>
      <c r="K461" s="209" t="s">
        <v>133</v>
      </c>
      <c r="L461" s="47"/>
      <c r="M461" s="214" t="s">
        <v>19</v>
      </c>
      <c r="N461" s="215" t="s">
        <v>40</v>
      </c>
      <c r="O461" s="87"/>
      <c r="P461" s="216">
        <f>O461*H461</f>
        <v>0</v>
      </c>
      <c r="Q461" s="216">
        <v>0</v>
      </c>
      <c r="R461" s="216">
        <f>Q461*H461</f>
        <v>0</v>
      </c>
      <c r="S461" s="216">
        <v>0</v>
      </c>
      <c r="T461" s="21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8" t="s">
        <v>636</v>
      </c>
      <c r="AT461" s="218" t="s">
        <v>129</v>
      </c>
      <c r="AU461" s="218" t="s">
        <v>79</v>
      </c>
      <c r="AY461" s="20" t="s">
        <v>127</v>
      </c>
      <c r="BE461" s="219">
        <f>IF(N461="základní",J461,0)</f>
        <v>0</v>
      </c>
      <c r="BF461" s="219">
        <f>IF(N461="snížená",J461,0)</f>
        <v>0</v>
      </c>
      <c r="BG461" s="219">
        <f>IF(N461="zákl. přenesená",J461,0)</f>
        <v>0</v>
      </c>
      <c r="BH461" s="219">
        <f>IF(N461="sníž. přenesená",J461,0)</f>
        <v>0</v>
      </c>
      <c r="BI461" s="219">
        <f>IF(N461="nulová",J461,0)</f>
        <v>0</v>
      </c>
      <c r="BJ461" s="20" t="s">
        <v>77</v>
      </c>
      <c r="BK461" s="219">
        <f>ROUND(I461*H461,2)</f>
        <v>0</v>
      </c>
      <c r="BL461" s="20" t="s">
        <v>636</v>
      </c>
      <c r="BM461" s="218" t="s">
        <v>666</v>
      </c>
    </row>
    <row r="462" s="2" customFormat="1">
      <c r="A462" s="41"/>
      <c r="B462" s="42"/>
      <c r="C462" s="43"/>
      <c r="D462" s="220" t="s">
        <v>136</v>
      </c>
      <c r="E462" s="43"/>
      <c r="F462" s="221" t="s">
        <v>665</v>
      </c>
      <c r="G462" s="43"/>
      <c r="H462" s="43"/>
      <c r="I462" s="222"/>
      <c r="J462" s="43"/>
      <c r="K462" s="43"/>
      <c r="L462" s="47"/>
      <c r="M462" s="223"/>
      <c r="N462" s="224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136</v>
      </c>
      <c r="AU462" s="20" t="s">
        <v>79</v>
      </c>
    </row>
    <row r="463" s="2" customFormat="1">
      <c r="A463" s="41"/>
      <c r="B463" s="42"/>
      <c r="C463" s="43"/>
      <c r="D463" s="225" t="s">
        <v>138</v>
      </c>
      <c r="E463" s="43"/>
      <c r="F463" s="226" t="s">
        <v>667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138</v>
      </c>
      <c r="AU463" s="20" t="s">
        <v>79</v>
      </c>
    </row>
    <row r="464" s="2" customFormat="1" ht="16.5" customHeight="1">
      <c r="A464" s="41"/>
      <c r="B464" s="42"/>
      <c r="C464" s="207" t="s">
        <v>668</v>
      </c>
      <c r="D464" s="207" t="s">
        <v>129</v>
      </c>
      <c r="E464" s="208" t="s">
        <v>669</v>
      </c>
      <c r="F464" s="209" t="s">
        <v>670</v>
      </c>
      <c r="G464" s="210" t="s">
        <v>635</v>
      </c>
      <c r="H464" s="211">
        <v>1</v>
      </c>
      <c r="I464" s="212"/>
      <c r="J464" s="213">
        <f>ROUND(I464*H464,2)</f>
        <v>0</v>
      </c>
      <c r="K464" s="209" t="s">
        <v>133</v>
      </c>
      <c r="L464" s="47"/>
      <c r="M464" s="214" t="s">
        <v>19</v>
      </c>
      <c r="N464" s="215" t="s">
        <v>40</v>
      </c>
      <c r="O464" s="87"/>
      <c r="P464" s="216">
        <f>O464*H464</f>
        <v>0</v>
      </c>
      <c r="Q464" s="216">
        <v>0</v>
      </c>
      <c r="R464" s="216">
        <f>Q464*H464</f>
        <v>0</v>
      </c>
      <c r="S464" s="216">
        <v>0</v>
      </c>
      <c r="T464" s="21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636</v>
      </c>
      <c r="AT464" s="218" t="s">
        <v>129</v>
      </c>
      <c r="AU464" s="218" t="s">
        <v>79</v>
      </c>
      <c r="AY464" s="20" t="s">
        <v>127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20" t="s">
        <v>77</v>
      </c>
      <c r="BK464" s="219">
        <f>ROUND(I464*H464,2)</f>
        <v>0</v>
      </c>
      <c r="BL464" s="20" t="s">
        <v>636</v>
      </c>
      <c r="BM464" s="218" t="s">
        <v>671</v>
      </c>
    </row>
    <row r="465" s="2" customFormat="1">
      <c r="A465" s="41"/>
      <c r="B465" s="42"/>
      <c r="C465" s="43"/>
      <c r="D465" s="220" t="s">
        <v>136</v>
      </c>
      <c r="E465" s="43"/>
      <c r="F465" s="221" t="s">
        <v>670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136</v>
      </c>
      <c r="AU465" s="20" t="s">
        <v>79</v>
      </c>
    </row>
    <row r="466" s="2" customFormat="1">
      <c r="A466" s="41"/>
      <c r="B466" s="42"/>
      <c r="C466" s="43"/>
      <c r="D466" s="225" t="s">
        <v>138</v>
      </c>
      <c r="E466" s="43"/>
      <c r="F466" s="226" t="s">
        <v>672</v>
      </c>
      <c r="G466" s="43"/>
      <c r="H466" s="43"/>
      <c r="I466" s="222"/>
      <c r="J466" s="43"/>
      <c r="K466" s="43"/>
      <c r="L466" s="47"/>
      <c r="M466" s="280"/>
      <c r="N466" s="281"/>
      <c r="O466" s="282"/>
      <c r="P466" s="282"/>
      <c r="Q466" s="282"/>
      <c r="R466" s="282"/>
      <c r="S466" s="282"/>
      <c r="T466" s="283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138</v>
      </c>
      <c r="AU466" s="20" t="s">
        <v>79</v>
      </c>
    </row>
    <row r="467" s="2" customFormat="1" ht="6.96" customHeight="1">
      <c r="A467" s="41"/>
      <c r="B467" s="62"/>
      <c r="C467" s="63"/>
      <c r="D467" s="63"/>
      <c r="E467" s="63"/>
      <c r="F467" s="63"/>
      <c r="G467" s="63"/>
      <c r="H467" s="63"/>
      <c r="I467" s="63"/>
      <c r="J467" s="63"/>
      <c r="K467" s="63"/>
      <c r="L467" s="47"/>
      <c r="M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</sheetData>
  <sheetProtection sheet="1" autoFilter="0" formatColumns="0" formatRows="0" objects="1" scenarios="1" spinCount="100000" saltValue="eUCpd1EDUHAUIzM+8EQOHL4ev3nLGBcf6rJTs6vu0fCLLq8ImoGMhdUTtaiK5w8DhPNd+WDt/HT0+3csyyM3sw==" hashValue="iglIY5PUFw7N/QD7PBv3AWlasLbXPar3uOePMZs4FY0O50Z8GWO6PBJCI6TPC/MJ0HkUoU8fIoIpCZMtpX37eQ==" algorithmName="SHA-512" password="CBF1"/>
  <autoFilter ref="C91:K466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4_02/113106123"/>
    <hyperlink ref="F100" r:id="rId2" display="https://podminky.urs.cz/item/CS_URS_2024_02/113107244"/>
    <hyperlink ref="F105" r:id="rId3" display="https://podminky.urs.cz/item/CS_URS_2024_02/113107231"/>
    <hyperlink ref="F111" r:id="rId4" display="https://podminky.urs.cz/item/CS_URS_2024_02/113154528"/>
    <hyperlink ref="F114" r:id="rId5" display="https://podminky.urs.cz/item/CS_URS_2024_02/113202111"/>
    <hyperlink ref="F117" r:id="rId6" display="https://podminky.urs.cz/item/CS_URS_2024_02/121151123"/>
    <hyperlink ref="F122" r:id="rId7" display="https://podminky.urs.cz/item/CS_URS_2024_02/122252516"/>
    <hyperlink ref="F131" r:id="rId8" display="https://podminky.urs.cz/item/CS_URS_2024_02/131251100"/>
    <hyperlink ref="F136" r:id="rId9" display="https://podminky.urs.cz/item/CS_URS_2024_02/132254101"/>
    <hyperlink ref="F141" r:id="rId10" display="https://podminky.urs.cz/item/CS_URS_2024_02/162351103"/>
    <hyperlink ref="F149" r:id="rId11" display="https://podminky.urs.cz/item/CS_URS_2024_02/162751117"/>
    <hyperlink ref="F157" r:id="rId12" display="https://podminky.urs.cz/item/CS_URS_2024_02/162751119"/>
    <hyperlink ref="F166" r:id="rId13" display="https://podminky.urs.cz/item/CS_URS_2024_02/167151101"/>
    <hyperlink ref="F172" r:id="rId14" display="https://podminky.urs.cz/item/CS_URS_2024_02/171201231"/>
    <hyperlink ref="F178" r:id="rId15" display="https://podminky.urs.cz/item/CS_URS_2024_02/171251201"/>
    <hyperlink ref="F184" r:id="rId16" display="https://podminky.urs.cz/item/CS_URS_2024_02/174151101"/>
    <hyperlink ref="F193" r:id="rId17" display="https://podminky.urs.cz/item/CS_URS_2024_02/175151101"/>
    <hyperlink ref="F202" r:id="rId18" display="https://podminky.urs.cz/item/CS_URS_2024_02/181152302"/>
    <hyperlink ref="F211" r:id="rId19" display="https://podminky.urs.cz/item/CS_URS_2024_02/181351113"/>
    <hyperlink ref="F216" r:id="rId20" display="https://podminky.urs.cz/item/CS_URS_2024_02/181411131"/>
    <hyperlink ref="F223" r:id="rId21" display="https://podminky.urs.cz/item/CS_URS_2024_02/273313611"/>
    <hyperlink ref="F229" r:id="rId22" display="https://podminky.urs.cz/item/CS_URS_2024_02/451572111"/>
    <hyperlink ref="F235" r:id="rId23" display="https://podminky.urs.cz/item/CS_URS_2024_02/564851114"/>
    <hyperlink ref="F244" r:id="rId24" display="https://podminky.urs.cz/item/CS_URS_2024_02/573231108"/>
    <hyperlink ref="F247" r:id="rId25" display="https://podminky.urs.cz/item/CS_URS_2024_02/577144121"/>
    <hyperlink ref="F250" r:id="rId26" display="https://podminky.urs.cz/item/CS_URS_2024_02/577165122"/>
    <hyperlink ref="F253" r:id="rId27" display="https://podminky.urs.cz/item/CS_URS_2024_02/596211113"/>
    <hyperlink ref="F270" r:id="rId28" display="https://podminky.urs.cz/item/CS_URS_2024_02/596211213"/>
    <hyperlink ref="F309" r:id="rId29" display="https://podminky.urs.cz/item/CS_URS_2024_02/871310310"/>
    <hyperlink ref="F317" r:id="rId30" display="https://podminky.urs.cz/item/CS_URS_2024_02/895941302.1"/>
    <hyperlink ref="F322" r:id="rId31" display="https://podminky.urs.cz/item/CS_URS_2024_02/895941313"/>
    <hyperlink ref="F327" r:id="rId32" display="https://podminky.urs.cz/item/CS_URS_2024_02/895941323"/>
    <hyperlink ref="F332" r:id="rId33" display="https://podminky.urs.cz/item/CS_URS_2024_02/895941331"/>
    <hyperlink ref="F337" r:id="rId34" display="https://podminky.urs.cz/item/CS_URS_2024_02/899132111"/>
    <hyperlink ref="F340" r:id="rId35" display="https://podminky.urs.cz/item/CS_URS_2024_02/899132212"/>
    <hyperlink ref="F343" r:id="rId36" display="https://podminky.urs.cz/item/CS_URS_2024_02/899204112"/>
    <hyperlink ref="F351" r:id="rId37" display="https://podminky.urs.cz/item/CS_URS_2024_02/914111111"/>
    <hyperlink ref="F356" r:id="rId38" display="https://podminky.urs.cz/item/CS_URS_2024_02/914511112"/>
    <hyperlink ref="F361" r:id="rId39" display="https://podminky.urs.cz/item/CS_URS_2024_02/915111112"/>
    <hyperlink ref="F364" r:id="rId40" display="https://podminky.urs.cz/item/CS_URS_2024_02/915611111"/>
    <hyperlink ref="F367" r:id="rId41" display="https://podminky.urs.cz/item/CS_URS_2024_02/916131213"/>
    <hyperlink ref="F386" r:id="rId42" display="https://podminky.urs.cz/item/CS_URS_2024_02/916231213"/>
    <hyperlink ref="F394" r:id="rId43" display="https://podminky.urs.cz/item/CS_URS_2024_02/919732211"/>
    <hyperlink ref="F397" r:id="rId44" display="https://podminky.urs.cz/item/CS_URS_2024_02/919735111"/>
    <hyperlink ref="F401" r:id="rId45" display="https://podminky.urs.cz/item/CS_URS_2024_02/997221551"/>
    <hyperlink ref="F407" r:id="rId46" display="https://podminky.urs.cz/item/CS_URS_2024_02/997221559"/>
    <hyperlink ref="F414" r:id="rId47" display="https://podminky.urs.cz/item/CS_URS_2024_02/997221561"/>
    <hyperlink ref="F421" r:id="rId48" display="https://podminky.urs.cz/item/CS_URS_2024_02/997221569"/>
    <hyperlink ref="F429" r:id="rId49" display="https://podminky.urs.cz/item/CS_URS_2024_02/997221861"/>
    <hyperlink ref="F434" r:id="rId50" display="https://podminky.urs.cz/item/CS_URS_2024_02/997221875"/>
    <hyperlink ref="F441" r:id="rId51" display="https://podminky.urs.cz/item/CS_URS_2024_02/998223011"/>
    <hyperlink ref="F446" r:id="rId52" display="https://podminky.urs.cz/item/CS_URS_2024_02/012164000"/>
    <hyperlink ref="F449" r:id="rId53" display="https://podminky.urs.cz/item/CS_URS_2024_02/012234000"/>
    <hyperlink ref="F452" r:id="rId54" display="https://podminky.urs.cz/item/CS_URS_2024_02/012444000"/>
    <hyperlink ref="F455" r:id="rId55" display="https://podminky.urs.cz/item/CS_URS_2024_02/013254000"/>
    <hyperlink ref="F459" r:id="rId56" display="https://podminky.urs.cz/item/CS_URS_2024_02/043002000"/>
    <hyperlink ref="F463" r:id="rId57" display="https://podminky.urs.cz/item/CS_URS_2024_02/072103000"/>
    <hyperlink ref="F466" r:id="rId58" display="https://podminky.urs.cz/item/CS_URS_2024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PRAVICE - MISTNÍ KOMUNIKACE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673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8. 10. 2025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ROUND((SUM(BE90:BE197)),  2)</f>
        <v>0</v>
      </c>
      <c r="G33" s="41"/>
      <c r="H33" s="41"/>
      <c r="I33" s="151">
        <v>0.20999999999999999</v>
      </c>
      <c r="J33" s="150">
        <f>ROUND(((SUM(BE90:BE197))*I33),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ROUND((SUM(BF90:BF197)),  2)</f>
        <v>0</v>
      </c>
      <c r="G34" s="41"/>
      <c r="H34" s="41"/>
      <c r="I34" s="151">
        <v>0.12</v>
      </c>
      <c r="J34" s="150">
        <f>ROUND(((SUM(BF90:BF197))*I34),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ROUND((SUM(BG90:BG197)),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ROUND((SUM(BH90:BH197)),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ROUND((SUM(BI90:BI197)),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PRAVICE - MISTNÍ KOMUNIKACE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ETAPA 3 + ETAPA 4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8. 10. 2025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99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100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101</v>
      </c>
      <c r="E62" s="177"/>
      <c r="F62" s="177"/>
      <c r="G62" s="177"/>
      <c r="H62" s="177"/>
      <c r="I62" s="177"/>
      <c r="J62" s="178">
        <f>J122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</v>
      </c>
      <c r="E63" s="177"/>
      <c r="F63" s="177"/>
      <c r="G63" s="177"/>
      <c r="H63" s="177"/>
      <c r="I63" s="177"/>
      <c r="J63" s="178">
        <f>J123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103</v>
      </c>
      <c r="E64" s="177"/>
      <c r="F64" s="177"/>
      <c r="G64" s="177"/>
      <c r="H64" s="177"/>
      <c r="I64" s="177"/>
      <c r="J64" s="178">
        <f>J124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105</v>
      </c>
      <c r="E65" s="177"/>
      <c r="F65" s="177"/>
      <c r="G65" s="177"/>
      <c r="H65" s="177"/>
      <c r="I65" s="177"/>
      <c r="J65" s="178">
        <f>J149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107</v>
      </c>
      <c r="E66" s="177"/>
      <c r="F66" s="177"/>
      <c r="G66" s="177"/>
      <c r="H66" s="177"/>
      <c r="I66" s="177"/>
      <c r="J66" s="178">
        <f>J169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108</v>
      </c>
      <c r="E67" s="171"/>
      <c r="F67" s="171"/>
      <c r="G67" s="171"/>
      <c r="H67" s="171"/>
      <c r="I67" s="171"/>
      <c r="J67" s="172">
        <f>J173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109</v>
      </c>
      <c r="E68" s="177"/>
      <c r="F68" s="177"/>
      <c r="G68" s="177"/>
      <c r="H68" s="177"/>
      <c r="I68" s="177"/>
      <c r="J68" s="178">
        <f>J174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110</v>
      </c>
      <c r="E69" s="177"/>
      <c r="F69" s="177"/>
      <c r="G69" s="177"/>
      <c r="H69" s="177"/>
      <c r="I69" s="177"/>
      <c r="J69" s="178">
        <f>J187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111</v>
      </c>
      <c r="E70" s="177"/>
      <c r="F70" s="177"/>
      <c r="G70" s="177"/>
      <c r="H70" s="177"/>
      <c r="I70" s="177"/>
      <c r="J70" s="178">
        <f>J191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112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PRAVICE - MISTNÍ KOMUNIKACE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93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02 - ETAPA 3 + ETAPA 4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 xml:space="preserve"> </v>
      </c>
      <c r="G84" s="43"/>
      <c r="H84" s="43"/>
      <c r="I84" s="35" t="s">
        <v>23</v>
      </c>
      <c r="J84" s="75" t="str">
        <f>IF(J12="","",J12)</f>
        <v>8. 10. 2025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 xml:space="preserve"> </v>
      </c>
      <c r="G86" s="43"/>
      <c r="H86" s="43"/>
      <c r="I86" s="35" t="s">
        <v>30</v>
      </c>
      <c r="J86" s="39" t="str">
        <f>E21</f>
        <v xml:space="preserve"> 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28</v>
      </c>
      <c r="D87" s="43"/>
      <c r="E87" s="43"/>
      <c r="F87" s="30" t="str">
        <f>IF(E18="","",E18)</f>
        <v>Vyplň údaj</v>
      </c>
      <c r="G87" s="43"/>
      <c r="H87" s="43"/>
      <c r="I87" s="35" t="s">
        <v>32</v>
      </c>
      <c r="J87" s="39" t="str">
        <f>E24</f>
        <v xml:space="preserve"> 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113</v>
      </c>
      <c r="D89" s="183" t="s">
        <v>54</v>
      </c>
      <c r="E89" s="183" t="s">
        <v>50</v>
      </c>
      <c r="F89" s="183" t="s">
        <v>51</v>
      </c>
      <c r="G89" s="183" t="s">
        <v>114</v>
      </c>
      <c r="H89" s="183" t="s">
        <v>115</v>
      </c>
      <c r="I89" s="183" t="s">
        <v>116</v>
      </c>
      <c r="J89" s="183" t="s">
        <v>97</v>
      </c>
      <c r="K89" s="184" t="s">
        <v>117</v>
      </c>
      <c r="L89" s="185"/>
      <c r="M89" s="95" t="s">
        <v>19</v>
      </c>
      <c r="N89" s="96" t="s">
        <v>39</v>
      </c>
      <c r="O89" s="96" t="s">
        <v>118</v>
      </c>
      <c r="P89" s="96" t="s">
        <v>119</v>
      </c>
      <c r="Q89" s="96" t="s">
        <v>120</v>
      </c>
      <c r="R89" s="96" t="s">
        <v>121</v>
      </c>
      <c r="S89" s="96" t="s">
        <v>122</v>
      </c>
      <c r="T89" s="97" t="s">
        <v>123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124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P91+P173</f>
        <v>0</v>
      </c>
      <c r="Q90" s="99"/>
      <c r="R90" s="188">
        <f>R91+R173</f>
        <v>124.86357480000001</v>
      </c>
      <c r="S90" s="99"/>
      <c r="T90" s="189">
        <f>T91+T173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68</v>
      </c>
      <c r="AU90" s="20" t="s">
        <v>98</v>
      </c>
      <c r="BK90" s="190">
        <f>BK91+BK173</f>
        <v>0</v>
      </c>
    </row>
    <row r="91" s="12" customFormat="1" ht="25.92" customHeight="1">
      <c r="A91" s="12"/>
      <c r="B91" s="191"/>
      <c r="C91" s="192"/>
      <c r="D91" s="193" t="s">
        <v>68</v>
      </c>
      <c r="E91" s="194" t="s">
        <v>125</v>
      </c>
      <c r="F91" s="194" t="s">
        <v>126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P92+SUM(P122:P124)+P149+P169</f>
        <v>0</v>
      </c>
      <c r="Q91" s="199"/>
      <c r="R91" s="200">
        <f>R92+SUM(R122:R124)+R149+R169</f>
        <v>124.86357480000001</v>
      </c>
      <c r="S91" s="199"/>
      <c r="T91" s="201">
        <f>T92+SUM(T122:T124)+T149+T169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77</v>
      </c>
      <c r="AT91" s="203" t="s">
        <v>68</v>
      </c>
      <c r="AU91" s="203" t="s">
        <v>69</v>
      </c>
      <c r="AY91" s="202" t="s">
        <v>127</v>
      </c>
      <c r="BK91" s="204">
        <f>BK92+SUM(BK122:BK124)+BK149+BK169</f>
        <v>0</v>
      </c>
    </row>
    <row r="92" s="12" customFormat="1" ht="22.8" customHeight="1">
      <c r="A92" s="12"/>
      <c r="B92" s="191"/>
      <c r="C92" s="192"/>
      <c r="D92" s="193" t="s">
        <v>68</v>
      </c>
      <c r="E92" s="205" t="s">
        <v>77</v>
      </c>
      <c r="F92" s="205" t="s">
        <v>128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SUM(P93:P121)</f>
        <v>0</v>
      </c>
      <c r="Q92" s="199"/>
      <c r="R92" s="200">
        <f>SUM(R93:R121)</f>
        <v>0</v>
      </c>
      <c r="S92" s="199"/>
      <c r="T92" s="201">
        <f>SUM(T93:T121)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77</v>
      </c>
      <c r="AT92" s="203" t="s">
        <v>68</v>
      </c>
      <c r="AU92" s="203" t="s">
        <v>77</v>
      </c>
      <c r="AY92" s="202" t="s">
        <v>127</v>
      </c>
      <c r="BK92" s="204">
        <f>SUM(BK93:BK121)</f>
        <v>0</v>
      </c>
    </row>
    <row r="93" s="2" customFormat="1" ht="37.8" customHeight="1">
      <c r="A93" s="41"/>
      <c r="B93" s="42"/>
      <c r="C93" s="207" t="s">
        <v>77</v>
      </c>
      <c r="D93" s="207" t="s">
        <v>129</v>
      </c>
      <c r="E93" s="208" t="s">
        <v>674</v>
      </c>
      <c r="F93" s="209" t="s">
        <v>675</v>
      </c>
      <c r="G93" s="210" t="s">
        <v>178</v>
      </c>
      <c r="H93" s="211">
        <v>541.25</v>
      </c>
      <c r="I93" s="212"/>
      <c r="J93" s="213">
        <f>ROUND(I93*H93,2)</f>
        <v>0</v>
      </c>
      <c r="K93" s="209" t="s">
        <v>133</v>
      </c>
      <c r="L93" s="47"/>
      <c r="M93" s="214" t="s">
        <v>19</v>
      </c>
      <c r="N93" s="215" t="s">
        <v>40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134</v>
      </c>
      <c r="AT93" s="218" t="s">
        <v>129</v>
      </c>
      <c r="AU93" s="218" t="s">
        <v>79</v>
      </c>
      <c r="AY93" s="20" t="s">
        <v>127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77</v>
      </c>
      <c r="BK93" s="219">
        <f>ROUND(I93*H93,2)</f>
        <v>0</v>
      </c>
      <c r="BL93" s="20" t="s">
        <v>134</v>
      </c>
      <c r="BM93" s="218" t="s">
        <v>676</v>
      </c>
    </row>
    <row r="94" s="2" customFormat="1">
      <c r="A94" s="41"/>
      <c r="B94" s="42"/>
      <c r="C94" s="43"/>
      <c r="D94" s="220" t="s">
        <v>136</v>
      </c>
      <c r="E94" s="43"/>
      <c r="F94" s="221" t="s">
        <v>677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136</v>
      </c>
      <c r="AU94" s="20" t="s">
        <v>79</v>
      </c>
    </row>
    <row r="95" s="2" customFormat="1">
      <c r="A95" s="41"/>
      <c r="B95" s="42"/>
      <c r="C95" s="43"/>
      <c r="D95" s="225" t="s">
        <v>138</v>
      </c>
      <c r="E95" s="43"/>
      <c r="F95" s="226" t="s">
        <v>678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138</v>
      </c>
      <c r="AU95" s="20" t="s">
        <v>79</v>
      </c>
    </row>
    <row r="96" s="13" customFormat="1">
      <c r="A96" s="13"/>
      <c r="B96" s="227"/>
      <c r="C96" s="228"/>
      <c r="D96" s="220" t="s">
        <v>145</v>
      </c>
      <c r="E96" s="229" t="s">
        <v>19</v>
      </c>
      <c r="F96" s="230" t="s">
        <v>679</v>
      </c>
      <c r="G96" s="228"/>
      <c r="H96" s="231">
        <v>488.75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145</v>
      </c>
      <c r="AU96" s="237" t="s">
        <v>79</v>
      </c>
      <c r="AV96" s="13" t="s">
        <v>79</v>
      </c>
      <c r="AW96" s="13" t="s">
        <v>31</v>
      </c>
      <c r="AX96" s="13" t="s">
        <v>69</v>
      </c>
      <c r="AY96" s="237" t="s">
        <v>127</v>
      </c>
    </row>
    <row r="97" s="13" customFormat="1">
      <c r="A97" s="13"/>
      <c r="B97" s="227"/>
      <c r="C97" s="228"/>
      <c r="D97" s="220" t="s">
        <v>145</v>
      </c>
      <c r="E97" s="229" t="s">
        <v>19</v>
      </c>
      <c r="F97" s="230" t="s">
        <v>680</v>
      </c>
      <c r="G97" s="228"/>
      <c r="H97" s="231">
        <v>52.5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145</v>
      </c>
      <c r="AU97" s="237" t="s">
        <v>79</v>
      </c>
      <c r="AV97" s="13" t="s">
        <v>79</v>
      </c>
      <c r="AW97" s="13" t="s">
        <v>31</v>
      </c>
      <c r="AX97" s="13" t="s">
        <v>69</v>
      </c>
      <c r="AY97" s="237" t="s">
        <v>127</v>
      </c>
    </row>
    <row r="98" s="14" customFormat="1">
      <c r="A98" s="14"/>
      <c r="B98" s="238"/>
      <c r="C98" s="239"/>
      <c r="D98" s="220" t="s">
        <v>145</v>
      </c>
      <c r="E98" s="240" t="s">
        <v>19</v>
      </c>
      <c r="F98" s="241" t="s">
        <v>147</v>
      </c>
      <c r="G98" s="239"/>
      <c r="H98" s="242">
        <v>541.25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145</v>
      </c>
      <c r="AU98" s="248" t="s">
        <v>79</v>
      </c>
      <c r="AV98" s="14" t="s">
        <v>134</v>
      </c>
      <c r="AW98" s="14" t="s">
        <v>31</v>
      </c>
      <c r="AX98" s="14" t="s">
        <v>77</v>
      </c>
      <c r="AY98" s="248" t="s">
        <v>127</v>
      </c>
    </row>
    <row r="99" s="2" customFormat="1" ht="37.8" customHeight="1">
      <c r="A99" s="41"/>
      <c r="B99" s="42"/>
      <c r="C99" s="207" t="s">
        <v>79</v>
      </c>
      <c r="D99" s="207" t="s">
        <v>129</v>
      </c>
      <c r="E99" s="208" t="s">
        <v>212</v>
      </c>
      <c r="F99" s="209" t="s">
        <v>213</v>
      </c>
      <c r="G99" s="210" t="s">
        <v>178</v>
      </c>
      <c r="H99" s="211">
        <v>541.25</v>
      </c>
      <c r="I99" s="212"/>
      <c r="J99" s="213">
        <f>ROUND(I99*H99,2)</f>
        <v>0</v>
      </c>
      <c r="K99" s="209" t="s">
        <v>133</v>
      </c>
      <c r="L99" s="47"/>
      <c r="M99" s="214" t="s">
        <v>19</v>
      </c>
      <c r="N99" s="215" t="s">
        <v>40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134</v>
      </c>
      <c r="AT99" s="218" t="s">
        <v>129</v>
      </c>
      <c r="AU99" s="218" t="s">
        <v>79</v>
      </c>
      <c r="AY99" s="20" t="s">
        <v>127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77</v>
      </c>
      <c r="BK99" s="219">
        <f>ROUND(I99*H99,2)</f>
        <v>0</v>
      </c>
      <c r="BL99" s="20" t="s">
        <v>134</v>
      </c>
      <c r="BM99" s="218" t="s">
        <v>681</v>
      </c>
    </row>
    <row r="100" s="2" customFormat="1">
      <c r="A100" s="41"/>
      <c r="B100" s="42"/>
      <c r="C100" s="43"/>
      <c r="D100" s="220" t="s">
        <v>136</v>
      </c>
      <c r="E100" s="43"/>
      <c r="F100" s="221" t="s">
        <v>215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136</v>
      </c>
      <c r="AU100" s="20" t="s">
        <v>79</v>
      </c>
    </row>
    <row r="101" s="2" customFormat="1">
      <c r="A101" s="41"/>
      <c r="B101" s="42"/>
      <c r="C101" s="43"/>
      <c r="D101" s="225" t="s">
        <v>138</v>
      </c>
      <c r="E101" s="43"/>
      <c r="F101" s="226" t="s">
        <v>216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138</v>
      </c>
      <c r="AU101" s="20" t="s">
        <v>79</v>
      </c>
    </row>
    <row r="102" s="13" customFormat="1">
      <c r="A102" s="13"/>
      <c r="B102" s="227"/>
      <c r="C102" s="228"/>
      <c r="D102" s="220" t="s">
        <v>145</v>
      </c>
      <c r="E102" s="229" t="s">
        <v>19</v>
      </c>
      <c r="F102" s="230" t="s">
        <v>682</v>
      </c>
      <c r="G102" s="228"/>
      <c r="H102" s="231">
        <v>541.25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145</v>
      </c>
      <c r="AU102" s="237" t="s">
        <v>79</v>
      </c>
      <c r="AV102" s="13" t="s">
        <v>79</v>
      </c>
      <c r="AW102" s="13" t="s">
        <v>31</v>
      </c>
      <c r="AX102" s="13" t="s">
        <v>69</v>
      </c>
      <c r="AY102" s="237" t="s">
        <v>127</v>
      </c>
    </row>
    <row r="103" s="14" customFormat="1">
      <c r="A103" s="14"/>
      <c r="B103" s="238"/>
      <c r="C103" s="239"/>
      <c r="D103" s="220" t="s">
        <v>145</v>
      </c>
      <c r="E103" s="240" t="s">
        <v>19</v>
      </c>
      <c r="F103" s="241" t="s">
        <v>147</v>
      </c>
      <c r="G103" s="239"/>
      <c r="H103" s="242">
        <v>541.25</v>
      </c>
      <c r="I103" s="243"/>
      <c r="J103" s="239"/>
      <c r="K103" s="239"/>
      <c r="L103" s="244"/>
      <c r="M103" s="245"/>
      <c r="N103" s="246"/>
      <c r="O103" s="246"/>
      <c r="P103" s="246"/>
      <c r="Q103" s="246"/>
      <c r="R103" s="246"/>
      <c r="S103" s="246"/>
      <c r="T103" s="24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8" t="s">
        <v>145</v>
      </c>
      <c r="AU103" s="248" t="s">
        <v>79</v>
      </c>
      <c r="AV103" s="14" t="s">
        <v>134</v>
      </c>
      <c r="AW103" s="14" t="s">
        <v>31</v>
      </c>
      <c r="AX103" s="14" t="s">
        <v>77</v>
      </c>
      <c r="AY103" s="248" t="s">
        <v>127</v>
      </c>
    </row>
    <row r="104" s="2" customFormat="1" ht="37.8" customHeight="1">
      <c r="A104" s="41"/>
      <c r="B104" s="42"/>
      <c r="C104" s="207" t="s">
        <v>148</v>
      </c>
      <c r="D104" s="207" t="s">
        <v>129</v>
      </c>
      <c r="E104" s="208" t="s">
        <v>221</v>
      </c>
      <c r="F104" s="209" t="s">
        <v>222</v>
      </c>
      <c r="G104" s="210" t="s">
        <v>178</v>
      </c>
      <c r="H104" s="211">
        <v>10825</v>
      </c>
      <c r="I104" s="212"/>
      <c r="J104" s="213">
        <f>ROUND(I104*H104,2)</f>
        <v>0</v>
      </c>
      <c r="K104" s="209" t="s">
        <v>133</v>
      </c>
      <c r="L104" s="47"/>
      <c r="M104" s="214" t="s">
        <v>19</v>
      </c>
      <c r="N104" s="215" t="s">
        <v>40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134</v>
      </c>
      <c r="AT104" s="218" t="s">
        <v>129</v>
      </c>
      <c r="AU104" s="218" t="s">
        <v>79</v>
      </c>
      <c r="AY104" s="20" t="s">
        <v>127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77</v>
      </c>
      <c r="BK104" s="219">
        <f>ROUND(I104*H104,2)</f>
        <v>0</v>
      </c>
      <c r="BL104" s="20" t="s">
        <v>134</v>
      </c>
      <c r="BM104" s="218" t="s">
        <v>683</v>
      </c>
    </row>
    <row r="105" s="2" customFormat="1">
      <c r="A105" s="41"/>
      <c r="B105" s="42"/>
      <c r="C105" s="43"/>
      <c r="D105" s="220" t="s">
        <v>136</v>
      </c>
      <c r="E105" s="43"/>
      <c r="F105" s="221" t="s">
        <v>224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136</v>
      </c>
      <c r="AU105" s="20" t="s">
        <v>79</v>
      </c>
    </row>
    <row r="106" s="2" customFormat="1">
      <c r="A106" s="41"/>
      <c r="B106" s="42"/>
      <c r="C106" s="43"/>
      <c r="D106" s="225" t="s">
        <v>138</v>
      </c>
      <c r="E106" s="43"/>
      <c r="F106" s="226" t="s">
        <v>225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138</v>
      </c>
      <c r="AU106" s="20" t="s">
        <v>79</v>
      </c>
    </row>
    <row r="107" s="13" customFormat="1">
      <c r="A107" s="13"/>
      <c r="B107" s="227"/>
      <c r="C107" s="228"/>
      <c r="D107" s="220" t="s">
        <v>145</v>
      </c>
      <c r="E107" s="229" t="s">
        <v>19</v>
      </c>
      <c r="F107" s="230" t="s">
        <v>682</v>
      </c>
      <c r="G107" s="228"/>
      <c r="H107" s="231">
        <v>541.25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145</v>
      </c>
      <c r="AU107" s="237" t="s">
        <v>79</v>
      </c>
      <c r="AV107" s="13" t="s">
        <v>79</v>
      </c>
      <c r="AW107" s="13" t="s">
        <v>31</v>
      </c>
      <c r="AX107" s="13" t="s">
        <v>69</v>
      </c>
      <c r="AY107" s="237" t="s">
        <v>127</v>
      </c>
    </row>
    <row r="108" s="14" customFormat="1">
      <c r="A108" s="14"/>
      <c r="B108" s="238"/>
      <c r="C108" s="239"/>
      <c r="D108" s="220" t="s">
        <v>145</v>
      </c>
      <c r="E108" s="240" t="s">
        <v>19</v>
      </c>
      <c r="F108" s="241" t="s">
        <v>147</v>
      </c>
      <c r="G108" s="239"/>
      <c r="H108" s="242">
        <v>541.25</v>
      </c>
      <c r="I108" s="243"/>
      <c r="J108" s="239"/>
      <c r="K108" s="239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145</v>
      </c>
      <c r="AU108" s="248" t="s">
        <v>79</v>
      </c>
      <c r="AV108" s="14" t="s">
        <v>134</v>
      </c>
      <c r="AW108" s="14" t="s">
        <v>31</v>
      </c>
      <c r="AX108" s="14" t="s">
        <v>77</v>
      </c>
      <c r="AY108" s="248" t="s">
        <v>127</v>
      </c>
    </row>
    <row r="109" s="13" customFormat="1">
      <c r="A109" s="13"/>
      <c r="B109" s="227"/>
      <c r="C109" s="228"/>
      <c r="D109" s="220" t="s">
        <v>145</v>
      </c>
      <c r="E109" s="228"/>
      <c r="F109" s="230" t="s">
        <v>684</v>
      </c>
      <c r="G109" s="228"/>
      <c r="H109" s="231">
        <v>10825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145</v>
      </c>
      <c r="AU109" s="237" t="s">
        <v>79</v>
      </c>
      <c r="AV109" s="13" t="s">
        <v>79</v>
      </c>
      <c r="AW109" s="13" t="s">
        <v>4</v>
      </c>
      <c r="AX109" s="13" t="s">
        <v>77</v>
      </c>
      <c r="AY109" s="237" t="s">
        <v>127</v>
      </c>
    </row>
    <row r="110" s="2" customFormat="1" ht="33" customHeight="1">
      <c r="A110" s="41"/>
      <c r="B110" s="42"/>
      <c r="C110" s="207" t="s">
        <v>134</v>
      </c>
      <c r="D110" s="207" t="s">
        <v>129</v>
      </c>
      <c r="E110" s="208" t="s">
        <v>236</v>
      </c>
      <c r="F110" s="209" t="s">
        <v>237</v>
      </c>
      <c r="G110" s="210" t="s">
        <v>238</v>
      </c>
      <c r="H110" s="211">
        <v>974.25</v>
      </c>
      <c r="I110" s="212"/>
      <c r="J110" s="213">
        <f>ROUND(I110*H110,2)</f>
        <v>0</v>
      </c>
      <c r="K110" s="209" t="s">
        <v>133</v>
      </c>
      <c r="L110" s="47"/>
      <c r="M110" s="214" t="s">
        <v>19</v>
      </c>
      <c r="N110" s="215" t="s">
        <v>40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134</v>
      </c>
      <c r="AT110" s="218" t="s">
        <v>129</v>
      </c>
      <c r="AU110" s="218" t="s">
        <v>79</v>
      </c>
      <c r="AY110" s="20" t="s">
        <v>127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77</v>
      </c>
      <c r="BK110" s="219">
        <f>ROUND(I110*H110,2)</f>
        <v>0</v>
      </c>
      <c r="BL110" s="20" t="s">
        <v>134</v>
      </c>
      <c r="BM110" s="218" t="s">
        <v>685</v>
      </c>
    </row>
    <row r="111" s="2" customFormat="1">
      <c r="A111" s="41"/>
      <c r="B111" s="42"/>
      <c r="C111" s="43"/>
      <c r="D111" s="220" t="s">
        <v>136</v>
      </c>
      <c r="E111" s="43"/>
      <c r="F111" s="221" t="s">
        <v>240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136</v>
      </c>
      <c r="AU111" s="20" t="s">
        <v>79</v>
      </c>
    </row>
    <row r="112" s="2" customFormat="1">
      <c r="A112" s="41"/>
      <c r="B112" s="42"/>
      <c r="C112" s="43"/>
      <c r="D112" s="225" t="s">
        <v>138</v>
      </c>
      <c r="E112" s="43"/>
      <c r="F112" s="226" t="s">
        <v>241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138</v>
      </c>
      <c r="AU112" s="20" t="s">
        <v>79</v>
      </c>
    </row>
    <row r="113" s="13" customFormat="1">
      <c r="A113" s="13"/>
      <c r="B113" s="227"/>
      <c r="C113" s="228"/>
      <c r="D113" s="220" t="s">
        <v>145</v>
      </c>
      <c r="E113" s="229" t="s">
        <v>19</v>
      </c>
      <c r="F113" s="230" t="s">
        <v>686</v>
      </c>
      <c r="G113" s="228"/>
      <c r="H113" s="231">
        <v>541.25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145</v>
      </c>
      <c r="AU113" s="237" t="s">
        <v>79</v>
      </c>
      <c r="AV113" s="13" t="s">
        <v>79</v>
      </c>
      <c r="AW113" s="13" t="s">
        <v>31</v>
      </c>
      <c r="AX113" s="13" t="s">
        <v>69</v>
      </c>
      <c r="AY113" s="237" t="s">
        <v>127</v>
      </c>
    </row>
    <row r="114" s="14" customFormat="1">
      <c r="A114" s="14"/>
      <c r="B114" s="238"/>
      <c r="C114" s="239"/>
      <c r="D114" s="220" t="s">
        <v>145</v>
      </c>
      <c r="E114" s="240" t="s">
        <v>19</v>
      </c>
      <c r="F114" s="241" t="s">
        <v>147</v>
      </c>
      <c r="G114" s="239"/>
      <c r="H114" s="242">
        <v>541.25</v>
      </c>
      <c r="I114" s="243"/>
      <c r="J114" s="239"/>
      <c r="K114" s="239"/>
      <c r="L114" s="244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8" t="s">
        <v>145</v>
      </c>
      <c r="AU114" s="248" t="s">
        <v>79</v>
      </c>
      <c r="AV114" s="14" t="s">
        <v>134</v>
      </c>
      <c r="AW114" s="14" t="s">
        <v>31</v>
      </c>
      <c r="AX114" s="14" t="s">
        <v>77</v>
      </c>
      <c r="AY114" s="248" t="s">
        <v>127</v>
      </c>
    </row>
    <row r="115" s="13" customFormat="1">
      <c r="A115" s="13"/>
      <c r="B115" s="227"/>
      <c r="C115" s="228"/>
      <c r="D115" s="220" t="s">
        <v>145</v>
      </c>
      <c r="E115" s="228"/>
      <c r="F115" s="230" t="s">
        <v>687</v>
      </c>
      <c r="G115" s="228"/>
      <c r="H115" s="231">
        <v>974.25</v>
      </c>
      <c r="I115" s="232"/>
      <c r="J115" s="228"/>
      <c r="K115" s="228"/>
      <c r="L115" s="233"/>
      <c r="M115" s="234"/>
      <c r="N115" s="235"/>
      <c r="O115" s="235"/>
      <c r="P115" s="235"/>
      <c r="Q115" s="235"/>
      <c r="R115" s="235"/>
      <c r="S115" s="235"/>
      <c r="T115" s="23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7" t="s">
        <v>145</v>
      </c>
      <c r="AU115" s="237" t="s">
        <v>79</v>
      </c>
      <c r="AV115" s="13" t="s">
        <v>79</v>
      </c>
      <c r="AW115" s="13" t="s">
        <v>4</v>
      </c>
      <c r="AX115" s="13" t="s">
        <v>77</v>
      </c>
      <c r="AY115" s="237" t="s">
        <v>127</v>
      </c>
    </row>
    <row r="116" s="2" customFormat="1" ht="24.15" customHeight="1">
      <c r="A116" s="41"/>
      <c r="B116" s="42"/>
      <c r="C116" s="207" t="s">
        <v>161</v>
      </c>
      <c r="D116" s="207" t="s">
        <v>129</v>
      </c>
      <c r="E116" s="208" t="s">
        <v>276</v>
      </c>
      <c r="F116" s="209" t="s">
        <v>277</v>
      </c>
      <c r="G116" s="210" t="s">
        <v>132</v>
      </c>
      <c r="H116" s="211">
        <v>1018.5</v>
      </c>
      <c r="I116" s="212"/>
      <c r="J116" s="213">
        <f>ROUND(I116*H116,2)</f>
        <v>0</v>
      </c>
      <c r="K116" s="209" t="s">
        <v>133</v>
      </c>
      <c r="L116" s="47"/>
      <c r="M116" s="214" t="s">
        <v>19</v>
      </c>
      <c r="N116" s="215" t="s">
        <v>40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134</v>
      </c>
      <c r="AT116" s="218" t="s">
        <v>129</v>
      </c>
      <c r="AU116" s="218" t="s">
        <v>79</v>
      </c>
      <c r="AY116" s="20" t="s">
        <v>127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77</v>
      </c>
      <c r="BK116" s="219">
        <f>ROUND(I116*H116,2)</f>
        <v>0</v>
      </c>
      <c r="BL116" s="20" t="s">
        <v>134</v>
      </c>
      <c r="BM116" s="218" t="s">
        <v>688</v>
      </c>
    </row>
    <row r="117" s="2" customFormat="1">
      <c r="A117" s="41"/>
      <c r="B117" s="42"/>
      <c r="C117" s="43"/>
      <c r="D117" s="220" t="s">
        <v>136</v>
      </c>
      <c r="E117" s="43"/>
      <c r="F117" s="221" t="s">
        <v>279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136</v>
      </c>
      <c r="AU117" s="20" t="s">
        <v>79</v>
      </c>
    </row>
    <row r="118" s="2" customFormat="1">
      <c r="A118" s="41"/>
      <c r="B118" s="42"/>
      <c r="C118" s="43"/>
      <c r="D118" s="225" t="s">
        <v>138</v>
      </c>
      <c r="E118" s="43"/>
      <c r="F118" s="226" t="s">
        <v>280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138</v>
      </c>
      <c r="AU118" s="20" t="s">
        <v>79</v>
      </c>
    </row>
    <row r="119" s="13" customFormat="1">
      <c r="A119" s="13"/>
      <c r="B119" s="227"/>
      <c r="C119" s="228"/>
      <c r="D119" s="220" t="s">
        <v>145</v>
      </c>
      <c r="E119" s="229" t="s">
        <v>19</v>
      </c>
      <c r="F119" s="230" t="s">
        <v>689</v>
      </c>
      <c r="G119" s="228"/>
      <c r="H119" s="231">
        <v>913.5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145</v>
      </c>
      <c r="AU119" s="237" t="s">
        <v>79</v>
      </c>
      <c r="AV119" s="13" t="s">
        <v>79</v>
      </c>
      <c r="AW119" s="13" t="s">
        <v>31</v>
      </c>
      <c r="AX119" s="13" t="s">
        <v>69</v>
      </c>
      <c r="AY119" s="237" t="s">
        <v>127</v>
      </c>
    </row>
    <row r="120" s="13" customFormat="1">
      <c r="A120" s="13"/>
      <c r="B120" s="227"/>
      <c r="C120" s="228"/>
      <c r="D120" s="220" t="s">
        <v>145</v>
      </c>
      <c r="E120" s="229" t="s">
        <v>19</v>
      </c>
      <c r="F120" s="230" t="s">
        <v>690</v>
      </c>
      <c r="G120" s="228"/>
      <c r="H120" s="231">
        <v>105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145</v>
      </c>
      <c r="AU120" s="237" t="s">
        <v>79</v>
      </c>
      <c r="AV120" s="13" t="s">
        <v>79</v>
      </c>
      <c r="AW120" s="13" t="s">
        <v>31</v>
      </c>
      <c r="AX120" s="13" t="s">
        <v>69</v>
      </c>
      <c r="AY120" s="237" t="s">
        <v>127</v>
      </c>
    </row>
    <row r="121" s="14" customFormat="1">
      <c r="A121" s="14"/>
      <c r="B121" s="238"/>
      <c r="C121" s="239"/>
      <c r="D121" s="220" t="s">
        <v>145</v>
      </c>
      <c r="E121" s="240" t="s">
        <v>19</v>
      </c>
      <c r="F121" s="241" t="s">
        <v>147</v>
      </c>
      <c r="G121" s="239"/>
      <c r="H121" s="242">
        <v>1018.5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145</v>
      </c>
      <c r="AU121" s="248" t="s">
        <v>79</v>
      </c>
      <c r="AV121" s="14" t="s">
        <v>134</v>
      </c>
      <c r="AW121" s="14" t="s">
        <v>31</v>
      </c>
      <c r="AX121" s="14" t="s">
        <v>77</v>
      </c>
      <c r="AY121" s="248" t="s">
        <v>127</v>
      </c>
    </row>
    <row r="122" s="12" customFormat="1" ht="22.8" customHeight="1">
      <c r="A122" s="12"/>
      <c r="B122" s="191"/>
      <c r="C122" s="192"/>
      <c r="D122" s="193" t="s">
        <v>68</v>
      </c>
      <c r="E122" s="205" t="s">
        <v>79</v>
      </c>
      <c r="F122" s="205" t="s">
        <v>304</v>
      </c>
      <c r="G122" s="192"/>
      <c r="H122" s="192"/>
      <c r="I122" s="195"/>
      <c r="J122" s="206">
        <f>BK122</f>
        <v>0</v>
      </c>
      <c r="K122" s="192"/>
      <c r="L122" s="197"/>
      <c r="M122" s="198"/>
      <c r="N122" s="199"/>
      <c r="O122" s="199"/>
      <c r="P122" s="200">
        <v>0</v>
      </c>
      <c r="Q122" s="199"/>
      <c r="R122" s="200">
        <v>0</v>
      </c>
      <c r="S122" s="199"/>
      <c r="T122" s="201"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2" t="s">
        <v>77</v>
      </c>
      <c r="AT122" s="203" t="s">
        <v>68</v>
      </c>
      <c r="AU122" s="203" t="s">
        <v>77</v>
      </c>
      <c r="AY122" s="202" t="s">
        <v>127</v>
      </c>
      <c r="BK122" s="204">
        <v>0</v>
      </c>
    </row>
    <row r="123" s="12" customFormat="1" ht="22.8" customHeight="1">
      <c r="A123" s="12"/>
      <c r="B123" s="191"/>
      <c r="C123" s="192"/>
      <c r="D123" s="193" t="s">
        <v>68</v>
      </c>
      <c r="E123" s="205" t="s">
        <v>134</v>
      </c>
      <c r="F123" s="205" t="s">
        <v>312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v>0</v>
      </c>
      <c r="Q123" s="199"/>
      <c r="R123" s="200">
        <v>0</v>
      </c>
      <c r="S123" s="199"/>
      <c r="T123" s="201"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77</v>
      </c>
      <c r="AT123" s="203" t="s">
        <v>68</v>
      </c>
      <c r="AU123" s="203" t="s">
        <v>77</v>
      </c>
      <c r="AY123" s="202" t="s">
        <v>127</v>
      </c>
      <c r="BK123" s="204">
        <v>0</v>
      </c>
    </row>
    <row r="124" s="12" customFormat="1" ht="22.8" customHeight="1">
      <c r="A124" s="12"/>
      <c r="B124" s="191"/>
      <c r="C124" s="192"/>
      <c r="D124" s="193" t="s">
        <v>68</v>
      </c>
      <c r="E124" s="205" t="s">
        <v>161</v>
      </c>
      <c r="F124" s="205" t="s">
        <v>320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SUM(P125:P148)</f>
        <v>0</v>
      </c>
      <c r="Q124" s="199"/>
      <c r="R124" s="200">
        <f>SUM(R125:R148)</f>
        <v>21.208199999999998</v>
      </c>
      <c r="S124" s="199"/>
      <c r="T124" s="201">
        <f>SUM(T125:T148)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77</v>
      </c>
      <c r="AT124" s="203" t="s">
        <v>68</v>
      </c>
      <c r="AU124" s="203" t="s">
        <v>77</v>
      </c>
      <c r="AY124" s="202" t="s">
        <v>127</v>
      </c>
      <c r="BK124" s="204">
        <f>SUM(BK125:BK148)</f>
        <v>0</v>
      </c>
    </row>
    <row r="125" s="2" customFormat="1" ht="24.15" customHeight="1">
      <c r="A125" s="41"/>
      <c r="B125" s="42"/>
      <c r="C125" s="207" t="s">
        <v>168</v>
      </c>
      <c r="D125" s="207" t="s">
        <v>129</v>
      </c>
      <c r="E125" s="208" t="s">
        <v>322</v>
      </c>
      <c r="F125" s="209" t="s">
        <v>323</v>
      </c>
      <c r="G125" s="210" t="s">
        <v>132</v>
      </c>
      <c r="H125" s="211">
        <v>2037</v>
      </c>
      <c r="I125" s="212"/>
      <c r="J125" s="213">
        <f>ROUND(I125*H125,2)</f>
        <v>0</v>
      </c>
      <c r="K125" s="209" t="s">
        <v>133</v>
      </c>
      <c r="L125" s="47"/>
      <c r="M125" s="214" t="s">
        <v>19</v>
      </c>
      <c r="N125" s="215" t="s">
        <v>40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134</v>
      </c>
      <c r="AT125" s="218" t="s">
        <v>129</v>
      </c>
      <c r="AU125" s="218" t="s">
        <v>79</v>
      </c>
      <c r="AY125" s="20" t="s">
        <v>127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77</v>
      </c>
      <c r="BK125" s="219">
        <f>ROUND(I125*H125,2)</f>
        <v>0</v>
      </c>
      <c r="BL125" s="20" t="s">
        <v>134</v>
      </c>
      <c r="BM125" s="218" t="s">
        <v>691</v>
      </c>
    </row>
    <row r="126" s="2" customFormat="1">
      <c r="A126" s="41"/>
      <c r="B126" s="42"/>
      <c r="C126" s="43"/>
      <c r="D126" s="220" t="s">
        <v>136</v>
      </c>
      <c r="E126" s="43"/>
      <c r="F126" s="221" t="s">
        <v>325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136</v>
      </c>
      <c r="AU126" s="20" t="s">
        <v>79</v>
      </c>
    </row>
    <row r="127" s="2" customFormat="1">
      <c r="A127" s="41"/>
      <c r="B127" s="42"/>
      <c r="C127" s="43"/>
      <c r="D127" s="225" t="s">
        <v>138</v>
      </c>
      <c r="E127" s="43"/>
      <c r="F127" s="226" t="s">
        <v>326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138</v>
      </c>
      <c r="AU127" s="20" t="s">
        <v>79</v>
      </c>
    </row>
    <row r="128" s="13" customFormat="1">
      <c r="A128" s="13"/>
      <c r="B128" s="227"/>
      <c r="C128" s="228"/>
      <c r="D128" s="220" t="s">
        <v>145</v>
      </c>
      <c r="E128" s="229" t="s">
        <v>19</v>
      </c>
      <c r="F128" s="230" t="s">
        <v>692</v>
      </c>
      <c r="G128" s="228"/>
      <c r="H128" s="231">
        <v>1827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145</v>
      </c>
      <c r="AU128" s="237" t="s">
        <v>79</v>
      </c>
      <c r="AV128" s="13" t="s">
        <v>79</v>
      </c>
      <c r="AW128" s="13" t="s">
        <v>31</v>
      </c>
      <c r="AX128" s="13" t="s">
        <v>69</v>
      </c>
      <c r="AY128" s="237" t="s">
        <v>127</v>
      </c>
    </row>
    <row r="129" s="13" customFormat="1">
      <c r="A129" s="13"/>
      <c r="B129" s="227"/>
      <c r="C129" s="228"/>
      <c r="D129" s="220" t="s">
        <v>145</v>
      </c>
      <c r="E129" s="229" t="s">
        <v>19</v>
      </c>
      <c r="F129" s="230" t="s">
        <v>693</v>
      </c>
      <c r="G129" s="228"/>
      <c r="H129" s="231">
        <v>210</v>
      </c>
      <c r="I129" s="232"/>
      <c r="J129" s="228"/>
      <c r="K129" s="228"/>
      <c r="L129" s="233"/>
      <c r="M129" s="234"/>
      <c r="N129" s="235"/>
      <c r="O129" s="235"/>
      <c r="P129" s="235"/>
      <c r="Q129" s="235"/>
      <c r="R129" s="235"/>
      <c r="S129" s="235"/>
      <c r="T129" s="23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7" t="s">
        <v>145</v>
      </c>
      <c r="AU129" s="237" t="s">
        <v>79</v>
      </c>
      <c r="AV129" s="13" t="s">
        <v>79</v>
      </c>
      <c r="AW129" s="13" t="s">
        <v>31</v>
      </c>
      <c r="AX129" s="13" t="s">
        <v>69</v>
      </c>
      <c r="AY129" s="237" t="s">
        <v>127</v>
      </c>
    </row>
    <row r="130" s="14" customFormat="1">
      <c r="A130" s="14"/>
      <c r="B130" s="238"/>
      <c r="C130" s="239"/>
      <c r="D130" s="220" t="s">
        <v>145</v>
      </c>
      <c r="E130" s="240" t="s">
        <v>19</v>
      </c>
      <c r="F130" s="241" t="s">
        <v>147</v>
      </c>
      <c r="G130" s="239"/>
      <c r="H130" s="242">
        <v>2037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8" t="s">
        <v>145</v>
      </c>
      <c r="AU130" s="248" t="s">
        <v>79</v>
      </c>
      <c r="AV130" s="14" t="s">
        <v>134</v>
      </c>
      <c r="AW130" s="14" t="s">
        <v>31</v>
      </c>
      <c r="AX130" s="14" t="s">
        <v>77</v>
      </c>
      <c r="AY130" s="248" t="s">
        <v>127</v>
      </c>
    </row>
    <row r="131" s="2" customFormat="1" ht="24.15" customHeight="1">
      <c r="A131" s="41"/>
      <c r="B131" s="42"/>
      <c r="C131" s="207" t="s">
        <v>175</v>
      </c>
      <c r="D131" s="207" t="s">
        <v>129</v>
      </c>
      <c r="E131" s="208" t="s">
        <v>332</v>
      </c>
      <c r="F131" s="209" t="s">
        <v>333</v>
      </c>
      <c r="G131" s="210" t="s">
        <v>132</v>
      </c>
      <c r="H131" s="211">
        <v>815</v>
      </c>
      <c r="I131" s="212"/>
      <c r="J131" s="213">
        <f>ROUND(I131*H131,2)</f>
        <v>0</v>
      </c>
      <c r="K131" s="209" t="s">
        <v>133</v>
      </c>
      <c r="L131" s="47"/>
      <c r="M131" s="214" t="s">
        <v>19</v>
      </c>
      <c r="N131" s="215" t="s">
        <v>40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134</v>
      </c>
      <c r="AT131" s="218" t="s">
        <v>129</v>
      </c>
      <c r="AU131" s="218" t="s">
        <v>79</v>
      </c>
      <c r="AY131" s="20" t="s">
        <v>127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77</v>
      </c>
      <c r="BK131" s="219">
        <f>ROUND(I131*H131,2)</f>
        <v>0</v>
      </c>
      <c r="BL131" s="20" t="s">
        <v>134</v>
      </c>
      <c r="BM131" s="218" t="s">
        <v>694</v>
      </c>
    </row>
    <row r="132" s="2" customFormat="1">
      <c r="A132" s="41"/>
      <c r="B132" s="42"/>
      <c r="C132" s="43"/>
      <c r="D132" s="220" t="s">
        <v>136</v>
      </c>
      <c r="E132" s="43"/>
      <c r="F132" s="221" t="s">
        <v>335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136</v>
      </c>
      <c r="AU132" s="20" t="s">
        <v>79</v>
      </c>
    </row>
    <row r="133" s="2" customFormat="1">
      <c r="A133" s="41"/>
      <c r="B133" s="42"/>
      <c r="C133" s="43"/>
      <c r="D133" s="225" t="s">
        <v>138</v>
      </c>
      <c r="E133" s="43"/>
      <c r="F133" s="226" t="s">
        <v>336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138</v>
      </c>
      <c r="AU133" s="20" t="s">
        <v>79</v>
      </c>
    </row>
    <row r="134" s="2" customFormat="1" ht="33" customHeight="1">
      <c r="A134" s="41"/>
      <c r="B134" s="42"/>
      <c r="C134" s="207" t="s">
        <v>187</v>
      </c>
      <c r="D134" s="207" t="s">
        <v>129</v>
      </c>
      <c r="E134" s="208" t="s">
        <v>338</v>
      </c>
      <c r="F134" s="209" t="s">
        <v>339</v>
      </c>
      <c r="G134" s="210" t="s">
        <v>132</v>
      </c>
      <c r="H134" s="211">
        <v>815</v>
      </c>
      <c r="I134" s="212"/>
      <c r="J134" s="213">
        <f>ROUND(I134*H134,2)</f>
        <v>0</v>
      </c>
      <c r="K134" s="209" t="s">
        <v>133</v>
      </c>
      <c r="L134" s="47"/>
      <c r="M134" s="214" t="s">
        <v>19</v>
      </c>
      <c r="N134" s="215" t="s">
        <v>40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134</v>
      </c>
      <c r="AT134" s="218" t="s">
        <v>129</v>
      </c>
      <c r="AU134" s="218" t="s">
        <v>79</v>
      </c>
      <c r="AY134" s="20" t="s">
        <v>127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77</v>
      </c>
      <c r="BK134" s="219">
        <f>ROUND(I134*H134,2)</f>
        <v>0</v>
      </c>
      <c r="BL134" s="20" t="s">
        <v>134</v>
      </c>
      <c r="BM134" s="218" t="s">
        <v>695</v>
      </c>
    </row>
    <row r="135" s="2" customFormat="1">
      <c r="A135" s="41"/>
      <c r="B135" s="42"/>
      <c r="C135" s="43"/>
      <c r="D135" s="220" t="s">
        <v>136</v>
      </c>
      <c r="E135" s="43"/>
      <c r="F135" s="221" t="s">
        <v>341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136</v>
      </c>
      <c r="AU135" s="20" t="s">
        <v>79</v>
      </c>
    </row>
    <row r="136" s="2" customFormat="1">
      <c r="A136" s="41"/>
      <c r="B136" s="42"/>
      <c r="C136" s="43"/>
      <c r="D136" s="225" t="s">
        <v>138</v>
      </c>
      <c r="E136" s="43"/>
      <c r="F136" s="226" t="s">
        <v>342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138</v>
      </c>
      <c r="AU136" s="20" t="s">
        <v>79</v>
      </c>
    </row>
    <row r="137" s="2" customFormat="1" ht="24.15" customHeight="1">
      <c r="A137" s="41"/>
      <c r="B137" s="42"/>
      <c r="C137" s="207" t="s">
        <v>194</v>
      </c>
      <c r="D137" s="207" t="s">
        <v>129</v>
      </c>
      <c r="E137" s="208" t="s">
        <v>344</v>
      </c>
      <c r="F137" s="209" t="s">
        <v>345</v>
      </c>
      <c r="G137" s="210" t="s">
        <v>132</v>
      </c>
      <c r="H137" s="211">
        <v>815</v>
      </c>
      <c r="I137" s="212"/>
      <c r="J137" s="213">
        <f>ROUND(I137*H137,2)</f>
        <v>0</v>
      </c>
      <c r="K137" s="209" t="s">
        <v>133</v>
      </c>
      <c r="L137" s="47"/>
      <c r="M137" s="214" t="s">
        <v>19</v>
      </c>
      <c r="N137" s="215" t="s">
        <v>40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134</v>
      </c>
      <c r="AT137" s="218" t="s">
        <v>129</v>
      </c>
      <c r="AU137" s="218" t="s">
        <v>79</v>
      </c>
      <c r="AY137" s="20" t="s">
        <v>127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77</v>
      </c>
      <c r="BK137" s="219">
        <f>ROUND(I137*H137,2)</f>
        <v>0</v>
      </c>
      <c r="BL137" s="20" t="s">
        <v>134</v>
      </c>
      <c r="BM137" s="218" t="s">
        <v>696</v>
      </c>
    </row>
    <row r="138" s="2" customFormat="1">
      <c r="A138" s="41"/>
      <c r="B138" s="42"/>
      <c r="C138" s="43"/>
      <c r="D138" s="220" t="s">
        <v>136</v>
      </c>
      <c r="E138" s="43"/>
      <c r="F138" s="221" t="s">
        <v>347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136</v>
      </c>
      <c r="AU138" s="20" t="s">
        <v>79</v>
      </c>
    </row>
    <row r="139" s="2" customFormat="1">
      <c r="A139" s="41"/>
      <c r="B139" s="42"/>
      <c r="C139" s="43"/>
      <c r="D139" s="225" t="s">
        <v>138</v>
      </c>
      <c r="E139" s="43"/>
      <c r="F139" s="226" t="s">
        <v>348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138</v>
      </c>
      <c r="AU139" s="20" t="s">
        <v>79</v>
      </c>
    </row>
    <row r="140" s="2" customFormat="1" ht="33" customHeight="1">
      <c r="A140" s="41"/>
      <c r="B140" s="42"/>
      <c r="C140" s="207" t="s">
        <v>201</v>
      </c>
      <c r="D140" s="207" t="s">
        <v>129</v>
      </c>
      <c r="E140" s="208" t="s">
        <v>697</v>
      </c>
      <c r="F140" s="209" t="s">
        <v>698</v>
      </c>
      <c r="G140" s="210" t="s">
        <v>132</v>
      </c>
      <c r="H140" s="211">
        <v>78</v>
      </c>
      <c r="I140" s="212"/>
      <c r="J140" s="213">
        <f>ROUND(I140*H140,2)</f>
        <v>0</v>
      </c>
      <c r="K140" s="209" t="s">
        <v>133</v>
      </c>
      <c r="L140" s="47"/>
      <c r="M140" s="214" t="s">
        <v>19</v>
      </c>
      <c r="N140" s="215" t="s">
        <v>40</v>
      </c>
      <c r="O140" s="87"/>
      <c r="P140" s="216">
        <f>O140*H140</f>
        <v>0</v>
      </c>
      <c r="Q140" s="216">
        <v>0.090620000000000006</v>
      </c>
      <c r="R140" s="216">
        <f>Q140*H140</f>
        <v>7.0683600000000002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134</v>
      </c>
      <c r="AT140" s="218" t="s">
        <v>129</v>
      </c>
      <c r="AU140" s="218" t="s">
        <v>79</v>
      </c>
      <c r="AY140" s="20" t="s">
        <v>127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77</v>
      </c>
      <c r="BK140" s="219">
        <f>ROUND(I140*H140,2)</f>
        <v>0</v>
      </c>
      <c r="BL140" s="20" t="s">
        <v>134</v>
      </c>
      <c r="BM140" s="218" t="s">
        <v>699</v>
      </c>
    </row>
    <row r="141" s="2" customFormat="1">
      <c r="A141" s="41"/>
      <c r="B141" s="42"/>
      <c r="C141" s="43"/>
      <c r="D141" s="220" t="s">
        <v>136</v>
      </c>
      <c r="E141" s="43"/>
      <c r="F141" s="221" t="s">
        <v>700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136</v>
      </c>
      <c r="AU141" s="20" t="s">
        <v>79</v>
      </c>
    </row>
    <row r="142" s="2" customFormat="1">
      <c r="A142" s="41"/>
      <c r="B142" s="42"/>
      <c r="C142" s="43"/>
      <c r="D142" s="225" t="s">
        <v>138</v>
      </c>
      <c r="E142" s="43"/>
      <c r="F142" s="226" t="s">
        <v>701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138</v>
      </c>
      <c r="AU142" s="20" t="s">
        <v>79</v>
      </c>
    </row>
    <row r="143" s="15" customFormat="1">
      <c r="A143" s="15"/>
      <c r="B143" s="259"/>
      <c r="C143" s="260"/>
      <c r="D143" s="220" t="s">
        <v>145</v>
      </c>
      <c r="E143" s="261" t="s">
        <v>19</v>
      </c>
      <c r="F143" s="262" t="s">
        <v>379</v>
      </c>
      <c r="G143" s="260"/>
      <c r="H143" s="261" t="s">
        <v>19</v>
      </c>
      <c r="I143" s="263"/>
      <c r="J143" s="260"/>
      <c r="K143" s="260"/>
      <c r="L143" s="264"/>
      <c r="M143" s="265"/>
      <c r="N143" s="266"/>
      <c r="O143" s="266"/>
      <c r="P143" s="266"/>
      <c r="Q143" s="266"/>
      <c r="R143" s="266"/>
      <c r="S143" s="266"/>
      <c r="T143" s="26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8" t="s">
        <v>145</v>
      </c>
      <c r="AU143" s="268" t="s">
        <v>79</v>
      </c>
      <c r="AV143" s="15" t="s">
        <v>77</v>
      </c>
      <c r="AW143" s="15" t="s">
        <v>31</v>
      </c>
      <c r="AX143" s="15" t="s">
        <v>69</v>
      </c>
      <c r="AY143" s="268" t="s">
        <v>127</v>
      </c>
    </row>
    <row r="144" s="13" customFormat="1">
      <c r="A144" s="13"/>
      <c r="B144" s="227"/>
      <c r="C144" s="228"/>
      <c r="D144" s="220" t="s">
        <v>145</v>
      </c>
      <c r="E144" s="229" t="s">
        <v>19</v>
      </c>
      <c r="F144" s="230" t="s">
        <v>702</v>
      </c>
      <c r="G144" s="228"/>
      <c r="H144" s="231">
        <v>78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145</v>
      </c>
      <c r="AU144" s="237" t="s">
        <v>79</v>
      </c>
      <c r="AV144" s="13" t="s">
        <v>79</v>
      </c>
      <c r="AW144" s="13" t="s">
        <v>31</v>
      </c>
      <c r="AX144" s="13" t="s">
        <v>69</v>
      </c>
      <c r="AY144" s="237" t="s">
        <v>127</v>
      </c>
    </row>
    <row r="145" s="14" customFormat="1">
      <c r="A145" s="14"/>
      <c r="B145" s="238"/>
      <c r="C145" s="239"/>
      <c r="D145" s="220" t="s">
        <v>145</v>
      </c>
      <c r="E145" s="240" t="s">
        <v>19</v>
      </c>
      <c r="F145" s="241" t="s">
        <v>147</v>
      </c>
      <c r="G145" s="239"/>
      <c r="H145" s="242">
        <v>78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145</v>
      </c>
      <c r="AU145" s="248" t="s">
        <v>79</v>
      </c>
      <c r="AV145" s="14" t="s">
        <v>134</v>
      </c>
      <c r="AW145" s="14" t="s">
        <v>31</v>
      </c>
      <c r="AX145" s="14" t="s">
        <v>77</v>
      </c>
      <c r="AY145" s="248" t="s">
        <v>127</v>
      </c>
    </row>
    <row r="146" s="2" customFormat="1" ht="24.15" customHeight="1">
      <c r="A146" s="41"/>
      <c r="B146" s="42"/>
      <c r="C146" s="249" t="s">
        <v>211</v>
      </c>
      <c r="D146" s="249" t="s">
        <v>270</v>
      </c>
      <c r="E146" s="250" t="s">
        <v>387</v>
      </c>
      <c r="F146" s="251" t="s">
        <v>388</v>
      </c>
      <c r="G146" s="252" t="s">
        <v>132</v>
      </c>
      <c r="H146" s="253">
        <v>80.340000000000003</v>
      </c>
      <c r="I146" s="254"/>
      <c r="J146" s="255">
        <f>ROUND(I146*H146,2)</f>
        <v>0</v>
      </c>
      <c r="K146" s="251" t="s">
        <v>133</v>
      </c>
      <c r="L146" s="256"/>
      <c r="M146" s="257" t="s">
        <v>19</v>
      </c>
      <c r="N146" s="258" t="s">
        <v>40</v>
      </c>
      <c r="O146" s="87"/>
      <c r="P146" s="216">
        <f>O146*H146</f>
        <v>0</v>
      </c>
      <c r="Q146" s="216">
        <v>0.17599999999999999</v>
      </c>
      <c r="R146" s="216">
        <f>Q146*H146</f>
        <v>14.13984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187</v>
      </c>
      <c r="AT146" s="218" t="s">
        <v>270</v>
      </c>
      <c r="AU146" s="218" t="s">
        <v>79</v>
      </c>
      <c r="AY146" s="20" t="s">
        <v>127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77</v>
      </c>
      <c r="BK146" s="219">
        <f>ROUND(I146*H146,2)</f>
        <v>0</v>
      </c>
      <c r="BL146" s="20" t="s">
        <v>134</v>
      </c>
      <c r="BM146" s="218" t="s">
        <v>703</v>
      </c>
    </row>
    <row r="147" s="2" customFormat="1">
      <c r="A147" s="41"/>
      <c r="B147" s="42"/>
      <c r="C147" s="43"/>
      <c r="D147" s="220" t="s">
        <v>136</v>
      </c>
      <c r="E147" s="43"/>
      <c r="F147" s="221" t="s">
        <v>388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136</v>
      </c>
      <c r="AU147" s="20" t="s">
        <v>79</v>
      </c>
    </row>
    <row r="148" s="13" customFormat="1">
      <c r="A148" s="13"/>
      <c r="B148" s="227"/>
      <c r="C148" s="228"/>
      <c r="D148" s="220" t="s">
        <v>145</v>
      </c>
      <c r="E148" s="228"/>
      <c r="F148" s="230" t="s">
        <v>704</v>
      </c>
      <c r="G148" s="228"/>
      <c r="H148" s="231">
        <v>80.340000000000003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145</v>
      </c>
      <c r="AU148" s="237" t="s">
        <v>79</v>
      </c>
      <c r="AV148" s="13" t="s">
        <v>79</v>
      </c>
      <c r="AW148" s="13" t="s">
        <v>4</v>
      </c>
      <c r="AX148" s="13" t="s">
        <v>77</v>
      </c>
      <c r="AY148" s="237" t="s">
        <v>127</v>
      </c>
    </row>
    <row r="149" s="12" customFormat="1" ht="22.8" customHeight="1">
      <c r="A149" s="12"/>
      <c r="B149" s="191"/>
      <c r="C149" s="192"/>
      <c r="D149" s="193" t="s">
        <v>68</v>
      </c>
      <c r="E149" s="205" t="s">
        <v>194</v>
      </c>
      <c r="F149" s="205" t="s">
        <v>490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SUM(P150:P168)</f>
        <v>0</v>
      </c>
      <c r="Q149" s="199"/>
      <c r="R149" s="200">
        <f>SUM(R150:R168)</f>
        <v>103.6553748</v>
      </c>
      <c r="S149" s="199"/>
      <c r="T149" s="201">
        <f>SUM(T150:T168)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77</v>
      </c>
      <c r="AT149" s="203" t="s">
        <v>68</v>
      </c>
      <c r="AU149" s="203" t="s">
        <v>77</v>
      </c>
      <c r="AY149" s="202" t="s">
        <v>127</v>
      </c>
      <c r="BK149" s="204">
        <f>SUM(BK150:BK168)</f>
        <v>0</v>
      </c>
    </row>
    <row r="150" s="2" customFormat="1" ht="33" customHeight="1">
      <c r="A150" s="41"/>
      <c r="B150" s="42"/>
      <c r="C150" s="207" t="s">
        <v>8</v>
      </c>
      <c r="D150" s="207" t="s">
        <v>129</v>
      </c>
      <c r="E150" s="208" t="s">
        <v>524</v>
      </c>
      <c r="F150" s="209" t="s">
        <v>525</v>
      </c>
      <c r="G150" s="210" t="s">
        <v>164</v>
      </c>
      <c r="H150" s="211">
        <v>451</v>
      </c>
      <c r="I150" s="212"/>
      <c r="J150" s="213">
        <f>ROUND(I150*H150,2)</f>
        <v>0</v>
      </c>
      <c r="K150" s="209" t="s">
        <v>133</v>
      </c>
      <c r="L150" s="47"/>
      <c r="M150" s="214" t="s">
        <v>19</v>
      </c>
      <c r="N150" s="215" t="s">
        <v>40</v>
      </c>
      <c r="O150" s="87"/>
      <c r="P150" s="216">
        <f>O150*H150</f>
        <v>0</v>
      </c>
      <c r="Q150" s="216">
        <v>0.15540000000000001</v>
      </c>
      <c r="R150" s="216">
        <f>Q150*H150</f>
        <v>70.085400000000007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134</v>
      </c>
      <c r="AT150" s="218" t="s">
        <v>129</v>
      </c>
      <c r="AU150" s="218" t="s">
        <v>79</v>
      </c>
      <c r="AY150" s="20" t="s">
        <v>127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77</v>
      </c>
      <c r="BK150" s="219">
        <f>ROUND(I150*H150,2)</f>
        <v>0</v>
      </c>
      <c r="BL150" s="20" t="s">
        <v>134</v>
      </c>
      <c r="BM150" s="218" t="s">
        <v>705</v>
      </c>
    </row>
    <row r="151" s="2" customFormat="1">
      <c r="A151" s="41"/>
      <c r="B151" s="42"/>
      <c r="C151" s="43"/>
      <c r="D151" s="220" t="s">
        <v>136</v>
      </c>
      <c r="E151" s="43"/>
      <c r="F151" s="221" t="s">
        <v>527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136</v>
      </c>
      <c r="AU151" s="20" t="s">
        <v>79</v>
      </c>
    </row>
    <row r="152" s="2" customFormat="1">
      <c r="A152" s="41"/>
      <c r="B152" s="42"/>
      <c r="C152" s="43"/>
      <c r="D152" s="225" t="s">
        <v>138</v>
      </c>
      <c r="E152" s="43"/>
      <c r="F152" s="226" t="s">
        <v>528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138</v>
      </c>
      <c r="AU152" s="20" t="s">
        <v>79</v>
      </c>
    </row>
    <row r="153" s="13" customFormat="1">
      <c r="A153" s="13"/>
      <c r="B153" s="227"/>
      <c r="C153" s="228"/>
      <c r="D153" s="220" t="s">
        <v>145</v>
      </c>
      <c r="E153" s="229" t="s">
        <v>19</v>
      </c>
      <c r="F153" s="230" t="s">
        <v>706</v>
      </c>
      <c r="G153" s="228"/>
      <c r="H153" s="231">
        <v>339</v>
      </c>
      <c r="I153" s="232"/>
      <c r="J153" s="228"/>
      <c r="K153" s="228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145</v>
      </c>
      <c r="AU153" s="237" t="s">
        <v>79</v>
      </c>
      <c r="AV153" s="13" t="s">
        <v>79</v>
      </c>
      <c r="AW153" s="13" t="s">
        <v>31</v>
      </c>
      <c r="AX153" s="13" t="s">
        <v>69</v>
      </c>
      <c r="AY153" s="237" t="s">
        <v>127</v>
      </c>
    </row>
    <row r="154" s="13" customFormat="1">
      <c r="A154" s="13"/>
      <c r="B154" s="227"/>
      <c r="C154" s="228"/>
      <c r="D154" s="220" t="s">
        <v>145</v>
      </c>
      <c r="E154" s="229" t="s">
        <v>19</v>
      </c>
      <c r="F154" s="230" t="s">
        <v>707</v>
      </c>
      <c r="G154" s="228"/>
      <c r="H154" s="231">
        <v>90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145</v>
      </c>
      <c r="AU154" s="237" t="s">
        <v>79</v>
      </c>
      <c r="AV154" s="13" t="s">
        <v>79</v>
      </c>
      <c r="AW154" s="13" t="s">
        <v>31</v>
      </c>
      <c r="AX154" s="13" t="s">
        <v>69</v>
      </c>
      <c r="AY154" s="237" t="s">
        <v>127</v>
      </c>
    </row>
    <row r="155" s="13" customFormat="1">
      <c r="A155" s="13"/>
      <c r="B155" s="227"/>
      <c r="C155" s="228"/>
      <c r="D155" s="220" t="s">
        <v>145</v>
      </c>
      <c r="E155" s="229" t="s">
        <v>19</v>
      </c>
      <c r="F155" s="230" t="s">
        <v>708</v>
      </c>
      <c r="G155" s="228"/>
      <c r="H155" s="231">
        <v>22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145</v>
      </c>
      <c r="AU155" s="237" t="s">
        <v>79</v>
      </c>
      <c r="AV155" s="13" t="s">
        <v>79</v>
      </c>
      <c r="AW155" s="13" t="s">
        <v>31</v>
      </c>
      <c r="AX155" s="13" t="s">
        <v>69</v>
      </c>
      <c r="AY155" s="237" t="s">
        <v>127</v>
      </c>
    </row>
    <row r="156" s="14" customFormat="1">
      <c r="A156" s="14"/>
      <c r="B156" s="238"/>
      <c r="C156" s="239"/>
      <c r="D156" s="220" t="s">
        <v>145</v>
      </c>
      <c r="E156" s="240" t="s">
        <v>19</v>
      </c>
      <c r="F156" s="241" t="s">
        <v>147</v>
      </c>
      <c r="G156" s="239"/>
      <c r="H156" s="242">
        <v>451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145</v>
      </c>
      <c r="AU156" s="248" t="s">
        <v>79</v>
      </c>
      <c r="AV156" s="14" t="s">
        <v>134</v>
      </c>
      <c r="AW156" s="14" t="s">
        <v>31</v>
      </c>
      <c r="AX156" s="14" t="s">
        <v>77</v>
      </c>
      <c r="AY156" s="248" t="s">
        <v>127</v>
      </c>
    </row>
    <row r="157" s="2" customFormat="1" ht="16.5" customHeight="1">
      <c r="A157" s="41"/>
      <c r="B157" s="42"/>
      <c r="C157" s="249" t="s">
        <v>227</v>
      </c>
      <c r="D157" s="249" t="s">
        <v>270</v>
      </c>
      <c r="E157" s="250" t="s">
        <v>533</v>
      </c>
      <c r="F157" s="251" t="s">
        <v>534</v>
      </c>
      <c r="G157" s="252" t="s">
        <v>164</v>
      </c>
      <c r="H157" s="253">
        <v>345.77999999999997</v>
      </c>
      <c r="I157" s="254"/>
      <c r="J157" s="255">
        <f>ROUND(I157*H157,2)</f>
        <v>0</v>
      </c>
      <c r="K157" s="251" t="s">
        <v>133</v>
      </c>
      <c r="L157" s="256"/>
      <c r="M157" s="257" t="s">
        <v>19</v>
      </c>
      <c r="N157" s="258" t="s">
        <v>40</v>
      </c>
      <c r="O157" s="87"/>
      <c r="P157" s="216">
        <f>O157*H157</f>
        <v>0</v>
      </c>
      <c r="Q157" s="216">
        <v>0.080000000000000002</v>
      </c>
      <c r="R157" s="216">
        <f>Q157*H157</f>
        <v>27.662399999999998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187</v>
      </c>
      <c r="AT157" s="218" t="s">
        <v>270</v>
      </c>
      <c r="AU157" s="218" t="s">
        <v>79</v>
      </c>
      <c r="AY157" s="20" t="s">
        <v>127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77</v>
      </c>
      <c r="BK157" s="219">
        <f>ROUND(I157*H157,2)</f>
        <v>0</v>
      </c>
      <c r="BL157" s="20" t="s">
        <v>134</v>
      </c>
      <c r="BM157" s="218" t="s">
        <v>709</v>
      </c>
    </row>
    <row r="158" s="2" customFormat="1">
      <c r="A158" s="41"/>
      <c r="B158" s="42"/>
      <c r="C158" s="43"/>
      <c r="D158" s="220" t="s">
        <v>136</v>
      </c>
      <c r="E158" s="43"/>
      <c r="F158" s="221" t="s">
        <v>534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136</v>
      </c>
      <c r="AU158" s="20" t="s">
        <v>79</v>
      </c>
    </row>
    <row r="159" s="13" customFormat="1">
      <c r="A159" s="13"/>
      <c r="B159" s="227"/>
      <c r="C159" s="228"/>
      <c r="D159" s="220" t="s">
        <v>145</v>
      </c>
      <c r="E159" s="228"/>
      <c r="F159" s="230" t="s">
        <v>710</v>
      </c>
      <c r="G159" s="228"/>
      <c r="H159" s="231">
        <v>345.77999999999997</v>
      </c>
      <c r="I159" s="232"/>
      <c r="J159" s="228"/>
      <c r="K159" s="228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145</v>
      </c>
      <c r="AU159" s="237" t="s">
        <v>79</v>
      </c>
      <c r="AV159" s="13" t="s">
        <v>79</v>
      </c>
      <c r="AW159" s="13" t="s">
        <v>4</v>
      </c>
      <c r="AX159" s="13" t="s">
        <v>77</v>
      </c>
      <c r="AY159" s="237" t="s">
        <v>127</v>
      </c>
    </row>
    <row r="160" s="2" customFormat="1" ht="24.15" customHeight="1">
      <c r="A160" s="41"/>
      <c r="B160" s="42"/>
      <c r="C160" s="249" t="s">
        <v>235</v>
      </c>
      <c r="D160" s="249" t="s">
        <v>270</v>
      </c>
      <c r="E160" s="250" t="s">
        <v>538</v>
      </c>
      <c r="F160" s="251" t="s">
        <v>539</v>
      </c>
      <c r="G160" s="252" t="s">
        <v>164</v>
      </c>
      <c r="H160" s="253">
        <v>91.799999999999997</v>
      </c>
      <c r="I160" s="254"/>
      <c r="J160" s="255">
        <f>ROUND(I160*H160,2)</f>
        <v>0</v>
      </c>
      <c r="K160" s="251" t="s">
        <v>133</v>
      </c>
      <c r="L160" s="256"/>
      <c r="M160" s="257" t="s">
        <v>19</v>
      </c>
      <c r="N160" s="258" t="s">
        <v>40</v>
      </c>
      <c r="O160" s="87"/>
      <c r="P160" s="216">
        <f>O160*H160</f>
        <v>0</v>
      </c>
      <c r="Q160" s="216">
        <v>0.048300000000000003</v>
      </c>
      <c r="R160" s="216">
        <f>Q160*H160</f>
        <v>4.4339399999999998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187</v>
      </c>
      <c r="AT160" s="218" t="s">
        <v>270</v>
      </c>
      <c r="AU160" s="218" t="s">
        <v>79</v>
      </c>
      <c r="AY160" s="20" t="s">
        <v>127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77</v>
      </c>
      <c r="BK160" s="219">
        <f>ROUND(I160*H160,2)</f>
        <v>0</v>
      </c>
      <c r="BL160" s="20" t="s">
        <v>134</v>
      </c>
      <c r="BM160" s="218" t="s">
        <v>711</v>
      </c>
    </row>
    <row r="161" s="2" customFormat="1">
      <c r="A161" s="41"/>
      <c r="B161" s="42"/>
      <c r="C161" s="43"/>
      <c r="D161" s="220" t="s">
        <v>136</v>
      </c>
      <c r="E161" s="43"/>
      <c r="F161" s="221" t="s">
        <v>539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136</v>
      </c>
      <c r="AU161" s="20" t="s">
        <v>79</v>
      </c>
    </row>
    <row r="162" s="13" customFormat="1">
      <c r="A162" s="13"/>
      <c r="B162" s="227"/>
      <c r="C162" s="228"/>
      <c r="D162" s="220" t="s">
        <v>145</v>
      </c>
      <c r="E162" s="228"/>
      <c r="F162" s="230" t="s">
        <v>712</v>
      </c>
      <c r="G162" s="228"/>
      <c r="H162" s="231">
        <v>91.799999999999997</v>
      </c>
      <c r="I162" s="232"/>
      <c r="J162" s="228"/>
      <c r="K162" s="228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145</v>
      </c>
      <c r="AU162" s="237" t="s">
        <v>79</v>
      </c>
      <c r="AV162" s="13" t="s">
        <v>79</v>
      </c>
      <c r="AW162" s="13" t="s">
        <v>4</v>
      </c>
      <c r="AX162" s="13" t="s">
        <v>77</v>
      </c>
      <c r="AY162" s="237" t="s">
        <v>127</v>
      </c>
    </row>
    <row r="163" s="2" customFormat="1" ht="24.15" customHeight="1">
      <c r="A163" s="41"/>
      <c r="B163" s="42"/>
      <c r="C163" s="249" t="s">
        <v>244</v>
      </c>
      <c r="D163" s="249" t="s">
        <v>270</v>
      </c>
      <c r="E163" s="250" t="s">
        <v>543</v>
      </c>
      <c r="F163" s="251" t="s">
        <v>544</v>
      </c>
      <c r="G163" s="252" t="s">
        <v>164</v>
      </c>
      <c r="H163" s="253">
        <v>22.440000000000001</v>
      </c>
      <c r="I163" s="254"/>
      <c r="J163" s="255">
        <f>ROUND(I163*H163,2)</f>
        <v>0</v>
      </c>
      <c r="K163" s="251" t="s">
        <v>133</v>
      </c>
      <c r="L163" s="256"/>
      <c r="M163" s="257" t="s">
        <v>19</v>
      </c>
      <c r="N163" s="258" t="s">
        <v>40</v>
      </c>
      <c r="O163" s="87"/>
      <c r="P163" s="216">
        <f>O163*H163</f>
        <v>0</v>
      </c>
      <c r="Q163" s="216">
        <v>0.065670000000000006</v>
      </c>
      <c r="R163" s="216">
        <f>Q163*H163</f>
        <v>1.4736348000000001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187</v>
      </c>
      <c r="AT163" s="218" t="s">
        <v>270</v>
      </c>
      <c r="AU163" s="218" t="s">
        <v>79</v>
      </c>
      <c r="AY163" s="20" t="s">
        <v>127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77</v>
      </c>
      <c r="BK163" s="219">
        <f>ROUND(I163*H163,2)</f>
        <v>0</v>
      </c>
      <c r="BL163" s="20" t="s">
        <v>134</v>
      </c>
      <c r="BM163" s="218" t="s">
        <v>713</v>
      </c>
    </row>
    <row r="164" s="2" customFormat="1">
      <c r="A164" s="41"/>
      <c r="B164" s="42"/>
      <c r="C164" s="43"/>
      <c r="D164" s="220" t="s">
        <v>136</v>
      </c>
      <c r="E164" s="43"/>
      <c r="F164" s="221" t="s">
        <v>544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136</v>
      </c>
      <c r="AU164" s="20" t="s">
        <v>79</v>
      </c>
    </row>
    <row r="165" s="13" customFormat="1">
      <c r="A165" s="13"/>
      <c r="B165" s="227"/>
      <c r="C165" s="228"/>
      <c r="D165" s="220" t="s">
        <v>145</v>
      </c>
      <c r="E165" s="229" t="s">
        <v>19</v>
      </c>
      <c r="F165" s="230" t="s">
        <v>714</v>
      </c>
      <c r="G165" s="228"/>
      <c r="H165" s="231">
        <v>11</v>
      </c>
      <c r="I165" s="232"/>
      <c r="J165" s="228"/>
      <c r="K165" s="228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145</v>
      </c>
      <c r="AU165" s="237" t="s">
        <v>79</v>
      </c>
      <c r="AV165" s="13" t="s">
        <v>79</v>
      </c>
      <c r="AW165" s="13" t="s">
        <v>31</v>
      </c>
      <c r="AX165" s="13" t="s">
        <v>69</v>
      </c>
      <c r="AY165" s="237" t="s">
        <v>127</v>
      </c>
    </row>
    <row r="166" s="13" customFormat="1">
      <c r="A166" s="13"/>
      <c r="B166" s="227"/>
      <c r="C166" s="228"/>
      <c r="D166" s="220" t="s">
        <v>145</v>
      </c>
      <c r="E166" s="229" t="s">
        <v>19</v>
      </c>
      <c r="F166" s="230" t="s">
        <v>715</v>
      </c>
      <c r="G166" s="228"/>
      <c r="H166" s="231">
        <v>11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145</v>
      </c>
      <c r="AU166" s="237" t="s">
        <v>79</v>
      </c>
      <c r="AV166" s="13" t="s">
        <v>79</v>
      </c>
      <c r="AW166" s="13" t="s">
        <v>31</v>
      </c>
      <c r="AX166" s="13" t="s">
        <v>69</v>
      </c>
      <c r="AY166" s="237" t="s">
        <v>127</v>
      </c>
    </row>
    <row r="167" s="14" customFormat="1">
      <c r="A167" s="14"/>
      <c r="B167" s="238"/>
      <c r="C167" s="239"/>
      <c r="D167" s="220" t="s">
        <v>145</v>
      </c>
      <c r="E167" s="240" t="s">
        <v>19</v>
      </c>
      <c r="F167" s="241" t="s">
        <v>147</v>
      </c>
      <c r="G167" s="239"/>
      <c r="H167" s="242">
        <v>22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145</v>
      </c>
      <c r="AU167" s="248" t="s">
        <v>79</v>
      </c>
      <c r="AV167" s="14" t="s">
        <v>134</v>
      </c>
      <c r="AW167" s="14" t="s">
        <v>31</v>
      </c>
      <c r="AX167" s="14" t="s">
        <v>77</v>
      </c>
      <c r="AY167" s="248" t="s">
        <v>127</v>
      </c>
    </row>
    <row r="168" s="13" customFormat="1">
      <c r="A168" s="13"/>
      <c r="B168" s="227"/>
      <c r="C168" s="228"/>
      <c r="D168" s="220" t="s">
        <v>145</v>
      </c>
      <c r="E168" s="228"/>
      <c r="F168" s="230" t="s">
        <v>716</v>
      </c>
      <c r="G168" s="228"/>
      <c r="H168" s="231">
        <v>22.440000000000001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145</v>
      </c>
      <c r="AU168" s="237" t="s">
        <v>79</v>
      </c>
      <c r="AV168" s="13" t="s">
        <v>79</v>
      </c>
      <c r="AW168" s="13" t="s">
        <v>4</v>
      </c>
      <c r="AX168" s="13" t="s">
        <v>77</v>
      </c>
      <c r="AY168" s="237" t="s">
        <v>127</v>
      </c>
    </row>
    <row r="169" s="12" customFormat="1" ht="22.8" customHeight="1">
      <c r="A169" s="12"/>
      <c r="B169" s="191"/>
      <c r="C169" s="192"/>
      <c r="D169" s="193" t="s">
        <v>68</v>
      </c>
      <c r="E169" s="205" t="s">
        <v>620</v>
      </c>
      <c r="F169" s="205" t="s">
        <v>621</v>
      </c>
      <c r="G169" s="192"/>
      <c r="H169" s="192"/>
      <c r="I169" s="195"/>
      <c r="J169" s="206">
        <f>BK169</f>
        <v>0</v>
      </c>
      <c r="K169" s="192"/>
      <c r="L169" s="197"/>
      <c r="M169" s="198"/>
      <c r="N169" s="199"/>
      <c r="O169" s="199"/>
      <c r="P169" s="200">
        <f>SUM(P170:P172)</f>
        <v>0</v>
      </c>
      <c r="Q169" s="199"/>
      <c r="R169" s="200">
        <f>SUM(R170:R172)</f>
        <v>0</v>
      </c>
      <c r="S169" s="199"/>
      <c r="T169" s="201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2" t="s">
        <v>77</v>
      </c>
      <c r="AT169" s="203" t="s">
        <v>68</v>
      </c>
      <c r="AU169" s="203" t="s">
        <v>77</v>
      </c>
      <c r="AY169" s="202" t="s">
        <v>127</v>
      </c>
      <c r="BK169" s="204">
        <f>SUM(BK170:BK172)</f>
        <v>0</v>
      </c>
    </row>
    <row r="170" s="2" customFormat="1" ht="33" customHeight="1">
      <c r="A170" s="41"/>
      <c r="B170" s="42"/>
      <c r="C170" s="207" t="s">
        <v>250</v>
      </c>
      <c r="D170" s="207" t="s">
        <v>129</v>
      </c>
      <c r="E170" s="208" t="s">
        <v>717</v>
      </c>
      <c r="F170" s="209" t="s">
        <v>718</v>
      </c>
      <c r="G170" s="210" t="s">
        <v>238</v>
      </c>
      <c r="H170" s="211">
        <v>124.864</v>
      </c>
      <c r="I170" s="212"/>
      <c r="J170" s="213">
        <f>ROUND(I170*H170,2)</f>
        <v>0</v>
      </c>
      <c r="K170" s="209" t="s">
        <v>133</v>
      </c>
      <c r="L170" s="47"/>
      <c r="M170" s="214" t="s">
        <v>19</v>
      </c>
      <c r="N170" s="215" t="s">
        <v>40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134</v>
      </c>
      <c r="AT170" s="218" t="s">
        <v>129</v>
      </c>
      <c r="AU170" s="218" t="s">
        <v>79</v>
      </c>
      <c r="AY170" s="20" t="s">
        <v>127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77</v>
      </c>
      <c r="BK170" s="219">
        <f>ROUND(I170*H170,2)</f>
        <v>0</v>
      </c>
      <c r="BL170" s="20" t="s">
        <v>134</v>
      </c>
      <c r="BM170" s="218" t="s">
        <v>719</v>
      </c>
    </row>
    <row r="171" s="2" customFormat="1">
      <c r="A171" s="41"/>
      <c r="B171" s="42"/>
      <c r="C171" s="43"/>
      <c r="D171" s="220" t="s">
        <v>136</v>
      </c>
      <c r="E171" s="43"/>
      <c r="F171" s="221" t="s">
        <v>720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136</v>
      </c>
      <c r="AU171" s="20" t="s">
        <v>79</v>
      </c>
    </row>
    <row r="172" s="2" customFormat="1">
      <c r="A172" s="41"/>
      <c r="B172" s="42"/>
      <c r="C172" s="43"/>
      <c r="D172" s="225" t="s">
        <v>138</v>
      </c>
      <c r="E172" s="43"/>
      <c r="F172" s="226" t="s">
        <v>721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138</v>
      </c>
      <c r="AU172" s="20" t="s">
        <v>79</v>
      </c>
    </row>
    <row r="173" s="12" customFormat="1" ht="25.92" customHeight="1">
      <c r="A173" s="12"/>
      <c r="B173" s="191"/>
      <c r="C173" s="192"/>
      <c r="D173" s="193" t="s">
        <v>68</v>
      </c>
      <c r="E173" s="194" t="s">
        <v>628</v>
      </c>
      <c r="F173" s="194" t="s">
        <v>629</v>
      </c>
      <c r="G173" s="192"/>
      <c r="H173" s="192"/>
      <c r="I173" s="195"/>
      <c r="J173" s="196">
        <f>BK173</f>
        <v>0</v>
      </c>
      <c r="K173" s="192"/>
      <c r="L173" s="197"/>
      <c r="M173" s="198"/>
      <c r="N173" s="199"/>
      <c r="O173" s="199"/>
      <c r="P173" s="200">
        <f>P174+P187+P191</f>
        <v>0</v>
      </c>
      <c r="Q173" s="199"/>
      <c r="R173" s="200">
        <f>R174+R187+R191</f>
        <v>0</v>
      </c>
      <c r="S173" s="199"/>
      <c r="T173" s="201">
        <f>T174+T187+T191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161</v>
      </c>
      <c r="AT173" s="203" t="s">
        <v>68</v>
      </c>
      <c r="AU173" s="203" t="s">
        <v>69</v>
      </c>
      <c r="AY173" s="202" t="s">
        <v>127</v>
      </c>
      <c r="BK173" s="204">
        <f>BK174+BK187+BK191</f>
        <v>0</v>
      </c>
    </row>
    <row r="174" s="12" customFormat="1" ht="22.8" customHeight="1">
      <c r="A174" s="12"/>
      <c r="B174" s="191"/>
      <c r="C174" s="192"/>
      <c r="D174" s="193" t="s">
        <v>68</v>
      </c>
      <c r="E174" s="205" t="s">
        <v>630</v>
      </c>
      <c r="F174" s="205" t="s">
        <v>631</v>
      </c>
      <c r="G174" s="192"/>
      <c r="H174" s="192"/>
      <c r="I174" s="195"/>
      <c r="J174" s="206">
        <f>BK174</f>
        <v>0</v>
      </c>
      <c r="K174" s="192"/>
      <c r="L174" s="197"/>
      <c r="M174" s="198"/>
      <c r="N174" s="199"/>
      <c r="O174" s="199"/>
      <c r="P174" s="200">
        <f>SUM(P175:P186)</f>
        <v>0</v>
      </c>
      <c r="Q174" s="199"/>
      <c r="R174" s="200">
        <f>SUM(R175:R186)</f>
        <v>0</v>
      </c>
      <c r="S174" s="199"/>
      <c r="T174" s="201">
        <f>SUM(T175:T186)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2" t="s">
        <v>161</v>
      </c>
      <c r="AT174" s="203" t="s">
        <v>68</v>
      </c>
      <c r="AU174" s="203" t="s">
        <v>77</v>
      </c>
      <c r="AY174" s="202" t="s">
        <v>127</v>
      </c>
      <c r="BK174" s="204">
        <f>SUM(BK175:BK186)</f>
        <v>0</v>
      </c>
    </row>
    <row r="175" s="2" customFormat="1" ht="16.5" customHeight="1">
      <c r="A175" s="41"/>
      <c r="B175" s="42"/>
      <c r="C175" s="207" t="s">
        <v>261</v>
      </c>
      <c r="D175" s="207" t="s">
        <v>129</v>
      </c>
      <c r="E175" s="208" t="s">
        <v>633</v>
      </c>
      <c r="F175" s="209" t="s">
        <v>634</v>
      </c>
      <c r="G175" s="210" t="s">
        <v>635</v>
      </c>
      <c r="H175" s="211">
        <v>1</v>
      </c>
      <c r="I175" s="212"/>
      <c r="J175" s="213">
        <f>ROUND(I175*H175,2)</f>
        <v>0</v>
      </c>
      <c r="K175" s="209" t="s">
        <v>133</v>
      </c>
      <c r="L175" s="47"/>
      <c r="M175" s="214" t="s">
        <v>19</v>
      </c>
      <c r="N175" s="215" t="s">
        <v>40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636</v>
      </c>
      <c r="AT175" s="218" t="s">
        <v>129</v>
      </c>
      <c r="AU175" s="218" t="s">
        <v>79</v>
      </c>
      <c r="AY175" s="20" t="s">
        <v>127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77</v>
      </c>
      <c r="BK175" s="219">
        <f>ROUND(I175*H175,2)</f>
        <v>0</v>
      </c>
      <c r="BL175" s="20" t="s">
        <v>636</v>
      </c>
      <c r="BM175" s="218" t="s">
        <v>722</v>
      </c>
    </row>
    <row r="176" s="2" customFormat="1">
      <c r="A176" s="41"/>
      <c r="B176" s="42"/>
      <c r="C176" s="43"/>
      <c r="D176" s="220" t="s">
        <v>136</v>
      </c>
      <c r="E176" s="43"/>
      <c r="F176" s="221" t="s">
        <v>634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136</v>
      </c>
      <c r="AU176" s="20" t="s">
        <v>79</v>
      </c>
    </row>
    <row r="177" s="2" customFormat="1">
      <c r="A177" s="41"/>
      <c r="B177" s="42"/>
      <c r="C177" s="43"/>
      <c r="D177" s="225" t="s">
        <v>138</v>
      </c>
      <c r="E177" s="43"/>
      <c r="F177" s="226" t="s">
        <v>638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138</v>
      </c>
      <c r="AU177" s="20" t="s">
        <v>79</v>
      </c>
    </row>
    <row r="178" s="2" customFormat="1" ht="16.5" customHeight="1">
      <c r="A178" s="41"/>
      <c r="B178" s="42"/>
      <c r="C178" s="207" t="s">
        <v>269</v>
      </c>
      <c r="D178" s="207" t="s">
        <v>129</v>
      </c>
      <c r="E178" s="208" t="s">
        <v>640</v>
      </c>
      <c r="F178" s="209" t="s">
        <v>641</v>
      </c>
      <c r="G178" s="210" t="s">
        <v>635</v>
      </c>
      <c r="H178" s="211">
        <v>1</v>
      </c>
      <c r="I178" s="212"/>
      <c r="J178" s="213">
        <f>ROUND(I178*H178,2)</f>
        <v>0</v>
      </c>
      <c r="K178" s="209" t="s">
        <v>133</v>
      </c>
      <c r="L178" s="47"/>
      <c r="M178" s="214" t="s">
        <v>19</v>
      </c>
      <c r="N178" s="215" t="s">
        <v>40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636</v>
      </c>
      <c r="AT178" s="218" t="s">
        <v>129</v>
      </c>
      <c r="AU178" s="218" t="s">
        <v>79</v>
      </c>
      <c r="AY178" s="20" t="s">
        <v>127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77</v>
      </c>
      <c r="BK178" s="219">
        <f>ROUND(I178*H178,2)</f>
        <v>0</v>
      </c>
      <c r="BL178" s="20" t="s">
        <v>636</v>
      </c>
      <c r="BM178" s="218" t="s">
        <v>723</v>
      </c>
    </row>
    <row r="179" s="2" customFormat="1">
      <c r="A179" s="41"/>
      <c r="B179" s="42"/>
      <c r="C179" s="43"/>
      <c r="D179" s="220" t="s">
        <v>136</v>
      </c>
      <c r="E179" s="43"/>
      <c r="F179" s="221" t="s">
        <v>641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136</v>
      </c>
      <c r="AU179" s="20" t="s">
        <v>79</v>
      </c>
    </row>
    <row r="180" s="2" customFormat="1">
      <c r="A180" s="41"/>
      <c r="B180" s="42"/>
      <c r="C180" s="43"/>
      <c r="D180" s="225" t="s">
        <v>138</v>
      </c>
      <c r="E180" s="43"/>
      <c r="F180" s="226" t="s">
        <v>643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138</v>
      </c>
      <c r="AU180" s="20" t="s">
        <v>79</v>
      </c>
    </row>
    <row r="181" s="2" customFormat="1" ht="16.5" customHeight="1">
      <c r="A181" s="41"/>
      <c r="B181" s="42"/>
      <c r="C181" s="207" t="s">
        <v>275</v>
      </c>
      <c r="D181" s="207" t="s">
        <v>129</v>
      </c>
      <c r="E181" s="208" t="s">
        <v>645</v>
      </c>
      <c r="F181" s="209" t="s">
        <v>646</v>
      </c>
      <c r="G181" s="210" t="s">
        <v>635</v>
      </c>
      <c r="H181" s="211">
        <v>1</v>
      </c>
      <c r="I181" s="212"/>
      <c r="J181" s="213">
        <f>ROUND(I181*H181,2)</f>
        <v>0</v>
      </c>
      <c r="K181" s="209" t="s">
        <v>133</v>
      </c>
      <c r="L181" s="47"/>
      <c r="M181" s="214" t="s">
        <v>19</v>
      </c>
      <c r="N181" s="215" t="s">
        <v>40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636</v>
      </c>
      <c r="AT181" s="218" t="s">
        <v>129</v>
      </c>
      <c r="AU181" s="218" t="s">
        <v>79</v>
      </c>
      <c r="AY181" s="20" t="s">
        <v>127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77</v>
      </c>
      <c r="BK181" s="219">
        <f>ROUND(I181*H181,2)</f>
        <v>0</v>
      </c>
      <c r="BL181" s="20" t="s">
        <v>636</v>
      </c>
      <c r="BM181" s="218" t="s">
        <v>724</v>
      </c>
    </row>
    <row r="182" s="2" customFormat="1">
      <c r="A182" s="41"/>
      <c r="B182" s="42"/>
      <c r="C182" s="43"/>
      <c r="D182" s="220" t="s">
        <v>136</v>
      </c>
      <c r="E182" s="43"/>
      <c r="F182" s="221" t="s">
        <v>646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136</v>
      </c>
      <c r="AU182" s="20" t="s">
        <v>79</v>
      </c>
    </row>
    <row r="183" s="2" customFormat="1">
      <c r="A183" s="41"/>
      <c r="B183" s="42"/>
      <c r="C183" s="43"/>
      <c r="D183" s="225" t="s">
        <v>138</v>
      </c>
      <c r="E183" s="43"/>
      <c r="F183" s="226" t="s">
        <v>648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138</v>
      </c>
      <c r="AU183" s="20" t="s">
        <v>79</v>
      </c>
    </row>
    <row r="184" s="2" customFormat="1" ht="16.5" customHeight="1">
      <c r="A184" s="41"/>
      <c r="B184" s="42"/>
      <c r="C184" s="207" t="s">
        <v>286</v>
      </c>
      <c r="D184" s="207" t="s">
        <v>129</v>
      </c>
      <c r="E184" s="208" t="s">
        <v>650</v>
      </c>
      <c r="F184" s="209" t="s">
        <v>651</v>
      </c>
      <c r="G184" s="210" t="s">
        <v>635</v>
      </c>
      <c r="H184" s="211">
        <v>1</v>
      </c>
      <c r="I184" s="212"/>
      <c r="J184" s="213">
        <f>ROUND(I184*H184,2)</f>
        <v>0</v>
      </c>
      <c r="K184" s="209" t="s">
        <v>133</v>
      </c>
      <c r="L184" s="47"/>
      <c r="M184" s="214" t="s">
        <v>19</v>
      </c>
      <c r="N184" s="215" t="s">
        <v>40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636</v>
      </c>
      <c r="AT184" s="218" t="s">
        <v>129</v>
      </c>
      <c r="AU184" s="218" t="s">
        <v>79</v>
      </c>
      <c r="AY184" s="20" t="s">
        <v>127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77</v>
      </c>
      <c r="BK184" s="219">
        <f>ROUND(I184*H184,2)</f>
        <v>0</v>
      </c>
      <c r="BL184" s="20" t="s">
        <v>636</v>
      </c>
      <c r="BM184" s="218" t="s">
        <v>725</v>
      </c>
    </row>
    <row r="185" s="2" customFormat="1">
      <c r="A185" s="41"/>
      <c r="B185" s="42"/>
      <c r="C185" s="43"/>
      <c r="D185" s="220" t="s">
        <v>136</v>
      </c>
      <c r="E185" s="43"/>
      <c r="F185" s="221" t="s">
        <v>651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136</v>
      </c>
      <c r="AU185" s="20" t="s">
        <v>79</v>
      </c>
    </row>
    <row r="186" s="2" customFormat="1">
      <c r="A186" s="41"/>
      <c r="B186" s="42"/>
      <c r="C186" s="43"/>
      <c r="D186" s="225" t="s">
        <v>138</v>
      </c>
      <c r="E186" s="43"/>
      <c r="F186" s="226" t="s">
        <v>653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138</v>
      </c>
      <c r="AU186" s="20" t="s">
        <v>79</v>
      </c>
    </row>
    <row r="187" s="12" customFormat="1" ht="22.8" customHeight="1">
      <c r="A187" s="12"/>
      <c r="B187" s="191"/>
      <c r="C187" s="192"/>
      <c r="D187" s="193" t="s">
        <v>68</v>
      </c>
      <c r="E187" s="205" t="s">
        <v>654</v>
      </c>
      <c r="F187" s="205" t="s">
        <v>655</v>
      </c>
      <c r="G187" s="192"/>
      <c r="H187" s="192"/>
      <c r="I187" s="195"/>
      <c r="J187" s="206">
        <f>BK187</f>
        <v>0</v>
      </c>
      <c r="K187" s="192"/>
      <c r="L187" s="197"/>
      <c r="M187" s="198"/>
      <c r="N187" s="199"/>
      <c r="O187" s="199"/>
      <c r="P187" s="200">
        <f>SUM(P188:P190)</f>
        <v>0</v>
      </c>
      <c r="Q187" s="199"/>
      <c r="R187" s="200">
        <f>SUM(R188:R190)</f>
        <v>0</v>
      </c>
      <c r="S187" s="199"/>
      <c r="T187" s="201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2" t="s">
        <v>161</v>
      </c>
      <c r="AT187" s="203" t="s">
        <v>68</v>
      </c>
      <c r="AU187" s="203" t="s">
        <v>77</v>
      </c>
      <c r="AY187" s="202" t="s">
        <v>127</v>
      </c>
      <c r="BK187" s="204">
        <f>SUM(BK188:BK190)</f>
        <v>0</v>
      </c>
    </row>
    <row r="188" s="2" customFormat="1" ht="16.5" customHeight="1">
      <c r="A188" s="41"/>
      <c r="B188" s="42"/>
      <c r="C188" s="207" t="s">
        <v>7</v>
      </c>
      <c r="D188" s="207" t="s">
        <v>129</v>
      </c>
      <c r="E188" s="208" t="s">
        <v>657</v>
      </c>
      <c r="F188" s="209" t="s">
        <v>658</v>
      </c>
      <c r="G188" s="210" t="s">
        <v>635</v>
      </c>
      <c r="H188" s="211">
        <v>1</v>
      </c>
      <c r="I188" s="212"/>
      <c r="J188" s="213">
        <f>ROUND(I188*H188,2)</f>
        <v>0</v>
      </c>
      <c r="K188" s="209" t="s">
        <v>133</v>
      </c>
      <c r="L188" s="47"/>
      <c r="M188" s="214" t="s">
        <v>19</v>
      </c>
      <c r="N188" s="215" t="s">
        <v>40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636</v>
      </c>
      <c r="AT188" s="218" t="s">
        <v>129</v>
      </c>
      <c r="AU188" s="218" t="s">
        <v>79</v>
      </c>
      <c r="AY188" s="20" t="s">
        <v>127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77</v>
      </c>
      <c r="BK188" s="219">
        <f>ROUND(I188*H188,2)</f>
        <v>0</v>
      </c>
      <c r="BL188" s="20" t="s">
        <v>636</v>
      </c>
      <c r="BM188" s="218" t="s">
        <v>726</v>
      </c>
    </row>
    <row r="189" s="2" customFormat="1">
      <c r="A189" s="41"/>
      <c r="B189" s="42"/>
      <c r="C189" s="43"/>
      <c r="D189" s="220" t="s">
        <v>136</v>
      </c>
      <c r="E189" s="43"/>
      <c r="F189" s="221" t="s">
        <v>658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136</v>
      </c>
      <c r="AU189" s="20" t="s">
        <v>79</v>
      </c>
    </row>
    <row r="190" s="2" customFormat="1">
      <c r="A190" s="41"/>
      <c r="B190" s="42"/>
      <c r="C190" s="43"/>
      <c r="D190" s="225" t="s">
        <v>138</v>
      </c>
      <c r="E190" s="43"/>
      <c r="F190" s="226" t="s">
        <v>660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138</v>
      </c>
      <c r="AU190" s="20" t="s">
        <v>79</v>
      </c>
    </row>
    <row r="191" s="12" customFormat="1" ht="22.8" customHeight="1">
      <c r="A191" s="12"/>
      <c r="B191" s="191"/>
      <c r="C191" s="192"/>
      <c r="D191" s="193" t="s">
        <v>68</v>
      </c>
      <c r="E191" s="205" t="s">
        <v>661</v>
      </c>
      <c r="F191" s="205" t="s">
        <v>662</v>
      </c>
      <c r="G191" s="192"/>
      <c r="H191" s="192"/>
      <c r="I191" s="195"/>
      <c r="J191" s="206">
        <f>BK191</f>
        <v>0</v>
      </c>
      <c r="K191" s="192"/>
      <c r="L191" s="197"/>
      <c r="M191" s="198"/>
      <c r="N191" s="199"/>
      <c r="O191" s="199"/>
      <c r="P191" s="200">
        <f>SUM(P192:P197)</f>
        <v>0</v>
      </c>
      <c r="Q191" s="199"/>
      <c r="R191" s="200">
        <f>SUM(R192:R197)</f>
        <v>0</v>
      </c>
      <c r="S191" s="199"/>
      <c r="T191" s="201">
        <f>SUM(T192:T197)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2" t="s">
        <v>161</v>
      </c>
      <c r="AT191" s="203" t="s">
        <v>68</v>
      </c>
      <c r="AU191" s="203" t="s">
        <v>77</v>
      </c>
      <c r="AY191" s="202" t="s">
        <v>127</v>
      </c>
      <c r="BK191" s="204">
        <f>SUM(BK192:BK197)</f>
        <v>0</v>
      </c>
    </row>
    <row r="192" s="2" customFormat="1" ht="16.5" customHeight="1">
      <c r="A192" s="41"/>
      <c r="B192" s="42"/>
      <c r="C192" s="207" t="s">
        <v>298</v>
      </c>
      <c r="D192" s="207" t="s">
        <v>129</v>
      </c>
      <c r="E192" s="208" t="s">
        <v>664</v>
      </c>
      <c r="F192" s="209" t="s">
        <v>665</v>
      </c>
      <c r="G192" s="210" t="s">
        <v>635</v>
      </c>
      <c r="H192" s="211">
        <v>1</v>
      </c>
      <c r="I192" s="212"/>
      <c r="J192" s="213">
        <f>ROUND(I192*H192,2)</f>
        <v>0</v>
      </c>
      <c r="K192" s="209" t="s">
        <v>133</v>
      </c>
      <c r="L192" s="47"/>
      <c r="M192" s="214" t="s">
        <v>19</v>
      </c>
      <c r="N192" s="215" t="s">
        <v>40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636</v>
      </c>
      <c r="AT192" s="218" t="s">
        <v>129</v>
      </c>
      <c r="AU192" s="218" t="s">
        <v>79</v>
      </c>
      <c r="AY192" s="20" t="s">
        <v>127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77</v>
      </c>
      <c r="BK192" s="219">
        <f>ROUND(I192*H192,2)</f>
        <v>0</v>
      </c>
      <c r="BL192" s="20" t="s">
        <v>636</v>
      </c>
      <c r="BM192" s="218" t="s">
        <v>727</v>
      </c>
    </row>
    <row r="193" s="2" customFormat="1">
      <c r="A193" s="41"/>
      <c r="B193" s="42"/>
      <c r="C193" s="43"/>
      <c r="D193" s="220" t="s">
        <v>136</v>
      </c>
      <c r="E193" s="43"/>
      <c r="F193" s="221" t="s">
        <v>665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136</v>
      </c>
      <c r="AU193" s="20" t="s">
        <v>79</v>
      </c>
    </row>
    <row r="194" s="2" customFormat="1">
      <c r="A194" s="41"/>
      <c r="B194" s="42"/>
      <c r="C194" s="43"/>
      <c r="D194" s="225" t="s">
        <v>138</v>
      </c>
      <c r="E194" s="43"/>
      <c r="F194" s="226" t="s">
        <v>667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138</v>
      </c>
      <c r="AU194" s="20" t="s">
        <v>79</v>
      </c>
    </row>
    <row r="195" s="2" customFormat="1" ht="16.5" customHeight="1">
      <c r="A195" s="41"/>
      <c r="B195" s="42"/>
      <c r="C195" s="207" t="s">
        <v>305</v>
      </c>
      <c r="D195" s="207" t="s">
        <v>129</v>
      </c>
      <c r="E195" s="208" t="s">
        <v>669</v>
      </c>
      <c r="F195" s="209" t="s">
        <v>670</v>
      </c>
      <c r="G195" s="210" t="s">
        <v>635</v>
      </c>
      <c r="H195" s="211">
        <v>1</v>
      </c>
      <c r="I195" s="212"/>
      <c r="J195" s="213">
        <f>ROUND(I195*H195,2)</f>
        <v>0</v>
      </c>
      <c r="K195" s="209" t="s">
        <v>133</v>
      </c>
      <c r="L195" s="47"/>
      <c r="M195" s="214" t="s">
        <v>19</v>
      </c>
      <c r="N195" s="215" t="s">
        <v>40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636</v>
      </c>
      <c r="AT195" s="218" t="s">
        <v>129</v>
      </c>
      <c r="AU195" s="218" t="s">
        <v>79</v>
      </c>
      <c r="AY195" s="20" t="s">
        <v>127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77</v>
      </c>
      <c r="BK195" s="219">
        <f>ROUND(I195*H195,2)</f>
        <v>0</v>
      </c>
      <c r="BL195" s="20" t="s">
        <v>636</v>
      </c>
      <c r="BM195" s="218" t="s">
        <v>728</v>
      </c>
    </row>
    <row r="196" s="2" customFormat="1">
      <c r="A196" s="41"/>
      <c r="B196" s="42"/>
      <c r="C196" s="43"/>
      <c r="D196" s="220" t="s">
        <v>136</v>
      </c>
      <c r="E196" s="43"/>
      <c r="F196" s="221" t="s">
        <v>670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136</v>
      </c>
      <c r="AU196" s="20" t="s">
        <v>79</v>
      </c>
    </row>
    <row r="197" s="2" customFormat="1">
      <c r="A197" s="41"/>
      <c r="B197" s="42"/>
      <c r="C197" s="43"/>
      <c r="D197" s="225" t="s">
        <v>138</v>
      </c>
      <c r="E197" s="43"/>
      <c r="F197" s="226" t="s">
        <v>672</v>
      </c>
      <c r="G197" s="43"/>
      <c r="H197" s="43"/>
      <c r="I197" s="222"/>
      <c r="J197" s="43"/>
      <c r="K197" s="43"/>
      <c r="L197" s="47"/>
      <c r="M197" s="280"/>
      <c r="N197" s="281"/>
      <c r="O197" s="282"/>
      <c r="P197" s="282"/>
      <c r="Q197" s="282"/>
      <c r="R197" s="282"/>
      <c r="S197" s="282"/>
      <c r="T197" s="283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138</v>
      </c>
      <c r="AU197" s="20" t="s">
        <v>79</v>
      </c>
    </row>
    <row r="198" s="2" customFormat="1" ht="6.96" customHeight="1">
      <c r="A198" s="41"/>
      <c r="B198" s="62"/>
      <c r="C198" s="63"/>
      <c r="D198" s="63"/>
      <c r="E198" s="63"/>
      <c r="F198" s="63"/>
      <c r="G198" s="63"/>
      <c r="H198" s="63"/>
      <c r="I198" s="63"/>
      <c r="J198" s="63"/>
      <c r="K198" s="63"/>
      <c r="L198" s="47"/>
      <c r="M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</sheetData>
  <sheetProtection sheet="1" autoFilter="0" formatColumns="0" formatRows="0" objects="1" scenarios="1" spinCount="100000" saltValue="8ogQUtgHjpyWaxQ1iQhjLKB/9SAtl6t+bDCw34tcK5L0JIivwPfnZiqK+4vwYLjGTpCm7gJ2LMIciNXuxsSFJw==" hashValue="8SBOZhWAa5Im7TiwOIes2ar/j9GtJkrboHIZ30JXi4KbQjAIDISx+XAdcVq/Uk1unECG3q5dvMlu439BgHcwpA==" algorithmName="SHA-512" password="CBF1"/>
  <autoFilter ref="C89:K19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4_02/122252515"/>
    <hyperlink ref="F101" r:id="rId2" display="https://podminky.urs.cz/item/CS_URS_2024_02/162751117"/>
    <hyperlink ref="F106" r:id="rId3" display="https://podminky.urs.cz/item/CS_URS_2024_02/162751119"/>
    <hyperlink ref="F112" r:id="rId4" display="https://podminky.urs.cz/item/CS_URS_2024_02/171201231"/>
    <hyperlink ref="F118" r:id="rId5" display="https://podminky.urs.cz/item/CS_URS_2024_02/181152302"/>
    <hyperlink ref="F127" r:id="rId6" display="https://podminky.urs.cz/item/CS_URS_2024_02/564851114"/>
    <hyperlink ref="F133" r:id="rId7" display="https://podminky.urs.cz/item/CS_URS_2024_02/573231108"/>
    <hyperlink ref="F136" r:id="rId8" display="https://podminky.urs.cz/item/CS_URS_2024_02/577144121"/>
    <hyperlink ref="F139" r:id="rId9" display="https://podminky.urs.cz/item/CS_URS_2024_02/577165122"/>
    <hyperlink ref="F142" r:id="rId10" display="https://podminky.urs.cz/item/CS_URS_2024_02/596211211"/>
    <hyperlink ref="F152" r:id="rId11" display="https://podminky.urs.cz/item/CS_URS_2024_02/916131213"/>
    <hyperlink ref="F172" r:id="rId12" display="https://podminky.urs.cz/item/CS_URS_2024_02/998225111"/>
    <hyperlink ref="F177" r:id="rId13" display="https://podminky.urs.cz/item/CS_URS_2024_02/012164000"/>
    <hyperlink ref="F180" r:id="rId14" display="https://podminky.urs.cz/item/CS_URS_2024_02/012234000"/>
    <hyperlink ref="F183" r:id="rId15" display="https://podminky.urs.cz/item/CS_URS_2024_02/012444000"/>
    <hyperlink ref="F186" r:id="rId16" display="https://podminky.urs.cz/item/CS_URS_2024_02/013254000"/>
    <hyperlink ref="F190" r:id="rId17" display="https://podminky.urs.cz/item/CS_URS_2024_02/043002000"/>
    <hyperlink ref="F194" r:id="rId18" display="https://podminky.urs.cz/item/CS_URS_2024_02/072103000"/>
    <hyperlink ref="F197" r:id="rId19" display="https://podminky.urs.cz/item/CS_URS_2024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PRAVICE - MISTNÍ KOMUNIKACE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729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8. 10. 2025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ROUND((SUM(BE92:BE436)),  2)</f>
        <v>0</v>
      </c>
      <c r="G33" s="41"/>
      <c r="H33" s="41"/>
      <c r="I33" s="151">
        <v>0.20999999999999999</v>
      </c>
      <c r="J33" s="150">
        <f>ROUND(((SUM(BE92:BE436))*I33),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ROUND((SUM(BF92:BF436)),  2)</f>
        <v>0</v>
      </c>
      <c r="G34" s="41"/>
      <c r="H34" s="41"/>
      <c r="I34" s="151">
        <v>0.12</v>
      </c>
      <c r="J34" s="150">
        <f>ROUND(((SUM(BF92:BF436))*I34),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ROUND((SUM(BG92:BG436)),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ROUND((SUM(BH92:BH436)),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ROUND((SUM(BI92:BI436)),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PRAVICE - MISTNÍ KOMUNIKACE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03 - ETAPA 5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8. 10. 2025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99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100</v>
      </c>
      <c r="E61" s="177"/>
      <c r="F61" s="177"/>
      <c r="G61" s="177"/>
      <c r="H61" s="177"/>
      <c r="I61" s="177"/>
      <c r="J61" s="178">
        <f>J94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101</v>
      </c>
      <c r="E62" s="177"/>
      <c r="F62" s="177"/>
      <c r="G62" s="177"/>
      <c r="H62" s="177"/>
      <c r="I62" s="177"/>
      <c r="J62" s="178">
        <f>J214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</v>
      </c>
      <c r="E63" s="177"/>
      <c r="F63" s="177"/>
      <c r="G63" s="177"/>
      <c r="H63" s="177"/>
      <c r="I63" s="177"/>
      <c r="J63" s="178">
        <f>J220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103</v>
      </c>
      <c r="E64" s="177"/>
      <c r="F64" s="177"/>
      <c r="G64" s="177"/>
      <c r="H64" s="177"/>
      <c r="I64" s="177"/>
      <c r="J64" s="178">
        <f>J226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104</v>
      </c>
      <c r="E65" s="177"/>
      <c r="F65" s="177"/>
      <c r="G65" s="177"/>
      <c r="H65" s="177"/>
      <c r="I65" s="177"/>
      <c r="J65" s="178">
        <f>J282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105</v>
      </c>
      <c r="E66" s="177"/>
      <c r="F66" s="177"/>
      <c r="G66" s="177"/>
      <c r="H66" s="177"/>
      <c r="I66" s="177"/>
      <c r="J66" s="178">
        <f>J326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106</v>
      </c>
      <c r="E67" s="177"/>
      <c r="F67" s="177"/>
      <c r="G67" s="177"/>
      <c r="H67" s="177"/>
      <c r="I67" s="177"/>
      <c r="J67" s="178">
        <f>J368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107</v>
      </c>
      <c r="E68" s="177"/>
      <c r="F68" s="177"/>
      <c r="G68" s="177"/>
      <c r="H68" s="177"/>
      <c r="I68" s="177"/>
      <c r="J68" s="178">
        <f>J408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108</v>
      </c>
      <c r="E69" s="171"/>
      <c r="F69" s="171"/>
      <c r="G69" s="171"/>
      <c r="H69" s="171"/>
      <c r="I69" s="171"/>
      <c r="J69" s="172">
        <f>J412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109</v>
      </c>
      <c r="E70" s="177"/>
      <c r="F70" s="177"/>
      <c r="G70" s="177"/>
      <c r="H70" s="177"/>
      <c r="I70" s="177"/>
      <c r="J70" s="178">
        <f>J413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110</v>
      </c>
      <c r="E71" s="177"/>
      <c r="F71" s="177"/>
      <c r="G71" s="177"/>
      <c r="H71" s="177"/>
      <c r="I71" s="177"/>
      <c r="J71" s="178">
        <f>J426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111</v>
      </c>
      <c r="E72" s="177"/>
      <c r="F72" s="177"/>
      <c r="G72" s="177"/>
      <c r="H72" s="177"/>
      <c r="I72" s="177"/>
      <c r="J72" s="178">
        <f>J430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112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PRAVICE - MISTNÍ KOMUNIKACE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93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03 - ETAPA 5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 xml:space="preserve"> </v>
      </c>
      <c r="G86" s="43"/>
      <c r="H86" s="43"/>
      <c r="I86" s="35" t="s">
        <v>23</v>
      </c>
      <c r="J86" s="75" t="str">
        <f>IF(J12="","",J12)</f>
        <v>8. 10. 2025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E15</f>
        <v xml:space="preserve"> </v>
      </c>
      <c r="G88" s="43"/>
      <c r="H88" s="43"/>
      <c r="I88" s="35" t="s">
        <v>30</v>
      </c>
      <c r="J88" s="39" t="str">
        <f>E21</f>
        <v xml:space="preserve"> 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IF(E18="","",E18)</f>
        <v>Vyplň údaj</v>
      </c>
      <c r="G89" s="43"/>
      <c r="H89" s="43"/>
      <c r="I89" s="35" t="s">
        <v>32</v>
      </c>
      <c r="J89" s="39" t="str">
        <f>E24</f>
        <v xml:space="preserve"> 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113</v>
      </c>
      <c r="D91" s="183" t="s">
        <v>54</v>
      </c>
      <c r="E91" s="183" t="s">
        <v>50</v>
      </c>
      <c r="F91" s="183" t="s">
        <v>51</v>
      </c>
      <c r="G91" s="183" t="s">
        <v>114</v>
      </c>
      <c r="H91" s="183" t="s">
        <v>115</v>
      </c>
      <c r="I91" s="183" t="s">
        <v>116</v>
      </c>
      <c r="J91" s="183" t="s">
        <v>97</v>
      </c>
      <c r="K91" s="184" t="s">
        <v>117</v>
      </c>
      <c r="L91" s="185"/>
      <c r="M91" s="95" t="s">
        <v>19</v>
      </c>
      <c r="N91" s="96" t="s">
        <v>39</v>
      </c>
      <c r="O91" s="96" t="s">
        <v>118</v>
      </c>
      <c r="P91" s="96" t="s">
        <v>119</v>
      </c>
      <c r="Q91" s="96" t="s">
        <v>120</v>
      </c>
      <c r="R91" s="96" t="s">
        <v>121</v>
      </c>
      <c r="S91" s="96" t="s">
        <v>122</v>
      </c>
      <c r="T91" s="97" t="s">
        <v>123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124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P93+P412</f>
        <v>0</v>
      </c>
      <c r="Q92" s="99"/>
      <c r="R92" s="188">
        <f>R93+R412</f>
        <v>304.52643599999999</v>
      </c>
      <c r="S92" s="99"/>
      <c r="T92" s="189">
        <f>T93+T412</f>
        <v>826.01499999999999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68</v>
      </c>
      <c r="AU92" s="20" t="s">
        <v>98</v>
      </c>
      <c r="BK92" s="190">
        <f>BK93+BK412</f>
        <v>0</v>
      </c>
    </row>
    <row r="93" s="12" customFormat="1" ht="25.92" customHeight="1">
      <c r="A93" s="12"/>
      <c r="B93" s="191"/>
      <c r="C93" s="192"/>
      <c r="D93" s="193" t="s">
        <v>68</v>
      </c>
      <c r="E93" s="194" t="s">
        <v>125</v>
      </c>
      <c r="F93" s="194" t="s">
        <v>126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P94+P214+P220+P226+P282+P326+P368+P408</f>
        <v>0</v>
      </c>
      <c r="Q93" s="199"/>
      <c r="R93" s="200">
        <f>R94+R214+R220+R226+R282+R326+R368+R408</f>
        <v>304.52643599999999</v>
      </c>
      <c r="S93" s="199"/>
      <c r="T93" s="201">
        <f>T94+T214+T220+T226+T282+T326+T368+T408</f>
        <v>826.01499999999999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77</v>
      </c>
      <c r="AT93" s="203" t="s">
        <v>68</v>
      </c>
      <c r="AU93" s="203" t="s">
        <v>69</v>
      </c>
      <c r="AY93" s="202" t="s">
        <v>127</v>
      </c>
      <c r="BK93" s="204">
        <f>BK94+BK214+BK220+BK226+BK282+BK326+BK368+BK408</f>
        <v>0</v>
      </c>
    </row>
    <row r="94" s="12" customFormat="1" ht="22.8" customHeight="1">
      <c r="A94" s="12"/>
      <c r="B94" s="191"/>
      <c r="C94" s="192"/>
      <c r="D94" s="193" t="s">
        <v>68</v>
      </c>
      <c r="E94" s="205" t="s">
        <v>77</v>
      </c>
      <c r="F94" s="205" t="s">
        <v>128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SUM(P95:P213)</f>
        <v>0</v>
      </c>
      <c r="Q94" s="199"/>
      <c r="R94" s="200">
        <f>SUM(R95:R213)</f>
        <v>7.2081999999999997</v>
      </c>
      <c r="S94" s="199"/>
      <c r="T94" s="201">
        <f>SUM(T95:T213)</f>
        <v>820.47500000000002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77</v>
      </c>
      <c r="AT94" s="203" t="s">
        <v>68</v>
      </c>
      <c r="AU94" s="203" t="s">
        <v>77</v>
      </c>
      <c r="AY94" s="202" t="s">
        <v>127</v>
      </c>
      <c r="BK94" s="204">
        <f>SUM(BK95:BK213)</f>
        <v>0</v>
      </c>
    </row>
    <row r="95" s="2" customFormat="1" ht="24.15" customHeight="1">
      <c r="A95" s="41"/>
      <c r="B95" s="42"/>
      <c r="C95" s="207" t="s">
        <v>77</v>
      </c>
      <c r="D95" s="207" t="s">
        <v>129</v>
      </c>
      <c r="E95" s="208" t="s">
        <v>130</v>
      </c>
      <c r="F95" s="209" t="s">
        <v>131</v>
      </c>
      <c r="G95" s="210" t="s">
        <v>132</v>
      </c>
      <c r="H95" s="211">
        <v>240</v>
      </c>
      <c r="I95" s="212"/>
      <c r="J95" s="213">
        <f>ROUND(I95*H95,2)</f>
        <v>0</v>
      </c>
      <c r="K95" s="209" t="s">
        <v>133</v>
      </c>
      <c r="L95" s="47"/>
      <c r="M95" s="214" t="s">
        <v>19</v>
      </c>
      <c r="N95" s="215" t="s">
        <v>40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0.26000000000000001</v>
      </c>
      <c r="T95" s="217">
        <f>S95*H95</f>
        <v>62.400000000000006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134</v>
      </c>
      <c r="AT95" s="218" t="s">
        <v>129</v>
      </c>
      <c r="AU95" s="218" t="s">
        <v>79</v>
      </c>
      <c r="AY95" s="20" t="s">
        <v>127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77</v>
      </c>
      <c r="BK95" s="219">
        <f>ROUND(I95*H95,2)</f>
        <v>0</v>
      </c>
      <c r="BL95" s="20" t="s">
        <v>134</v>
      </c>
      <c r="BM95" s="218" t="s">
        <v>730</v>
      </c>
    </row>
    <row r="96" s="2" customFormat="1">
      <c r="A96" s="41"/>
      <c r="B96" s="42"/>
      <c r="C96" s="43"/>
      <c r="D96" s="220" t="s">
        <v>136</v>
      </c>
      <c r="E96" s="43"/>
      <c r="F96" s="221" t="s">
        <v>137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136</v>
      </c>
      <c r="AU96" s="20" t="s">
        <v>79</v>
      </c>
    </row>
    <row r="97" s="2" customFormat="1">
      <c r="A97" s="41"/>
      <c r="B97" s="42"/>
      <c r="C97" s="43"/>
      <c r="D97" s="225" t="s">
        <v>138</v>
      </c>
      <c r="E97" s="43"/>
      <c r="F97" s="226" t="s">
        <v>139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138</v>
      </c>
      <c r="AU97" s="20" t="s">
        <v>79</v>
      </c>
    </row>
    <row r="98" s="2" customFormat="1" ht="24.15" customHeight="1">
      <c r="A98" s="41"/>
      <c r="B98" s="42"/>
      <c r="C98" s="207" t="s">
        <v>79</v>
      </c>
      <c r="D98" s="207" t="s">
        <v>129</v>
      </c>
      <c r="E98" s="208" t="s">
        <v>149</v>
      </c>
      <c r="F98" s="209" t="s">
        <v>150</v>
      </c>
      <c r="G98" s="210" t="s">
        <v>132</v>
      </c>
      <c r="H98" s="211">
        <v>435</v>
      </c>
      <c r="I98" s="212"/>
      <c r="J98" s="213">
        <f>ROUND(I98*H98,2)</f>
        <v>0</v>
      </c>
      <c r="K98" s="209" t="s">
        <v>133</v>
      </c>
      <c r="L98" s="47"/>
      <c r="M98" s="214" t="s">
        <v>19</v>
      </c>
      <c r="N98" s="215" t="s">
        <v>40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0.32500000000000001</v>
      </c>
      <c r="T98" s="217">
        <f>S98*H98</f>
        <v>141.375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134</v>
      </c>
      <c r="AT98" s="218" t="s">
        <v>129</v>
      </c>
      <c r="AU98" s="218" t="s">
        <v>79</v>
      </c>
      <c r="AY98" s="20" t="s">
        <v>127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77</v>
      </c>
      <c r="BK98" s="219">
        <f>ROUND(I98*H98,2)</f>
        <v>0</v>
      </c>
      <c r="BL98" s="20" t="s">
        <v>134</v>
      </c>
      <c r="BM98" s="218" t="s">
        <v>731</v>
      </c>
    </row>
    <row r="99" s="2" customFormat="1">
      <c r="A99" s="41"/>
      <c r="B99" s="42"/>
      <c r="C99" s="43"/>
      <c r="D99" s="220" t="s">
        <v>136</v>
      </c>
      <c r="E99" s="43"/>
      <c r="F99" s="221" t="s">
        <v>152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136</v>
      </c>
      <c r="AU99" s="20" t="s">
        <v>79</v>
      </c>
    </row>
    <row r="100" s="2" customFormat="1">
      <c r="A100" s="41"/>
      <c r="B100" s="42"/>
      <c r="C100" s="43"/>
      <c r="D100" s="225" t="s">
        <v>138</v>
      </c>
      <c r="E100" s="43"/>
      <c r="F100" s="226" t="s">
        <v>153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138</v>
      </c>
      <c r="AU100" s="20" t="s">
        <v>79</v>
      </c>
    </row>
    <row r="101" s="13" customFormat="1">
      <c r="A101" s="13"/>
      <c r="B101" s="227"/>
      <c r="C101" s="228"/>
      <c r="D101" s="220" t="s">
        <v>145</v>
      </c>
      <c r="E101" s="229" t="s">
        <v>19</v>
      </c>
      <c r="F101" s="230" t="s">
        <v>732</v>
      </c>
      <c r="G101" s="228"/>
      <c r="H101" s="231">
        <v>290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145</v>
      </c>
      <c r="AU101" s="237" t="s">
        <v>79</v>
      </c>
      <c r="AV101" s="13" t="s">
        <v>79</v>
      </c>
      <c r="AW101" s="13" t="s">
        <v>31</v>
      </c>
      <c r="AX101" s="13" t="s">
        <v>69</v>
      </c>
      <c r="AY101" s="237" t="s">
        <v>127</v>
      </c>
    </row>
    <row r="102" s="13" customFormat="1">
      <c r="A102" s="13"/>
      <c r="B102" s="227"/>
      <c r="C102" s="228"/>
      <c r="D102" s="220" t="s">
        <v>145</v>
      </c>
      <c r="E102" s="229" t="s">
        <v>19</v>
      </c>
      <c r="F102" s="230" t="s">
        <v>733</v>
      </c>
      <c r="G102" s="228"/>
      <c r="H102" s="231">
        <v>145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145</v>
      </c>
      <c r="AU102" s="237" t="s">
        <v>79</v>
      </c>
      <c r="AV102" s="13" t="s">
        <v>79</v>
      </c>
      <c r="AW102" s="13" t="s">
        <v>31</v>
      </c>
      <c r="AX102" s="13" t="s">
        <v>69</v>
      </c>
      <c r="AY102" s="237" t="s">
        <v>127</v>
      </c>
    </row>
    <row r="103" s="14" customFormat="1">
      <c r="A103" s="14"/>
      <c r="B103" s="238"/>
      <c r="C103" s="239"/>
      <c r="D103" s="220" t="s">
        <v>145</v>
      </c>
      <c r="E103" s="240" t="s">
        <v>19</v>
      </c>
      <c r="F103" s="241" t="s">
        <v>147</v>
      </c>
      <c r="G103" s="239"/>
      <c r="H103" s="242">
        <v>435</v>
      </c>
      <c r="I103" s="243"/>
      <c r="J103" s="239"/>
      <c r="K103" s="239"/>
      <c r="L103" s="244"/>
      <c r="M103" s="245"/>
      <c r="N103" s="246"/>
      <c r="O103" s="246"/>
      <c r="P103" s="246"/>
      <c r="Q103" s="246"/>
      <c r="R103" s="246"/>
      <c r="S103" s="246"/>
      <c r="T103" s="24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8" t="s">
        <v>145</v>
      </c>
      <c r="AU103" s="248" t="s">
        <v>79</v>
      </c>
      <c r="AV103" s="14" t="s">
        <v>134</v>
      </c>
      <c r="AW103" s="14" t="s">
        <v>31</v>
      </c>
      <c r="AX103" s="14" t="s">
        <v>77</v>
      </c>
      <c r="AY103" s="248" t="s">
        <v>127</v>
      </c>
    </row>
    <row r="104" s="2" customFormat="1" ht="24.15" customHeight="1">
      <c r="A104" s="41"/>
      <c r="B104" s="42"/>
      <c r="C104" s="207" t="s">
        <v>148</v>
      </c>
      <c r="D104" s="207" t="s">
        <v>129</v>
      </c>
      <c r="E104" s="208" t="s">
        <v>140</v>
      </c>
      <c r="F104" s="209" t="s">
        <v>141</v>
      </c>
      <c r="G104" s="210" t="s">
        <v>132</v>
      </c>
      <c r="H104" s="211">
        <v>1096</v>
      </c>
      <c r="I104" s="212"/>
      <c r="J104" s="213">
        <f>ROUND(I104*H104,2)</f>
        <v>0</v>
      </c>
      <c r="K104" s="209" t="s">
        <v>133</v>
      </c>
      <c r="L104" s="47"/>
      <c r="M104" s="214" t="s">
        <v>19</v>
      </c>
      <c r="N104" s="215" t="s">
        <v>40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0.45000000000000001</v>
      </c>
      <c r="T104" s="217">
        <f>S104*H104</f>
        <v>493.19999999999999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134</v>
      </c>
      <c r="AT104" s="218" t="s">
        <v>129</v>
      </c>
      <c r="AU104" s="218" t="s">
        <v>79</v>
      </c>
      <c r="AY104" s="20" t="s">
        <v>127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77</v>
      </c>
      <c r="BK104" s="219">
        <f>ROUND(I104*H104,2)</f>
        <v>0</v>
      </c>
      <c r="BL104" s="20" t="s">
        <v>134</v>
      </c>
      <c r="BM104" s="218" t="s">
        <v>734</v>
      </c>
    </row>
    <row r="105" s="2" customFormat="1">
      <c r="A105" s="41"/>
      <c r="B105" s="42"/>
      <c r="C105" s="43"/>
      <c r="D105" s="220" t="s">
        <v>136</v>
      </c>
      <c r="E105" s="43"/>
      <c r="F105" s="221" t="s">
        <v>143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136</v>
      </c>
      <c r="AU105" s="20" t="s">
        <v>79</v>
      </c>
    </row>
    <row r="106" s="2" customFormat="1">
      <c r="A106" s="41"/>
      <c r="B106" s="42"/>
      <c r="C106" s="43"/>
      <c r="D106" s="225" t="s">
        <v>138</v>
      </c>
      <c r="E106" s="43"/>
      <c r="F106" s="226" t="s">
        <v>144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138</v>
      </c>
      <c r="AU106" s="20" t="s">
        <v>79</v>
      </c>
    </row>
    <row r="107" s="13" customFormat="1">
      <c r="A107" s="13"/>
      <c r="B107" s="227"/>
      <c r="C107" s="228"/>
      <c r="D107" s="220" t="s">
        <v>145</v>
      </c>
      <c r="E107" s="229" t="s">
        <v>19</v>
      </c>
      <c r="F107" s="230" t="s">
        <v>735</v>
      </c>
      <c r="G107" s="228"/>
      <c r="H107" s="231">
        <v>1096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145</v>
      </c>
      <c r="AU107" s="237" t="s">
        <v>79</v>
      </c>
      <c r="AV107" s="13" t="s">
        <v>79</v>
      </c>
      <c r="AW107" s="13" t="s">
        <v>31</v>
      </c>
      <c r="AX107" s="13" t="s">
        <v>69</v>
      </c>
      <c r="AY107" s="237" t="s">
        <v>127</v>
      </c>
    </row>
    <row r="108" s="14" customFormat="1">
      <c r="A108" s="14"/>
      <c r="B108" s="238"/>
      <c r="C108" s="239"/>
      <c r="D108" s="220" t="s">
        <v>145</v>
      </c>
      <c r="E108" s="240" t="s">
        <v>19</v>
      </c>
      <c r="F108" s="241" t="s">
        <v>147</v>
      </c>
      <c r="G108" s="239"/>
      <c r="H108" s="242">
        <v>1096</v>
      </c>
      <c r="I108" s="243"/>
      <c r="J108" s="239"/>
      <c r="K108" s="239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145</v>
      </c>
      <c r="AU108" s="248" t="s">
        <v>79</v>
      </c>
      <c r="AV108" s="14" t="s">
        <v>134</v>
      </c>
      <c r="AW108" s="14" t="s">
        <v>31</v>
      </c>
      <c r="AX108" s="14" t="s">
        <v>77</v>
      </c>
      <c r="AY108" s="248" t="s">
        <v>127</v>
      </c>
    </row>
    <row r="109" s="2" customFormat="1" ht="24.15" customHeight="1">
      <c r="A109" s="41"/>
      <c r="B109" s="42"/>
      <c r="C109" s="207" t="s">
        <v>134</v>
      </c>
      <c r="D109" s="207" t="s">
        <v>129</v>
      </c>
      <c r="E109" s="208" t="s">
        <v>156</v>
      </c>
      <c r="F109" s="209" t="s">
        <v>157</v>
      </c>
      <c r="G109" s="210" t="s">
        <v>132</v>
      </c>
      <c r="H109" s="211">
        <v>20</v>
      </c>
      <c r="I109" s="212"/>
      <c r="J109" s="213">
        <f>ROUND(I109*H109,2)</f>
        <v>0</v>
      </c>
      <c r="K109" s="209" t="s">
        <v>133</v>
      </c>
      <c r="L109" s="47"/>
      <c r="M109" s="214" t="s">
        <v>19</v>
      </c>
      <c r="N109" s="215" t="s">
        <v>40</v>
      </c>
      <c r="O109" s="87"/>
      <c r="P109" s="216">
        <f>O109*H109</f>
        <v>0</v>
      </c>
      <c r="Q109" s="216">
        <v>3.0000000000000001E-05</v>
      </c>
      <c r="R109" s="216">
        <f>Q109*H109</f>
        <v>0.00060000000000000006</v>
      </c>
      <c r="S109" s="216">
        <v>0.23000000000000001</v>
      </c>
      <c r="T109" s="217">
        <f>S109*H109</f>
        <v>4.6000000000000005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134</v>
      </c>
      <c r="AT109" s="218" t="s">
        <v>129</v>
      </c>
      <c r="AU109" s="218" t="s">
        <v>79</v>
      </c>
      <c r="AY109" s="20" t="s">
        <v>127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77</v>
      </c>
      <c r="BK109" s="219">
        <f>ROUND(I109*H109,2)</f>
        <v>0</v>
      </c>
      <c r="BL109" s="20" t="s">
        <v>134</v>
      </c>
      <c r="BM109" s="218" t="s">
        <v>736</v>
      </c>
    </row>
    <row r="110" s="2" customFormat="1">
      <c r="A110" s="41"/>
      <c r="B110" s="42"/>
      <c r="C110" s="43"/>
      <c r="D110" s="220" t="s">
        <v>136</v>
      </c>
      <c r="E110" s="43"/>
      <c r="F110" s="221" t="s">
        <v>159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136</v>
      </c>
      <c r="AU110" s="20" t="s">
        <v>79</v>
      </c>
    </row>
    <row r="111" s="2" customFormat="1">
      <c r="A111" s="41"/>
      <c r="B111" s="42"/>
      <c r="C111" s="43"/>
      <c r="D111" s="225" t="s">
        <v>138</v>
      </c>
      <c r="E111" s="43"/>
      <c r="F111" s="226" t="s">
        <v>160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138</v>
      </c>
      <c r="AU111" s="20" t="s">
        <v>79</v>
      </c>
    </row>
    <row r="112" s="2" customFormat="1" ht="16.5" customHeight="1">
      <c r="A112" s="41"/>
      <c r="B112" s="42"/>
      <c r="C112" s="207" t="s">
        <v>161</v>
      </c>
      <c r="D112" s="207" t="s">
        <v>129</v>
      </c>
      <c r="E112" s="208" t="s">
        <v>162</v>
      </c>
      <c r="F112" s="209" t="s">
        <v>163</v>
      </c>
      <c r="G112" s="210" t="s">
        <v>164</v>
      </c>
      <c r="H112" s="211">
        <v>580</v>
      </c>
      <c r="I112" s="212"/>
      <c r="J112" s="213">
        <f>ROUND(I112*H112,2)</f>
        <v>0</v>
      </c>
      <c r="K112" s="209" t="s">
        <v>133</v>
      </c>
      <c r="L112" s="47"/>
      <c r="M112" s="214" t="s">
        <v>19</v>
      </c>
      <c r="N112" s="215" t="s">
        <v>40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0.20499999999999999</v>
      </c>
      <c r="T112" s="217">
        <f>S112*H112</f>
        <v>118.89999999999999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134</v>
      </c>
      <c r="AT112" s="218" t="s">
        <v>129</v>
      </c>
      <c r="AU112" s="218" t="s">
        <v>79</v>
      </c>
      <c r="AY112" s="20" t="s">
        <v>127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77</v>
      </c>
      <c r="BK112" s="219">
        <f>ROUND(I112*H112,2)</f>
        <v>0</v>
      </c>
      <c r="BL112" s="20" t="s">
        <v>134</v>
      </c>
      <c r="BM112" s="218" t="s">
        <v>737</v>
      </c>
    </row>
    <row r="113" s="2" customFormat="1">
      <c r="A113" s="41"/>
      <c r="B113" s="42"/>
      <c r="C113" s="43"/>
      <c r="D113" s="220" t="s">
        <v>136</v>
      </c>
      <c r="E113" s="43"/>
      <c r="F113" s="221" t="s">
        <v>166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136</v>
      </c>
      <c r="AU113" s="20" t="s">
        <v>79</v>
      </c>
    </row>
    <row r="114" s="2" customFormat="1">
      <c r="A114" s="41"/>
      <c r="B114" s="42"/>
      <c r="C114" s="43"/>
      <c r="D114" s="225" t="s">
        <v>138</v>
      </c>
      <c r="E114" s="43"/>
      <c r="F114" s="226" t="s">
        <v>167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138</v>
      </c>
      <c r="AU114" s="20" t="s">
        <v>79</v>
      </c>
    </row>
    <row r="115" s="2" customFormat="1" ht="24.15" customHeight="1">
      <c r="A115" s="41"/>
      <c r="B115" s="42"/>
      <c r="C115" s="207" t="s">
        <v>168</v>
      </c>
      <c r="D115" s="207" t="s">
        <v>129</v>
      </c>
      <c r="E115" s="208" t="s">
        <v>169</v>
      </c>
      <c r="F115" s="209" t="s">
        <v>170</v>
      </c>
      <c r="G115" s="210" t="s">
        <v>132</v>
      </c>
      <c r="H115" s="211">
        <v>580</v>
      </c>
      <c r="I115" s="212"/>
      <c r="J115" s="213">
        <f>ROUND(I115*H115,2)</f>
        <v>0</v>
      </c>
      <c r="K115" s="209" t="s">
        <v>133</v>
      </c>
      <c r="L115" s="47"/>
      <c r="M115" s="214" t="s">
        <v>19</v>
      </c>
      <c r="N115" s="215" t="s">
        <v>40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134</v>
      </c>
      <c r="AT115" s="218" t="s">
        <v>129</v>
      </c>
      <c r="AU115" s="218" t="s">
        <v>79</v>
      </c>
      <c r="AY115" s="20" t="s">
        <v>127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77</v>
      </c>
      <c r="BK115" s="219">
        <f>ROUND(I115*H115,2)</f>
        <v>0</v>
      </c>
      <c r="BL115" s="20" t="s">
        <v>134</v>
      </c>
      <c r="BM115" s="218" t="s">
        <v>738</v>
      </c>
    </row>
    <row r="116" s="2" customFormat="1">
      <c r="A116" s="41"/>
      <c r="B116" s="42"/>
      <c r="C116" s="43"/>
      <c r="D116" s="220" t="s">
        <v>136</v>
      </c>
      <c r="E116" s="43"/>
      <c r="F116" s="221" t="s">
        <v>172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136</v>
      </c>
      <c r="AU116" s="20" t="s">
        <v>79</v>
      </c>
    </row>
    <row r="117" s="2" customFormat="1">
      <c r="A117" s="41"/>
      <c r="B117" s="42"/>
      <c r="C117" s="43"/>
      <c r="D117" s="225" t="s">
        <v>138</v>
      </c>
      <c r="E117" s="43"/>
      <c r="F117" s="226" t="s">
        <v>173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138</v>
      </c>
      <c r="AU117" s="20" t="s">
        <v>79</v>
      </c>
    </row>
    <row r="118" s="13" customFormat="1">
      <c r="A118" s="13"/>
      <c r="B118" s="227"/>
      <c r="C118" s="228"/>
      <c r="D118" s="220" t="s">
        <v>145</v>
      </c>
      <c r="E118" s="229" t="s">
        <v>19</v>
      </c>
      <c r="F118" s="230" t="s">
        <v>739</v>
      </c>
      <c r="G118" s="228"/>
      <c r="H118" s="231">
        <v>580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145</v>
      </c>
      <c r="AU118" s="237" t="s">
        <v>79</v>
      </c>
      <c r="AV118" s="13" t="s">
        <v>79</v>
      </c>
      <c r="AW118" s="13" t="s">
        <v>31</v>
      </c>
      <c r="AX118" s="13" t="s">
        <v>69</v>
      </c>
      <c r="AY118" s="237" t="s">
        <v>127</v>
      </c>
    </row>
    <row r="119" s="14" customFormat="1">
      <c r="A119" s="14"/>
      <c r="B119" s="238"/>
      <c r="C119" s="239"/>
      <c r="D119" s="220" t="s">
        <v>145</v>
      </c>
      <c r="E119" s="240" t="s">
        <v>19</v>
      </c>
      <c r="F119" s="241" t="s">
        <v>147</v>
      </c>
      <c r="G119" s="239"/>
      <c r="H119" s="242">
        <v>580</v>
      </c>
      <c r="I119" s="243"/>
      <c r="J119" s="239"/>
      <c r="K119" s="239"/>
      <c r="L119" s="244"/>
      <c r="M119" s="245"/>
      <c r="N119" s="246"/>
      <c r="O119" s="246"/>
      <c r="P119" s="246"/>
      <c r="Q119" s="246"/>
      <c r="R119" s="246"/>
      <c r="S119" s="246"/>
      <c r="T119" s="24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8" t="s">
        <v>145</v>
      </c>
      <c r="AU119" s="248" t="s">
        <v>79</v>
      </c>
      <c r="AV119" s="14" t="s">
        <v>134</v>
      </c>
      <c r="AW119" s="14" t="s">
        <v>31</v>
      </c>
      <c r="AX119" s="14" t="s">
        <v>77</v>
      </c>
      <c r="AY119" s="248" t="s">
        <v>127</v>
      </c>
    </row>
    <row r="120" s="2" customFormat="1" ht="37.8" customHeight="1">
      <c r="A120" s="41"/>
      <c r="B120" s="42"/>
      <c r="C120" s="207" t="s">
        <v>175</v>
      </c>
      <c r="D120" s="207" t="s">
        <v>129</v>
      </c>
      <c r="E120" s="208" t="s">
        <v>176</v>
      </c>
      <c r="F120" s="209" t="s">
        <v>177</v>
      </c>
      <c r="G120" s="210" t="s">
        <v>178</v>
      </c>
      <c r="H120" s="211">
        <v>685.5</v>
      </c>
      <c r="I120" s="212"/>
      <c r="J120" s="213">
        <f>ROUND(I120*H120,2)</f>
        <v>0</v>
      </c>
      <c r="K120" s="209" t="s">
        <v>133</v>
      </c>
      <c r="L120" s="47"/>
      <c r="M120" s="214" t="s">
        <v>19</v>
      </c>
      <c r="N120" s="215" t="s">
        <v>40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134</v>
      </c>
      <c r="AT120" s="218" t="s">
        <v>129</v>
      </c>
      <c r="AU120" s="218" t="s">
        <v>79</v>
      </c>
      <c r="AY120" s="20" t="s">
        <v>127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77</v>
      </c>
      <c r="BK120" s="219">
        <f>ROUND(I120*H120,2)</f>
        <v>0</v>
      </c>
      <c r="BL120" s="20" t="s">
        <v>134</v>
      </c>
      <c r="BM120" s="218" t="s">
        <v>740</v>
      </c>
    </row>
    <row r="121" s="2" customFormat="1">
      <c r="A121" s="41"/>
      <c r="B121" s="42"/>
      <c r="C121" s="43"/>
      <c r="D121" s="220" t="s">
        <v>136</v>
      </c>
      <c r="E121" s="43"/>
      <c r="F121" s="221" t="s">
        <v>180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136</v>
      </c>
      <c r="AU121" s="20" t="s">
        <v>79</v>
      </c>
    </row>
    <row r="122" s="2" customFormat="1">
      <c r="A122" s="41"/>
      <c r="B122" s="42"/>
      <c r="C122" s="43"/>
      <c r="D122" s="225" t="s">
        <v>138</v>
      </c>
      <c r="E122" s="43"/>
      <c r="F122" s="226" t="s">
        <v>181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138</v>
      </c>
      <c r="AU122" s="20" t="s">
        <v>79</v>
      </c>
    </row>
    <row r="123" s="13" customFormat="1">
      <c r="A123" s="13"/>
      <c r="B123" s="227"/>
      <c r="C123" s="228"/>
      <c r="D123" s="220" t="s">
        <v>145</v>
      </c>
      <c r="E123" s="229" t="s">
        <v>19</v>
      </c>
      <c r="F123" s="230" t="s">
        <v>741</v>
      </c>
      <c r="G123" s="228"/>
      <c r="H123" s="231">
        <v>522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145</v>
      </c>
      <c r="AU123" s="237" t="s">
        <v>79</v>
      </c>
      <c r="AV123" s="13" t="s">
        <v>79</v>
      </c>
      <c r="AW123" s="13" t="s">
        <v>31</v>
      </c>
      <c r="AX123" s="13" t="s">
        <v>69</v>
      </c>
      <c r="AY123" s="237" t="s">
        <v>127</v>
      </c>
    </row>
    <row r="124" s="13" customFormat="1">
      <c r="A124" s="13"/>
      <c r="B124" s="227"/>
      <c r="C124" s="228"/>
      <c r="D124" s="220" t="s">
        <v>145</v>
      </c>
      <c r="E124" s="229" t="s">
        <v>19</v>
      </c>
      <c r="F124" s="230" t="s">
        <v>742</v>
      </c>
      <c r="G124" s="228"/>
      <c r="H124" s="231">
        <v>96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145</v>
      </c>
      <c r="AU124" s="237" t="s">
        <v>79</v>
      </c>
      <c r="AV124" s="13" t="s">
        <v>79</v>
      </c>
      <c r="AW124" s="13" t="s">
        <v>31</v>
      </c>
      <c r="AX124" s="13" t="s">
        <v>69</v>
      </c>
      <c r="AY124" s="237" t="s">
        <v>127</v>
      </c>
    </row>
    <row r="125" s="13" customFormat="1">
      <c r="A125" s="13"/>
      <c r="B125" s="227"/>
      <c r="C125" s="228"/>
      <c r="D125" s="220" t="s">
        <v>145</v>
      </c>
      <c r="E125" s="229" t="s">
        <v>19</v>
      </c>
      <c r="F125" s="230" t="s">
        <v>743</v>
      </c>
      <c r="G125" s="228"/>
      <c r="H125" s="231">
        <v>67.5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145</v>
      </c>
      <c r="AU125" s="237" t="s">
        <v>79</v>
      </c>
      <c r="AV125" s="13" t="s">
        <v>79</v>
      </c>
      <c r="AW125" s="13" t="s">
        <v>31</v>
      </c>
      <c r="AX125" s="13" t="s">
        <v>69</v>
      </c>
      <c r="AY125" s="237" t="s">
        <v>127</v>
      </c>
    </row>
    <row r="126" s="14" customFormat="1">
      <c r="A126" s="14"/>
      <c r="B126" s="238"/>
      <c r="C126" s="239"/>
      <c r="D126" s="220" t="s">
        <v>145</v>
      </c>
      <c r="E126" s="240" t="s">
        <v>19</v>
      </c>
      <c r="F126" s="241" t="s">
        <v>147</v>
      </c>
      <c r="G126" s="239"/>
      <c r="H126" s="242">
        <v>685.5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8" t="s">
        <v>145</v>
      </c>
      <c r="AU126" s="248" t="s">
        <v>79</v>
      </c>
      <c r="AV126" s="14" t="s">
        <v>134</v>
      </c>
      <c r="AW126" s="14" t="s">
        <v>31</v>
      </c>
      <c r="AX126" s="14" t="s">
        <v>77</v>
      </c>
      <c r="AY126" s="248" t="s">
        <v>127</v>
      </c>
    </row>
    <row r="127" s="2" customFormat="1" ht="24.15" customHeight="1">
      <c r="A127" s="41"/>
      <c r="B127" s="42"/>
      <c r="C127" s="207" t="s">
        <v>187</v>
      </c>
      <c r="D127" s="207" t="s">
        <v>129</v>
      </c>
      <c r="E127" s="208" t="s">
        <v>188</v>
      </c>
      <c r="F127" s="209" t="s">
        <v>189</v>
      </c>
      <c r="G127" s="210" t="s">
        <v>178</v>
      </c>
      <c r="H127" s="211">
        <v>16</v>
      </c>
      <c r="I127" s="212"/>
      <c r="J127" s="213">
        <f>ROUND(I127*H127,2)</f>
        <v>0</v>
      </c>
      <c r="K127" s="209" t="s">
        <v>133</v>
      </c>
      <c r="L127" s="47"/>
      <c r="M127" s="214" t="s">
        <v>19</v>
      </c>
      <c r="N127" s="215" t="s">
        <v>40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134</v>
      </c>
      <c r="AT127" s="218" t="s">
        <v>129</v>
      </c>
      <c r="AU127" s="218" t="s">
        <v>79</v>
      </c>
      <c r="AY127" s="20" t="s">
        <v>127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77</v>
      </c>
      <c r="BK127" s="219">
        <f>ROUND(I127*H127,2)</f>
        <v>0</v>
      </c>
      <c r="BL127" s="20" t="s">
        <v>134</v>
      </c>
      <c r="BM127" s="218" t="s">
        <v>744</v>
      </c>
    </row>
    <row r="128" s="2" customFormat="1">
      <c r="A128" s="41"/>
      <c r="B128" s="42"/>
      <c r="C128" s="43"/>
      <c r="D128" s="220" t="s">
        <v>136</v>
      </c>
      <c r="E128" s="43"/>
      <c r="F128" s="221" t="s">
        <v>191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136</v>
      </c>
      <c r="AU128" s="20" t="s">
        <v>79</v>
      </c>
    </row>
    <row r="129" s="2" customFormat="1">
      <c r="A129" s="41"/>
      <c r="B129" s="42"/>
      <c r="C129" s="43"/>
      <c r="D129" s="225" t="s">
        <v>138</v>
      </c>
      <c r="E129" s="43"/>
      <c r="F129" s="226" t="s">
        <v>192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138</v>
      </c>
      <c r="AU129" s="20" t="s">
        <v>79</v>
      </c>
    </row>
    <row r="130" s="13" customFormat="1">
      <c r="A130" s="13"/>
      <c r="B130" s="227"/>
      <c r="C130" s="228"/>
      <c r="D130" s="220" t="s">
        <v>145</v>
      </c>
      <c r="E130" s="229" t="s">
        <v>19</v>
      </c>
      <c r="F130" s="230" t="s">
        <v>745</v>
      </c>
      <c r="G130" s="228"/>
      <c r="H130" s="231">
        <v>16</v>
      </c>
      <c r="I130" s="232"/>
      <c r="J130" s="228"/>
      <c r="K130" s="228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145</v>
      </c>
      <c r="AU130" s="237" t="s">
        <v>79</v>
      </c>
      <c r="AV130" s="13" t="s">
        <v>79</v>
      </c>
      <c r="AW130" s="13" t="s">
        <v>31</v>
      </c>
      <c r="AX130" s="13" t="s">
        <v>69</v>
      </c>
      <c r="AY130" s="237" t="s">
        <v>127</v>
      </c>
    </row>
    <row r="131" s="14" customFormat="1">
      <c r="A131" s="14"/>
      <c r="B131" s="238"/>
      <c r="C131" s="239"/>
      <c r="D131" s="220" t="s">
        <v>145</v>
      </c>
      <c r="E131" s="240" t="s">
        <v>19</v>
      </c>
      <c r="F131" s="241" t="s">
        <v>147</v>
      </c>
      <c r="G131" s="239"/>
      <c r="H131" s="242">
        <v>16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145</v>
      </c>
      <c r="AU131" s="248" t="s">
        <v>79</v>
      </c>
      <c r="AV131" s="14" t="s">
        <v>134</v>
      </c>
      <c r="AW131" s="14" t="s">
        <v>31</v>
      </c>
      <c r="AX131" s="14" t="s">
        <v>77</v>
      </c>
      <c r="AY131" s="248" t="s">
        <v>127</v>
      </c>
    </row>
    <row r="132" s="2" customFormat="1" ht="33" customHeight="1">
      <c r="A132" s="41"/>
      <c r="B132" s="42"/>
      <c r="C132" s="207" t="s">
        <v>194</v>
      </c>
      <c r="D132" s="207" t="s">
        <v>129</v>
      </c>
      <c r="E132" s="208" t="s">
        <v>195</v>
      </c>
      <c r="F132" s="209" t="s">
        <v>196</v>
      </c>
      <c r="G132" s="210" t="s">
        <v>178</v>
      </c>
      <c r="H132" s="211">
        <v>14.4</v>
      </c>
      <c r="I132" s="212"/>
      <c r="J132" s="213">
        <f>ROUND(I132*H132,2)</f>
        <v>0</v>
      </c>
      <c r="K132" s="209" t="s">
        <v>133</v>
      </c>
      <c r="L132" s="47"/>
      <c r="M132" s="214" t="s">
        <v>19</v>
      </c>
      <c r="N132" s="215" t="s">
        <v>40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134</v>
      </c>
      <c r="AT132" s="218" t="s">
        <v>129</v>
      </c>
      <c r="AU132" s="218" t="s">
        <v>79</v>
      </c>
      <c r="AY132" s="20" t="s">
        <v>127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77</v>
      </c>
      <c r="BK132" s="219">
        <f>ROUND(I132*H132,2)</f>
        <v>0</v>
      </c>
      <c r="BL132" s="20" t="s">
        <v>134</v>
      </c>
      <c r="BM132" s="218" t="s">
        <v>746</v>
      </c>
    </row>
    <row r="133" s="2" customFormat="1">
      <c r="A133" s="41"/>
      <c r="B133" s="42"/>
      <c r="C133" s="43"/>
      <c r="D133" s="220" t="s">
        <v>136</v>
      </c>
      <c r="E133" s="43"/>
      <c r="F133" s="221" t="s">
        <v>198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136</v>
      </c>
      <c r="AU133" s="20" t="s">
        <v>79</v>
      </c>
    </row>
    <row r="134" s="2" customFormat="1">
      <c r="A134" s="41"/>
      <c r="B134" s="42"/>
      <c r="C134" s="43"/>
      <c r="D134" s="225" t="s">
        <v>138</v>
      </c>
      <c r="E134" s="43"/>
      <c r="F134" s="226" t="s">
        <v>199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138</v>
      </c>
      <c r="AU134" s="20" t="s">
        <v>79</v>
      </c>
    </row>
    <row r="135" s="13" customFormat="1">
      <c r="A135" s="13"/>
      <c r="B135" s="227"/>
      <c r="C135" s="228"/>
      <c r="D135" s="220" t="s">
        <v>145</v>
      </c>
      <c r="E135" s="229" t="s">
        <v>19</v>
      </c>
      <c r="F135" s="230" t="s">
        <v>747</v>
      </c>
      <c r="G135" s="228"/>
      <c r="H135" s="231">
        <v>14.4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145</v>
      </c>
      <c r="AU135" s="237" t="s">
        <v>79</v>
      </c>
      <c r="AV135" s="13" t="s">
        <v>79</v>
      </c>
      <c r="AW135" s="13" t="s">
        <v>31</v>
      </c>
      <c r="AX135" s="13" t="s">
        <v>69</v>
      </c>
      <c r="AY135" s="237" t="s">
        <v>127</v>
      </c>
    </row>
    <row r="136" s="14" customFormat="1">
      <c r="A136" s="14"/>
      <c r="B136" s="238"/>
      <c r="C136" s="239"/>
      <c r="D136" s="220" t="s">
        <v>145</v>
      </c>
      <c r="E136" s="240" t="s">
        <v>19</v>
      </c>
      <c r="F136" s="241" t="s">
        <v>147</v>
      </c>
      <c r="G136" s="239"/>
      <c r="H136" s="242">
        <v>14.4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8" t="s">
        <v>145</v>
      </c>
      <c r="AU136" s="248" t="s">
        <v>79</v>
      </c>
      <c r="AV136" s="14" t="s">
        <v>134</v>
      </c>
      <c r="AW136" s="14" t="s">
        <v>31</v>
      </c>
      <c r="AX136" s="14" t="s">
        <v>77</v>
      </c>
      <c r="AY136" s="248" t="s">
        <v>127</v>
      </c>
    </row>
    <row r="137" s="2" customFormat="1" ht="37.8" customHeight="1">
      <c r="A137" s="41"/>
      <c r="B137" s="42"/>
      <c r="C137" s="207" t="s">
        <v>201</v>
      </c>
      <c r="D137" s="207" t="s">
        <v>129</v>
      </c>
      <c r="E137" s="208" t="s">
        <v>202</v>
      </c>
      <c r="F137" s="209" t="s">
        <v>203</v>
      </c>
      <c r="G137" s="210" t="s">
        <v>178</v>
      </c>
      <c r="H137" s="211">
        <v>200.19999999999999</v>
      </c>
      <c r="I137" s="212"/>
      <c r="J137" s="213">
        <f>ROUND(I137*H137,2)</f>
        <v>0</v>
      </c>
      <c r="K137" s="209" t="s">
        <v>133</v>
      </c>
      <c r="L137" s="47"/>
      <c r="M137" s="214" t="s">
        <v>19</v>
      </c>
      <c r="N137" s="215" t="s">
        <v>40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134</v>
      </c>
      <c r="AT137" s="218" t="s">
        <v>129</v>
      </c>
      <c r="AU137" s="218" t="s">
        <v>79</v>
      </c>
      <c r="AY137" s="20" t="s">
        <v>127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77</v>
      </c>
      <c r="BK137" s="219">
        <f>ROUND(I137*H137,2)</f>
        <v>0</v>
      </c>
      <c r="BL137" s="20" t="s">
        <v>134</v>
      </c>
      <c r="BM137" s="218" t="s">
        <v>748</v>
      </c>
    </row>
    <row r="138" s="2" customFormat="1">
      <c r="A138" s="41"/>
      <c r="B138" s="42"/>
      <c r="C138" s="43"/>
      <c r="D138" s="220" t="s">
        <v>136</v>
      </c>
      <c r="E138" s="43"/>
      <c r="F138" s="221" t="s">
        <v>205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136</v>
      </c>
      <c r="AU138" s="20" t="s">
        <v>79</v>
      </c>
    </row>
    <row r="139" s="2" customFormat="1">
      <c r="A139" s="41"/>
      <c r="B139" s="42"/>
      <c r="C139" s="43"/>
      <c r="D139" s="225" t="s">
        <v>138</v>
      </c>
      <c r="E139" s="43"/>
      <c r="F139" s="226" t="s">
        <v>206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138</v>
      </c>
      <c r="AU139" s="20" t="s">
        <v>79</v>
      </c>
    </row>
    <row r="140" s="13" customFormat="1">
      <c r="A140" s="13"/>
      <c r="B140" s="227"/>
      <c r="C140" s="228"/>
      <c r="D140" s="220" t="s">
        <v>145</v>
      </c>
      <c r="E140" s="229" t="s">
        <v>19</v>
      </c>
      <c r="F140" s="230" t="s">
        <v>749</v>
      </c>
      <c r="G140" s="228"/>
      <c r="H140" s="231">
        <v>13.1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145</v>
      </c>
      <c r="AU140" s="237" t="s">
        <v>79</v>
      </c>
      <c r="AV140" s="13" t="s">
        <v>79</v>
      </c>
      <c r="AW140" s="13" t="s">
        <v>31</v>
      </c>
      <c r="AX140" s="13" t="s">
        <v>69</v>
      </c>
      <c r="AY140" s="237" t="s">
        <v>127</v>
      </c>
    </row>
    <row r="141" s="13" customFormat="1">
      <c r="A141" s="13"/>
      <c r="B141" s="227"/>
      <c r="C141" s="228"/>
      <c r="D141" s="220" t="s">
        <v>145</v>
      </c>
      <c r="E141" s="229" t="s">
        <v>19</v>
      </c>
      <c r="F141" s="230" t="s">
        <v>750</v>
      </c>
      <c r="G141" s="228"/>
      <c r="H141" s="231">
        <v>13.1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145</v>
      </c>
      <c r="AU141" s="237" t="s">
        <v>79</v>
      </c>
      <c r="AV141" s="13" t="s">
        <v>79</v>
      </c>
      <c r="AW141" s="13" t="s">
        <v>31</v>
      </c>
      <c r="AX141" s="13" t="s">
        <v>69</v>
      </c>
      <c r="AY141" s="237" t="s">
        <v>127</v>
      </c>
    </row>
    <row r="142" s="13" customFormat="1">
      <c r="A142" s="13"/>
      <c r="B142" s="227"/>
      <c r="C142" s="228"/>
      <c r="D142" s="220" t="s">
        <v>145</v>
      </c>
      <c r="E142" s="229" t="s">
        <v>19</v>
      </c>
      <c r="F142" s="230" t="s">
        <v>751</v>
      </c>
      <c r="G142" s="228"/>
      <c r="H142" s="231">
        <v>87</v>
      </c>
      <c r="I142" s="232"/>
      <c r="J142" s="228"/>
      <c r="K142" s="228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145</v>
      </c>
      <c r="AU142" s="237" t="s">
        <v>79</v>
      </c>
      <c r="AV142" s="13" t="s">
        <v>79</v>
      </c>
      <c r="AW142" s="13" t="s">
        <v>31</v>
      </c>
      <c r="AX142" s="13" t="s">
        <v>69</v>
      </c>
      <c r="AY142" s="237" t="s">
        <v>127</v>
      </c>
    </row>
    <row r="143" s="13" customFormat="1">
      <c r="A143" s="13"/>
      <c r="B143" s="227"/>
      <c r="C143" s="228"/>
      <c r="D143" s="220" t="s">
        <v>145</v>
      </c>
      <c r="E143" s="229" t="s">
        <v>19</v>
      </c>
      <c r="F143" s="230" t="s">
        <v>752</v>
      </c>
      <c r="G143" s="228"/>
      <c r="H143" s="231">
        <v>87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145</v>
      </c>
      <c r="AU143" s="237" t="s">
        <v>79</v>
      </c>
      <c r="AV143" s="13" t="s">
        <v>79</v>
      </c>
      <c r="AW143" s="13" t="s">
        <v>31</v>
      </c>
      <c r="AX143" s="13" t="s">
        <v>69</v>
      </c>
      <c r="AY143" s="237" t="s">
        <v>127</v>
      </c>
    </row>
    <row r="144" s="14" customFormat="1">
      <c r="A144" s="14"/>
      <c r="B144" s="238"/>
      <c r="C144" s="239"/>
      <c r="D144" s="220" t="s">
        <v>145</v>
      </c>
      <c r="E144" s="240" t="s">
        <v>19</v>
      </c>
      <c r="F144" s="241" t="s">
        <v>147</v>
      </c>
      <c r="G144" s="239"/>
      <c r="H144" s="242">
        <v>200.19999999999999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8" t="s">
        <v>145</v>
      </c>
      <c r="AU144" s="248" t="s">
        <v>79</v>
      </c>
      <c r="AV144" s="14" t="s">
        <v>134</v>
      </c>
      <c r="AW144" s="14" t="s">
        <v>31</v>
      </c>
      <c r="AX144" s="14" t="s">
        <v>77</v>
      </c>
      <c r="AY144" s="248" t="s">
        <v>127</v>
      </c>
    </row>
    <row r="145" s="2" customFormat="1" ht="37.8" customHeight="1">
      <c r="A145" s="41"/>
      <c r="B145" s="42"/>
      <c r="C145" s="207" t="s">
        <v>211</v>
      </c>
      <c r="D145" s="207" t="s">
        <v>129</v>
      </c>
      <c r="E145" s="208" t="s">
        <v>212</v>
      </c>
      <c r="F145" s="209" t="s">
        <v>213</v>
      </c>
      <c r="G145" s="210" t="s">
        <v>178</v>
      </c>
      <c r="H145" s="211">
        <v>702.79999999999995</v>
      </c>
      <c r="I145" s="212"/>
      <c r="J145" s="213">
        <f>ROUND(I145*H145,2)</f>
        <v>0</v>
      </c>
      <c r="K145" s="209" t="s">
        <v>133</v>
      </c>
      <c r="L145" s="47"/>
      <c r="M145" s="214" t="s">
        <v>19</v>
      </c>
      <c r="N145" s="215" t="s">
        <v>40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134</v>
      </c>
      <c r="AT145" s="218" t="s">
        <v>129</v>
      </c>
      <c r="AU145" s="218" t="s">
        <v>79</v>
      </c>
      <c r="AY145" s="20" t="s">
        <v>127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77</v>
      </c>
      <c r="BK145" s="219">
        <f>ROUND(I145*H145,2)</f>
        <v>0</v>
      </c>
      <c r="BL145" s="20" t="s">
        <v>134</v>
      </c>
      <c r="BM145" s="218" t="s">
        <v>753</v>
      </c>
    </row>
    <row r="146" s="2" customFormat="1">
      <c r="A146" s="41"/>
      <c r="B146" s="42"/>
      <c r="C146" s="43"/>
      <c r="D146" s="220" t="s">
        <v>136</v>
      </c>
      <c r="E146" s="43"/>
      <c r="F146" s="221" t="s">
        <v>215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136</v>
      </c>
      <c r="AU146" s="20" t="s">
        <v>79</v>
      </c>
    </row>
    <row r="147" s="2" customFormat="1">
      <c r="A147" s="41"/>
      <c r="B147" s="42"/>
      <c r="C147" s="43"/>
      <c r="D147" s="225" t="s">
        <v>138</v>
      </c>
      <c r="E147" s="43"/>
      <c r="F147" s="226" t="s">
        <v>216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138</v>
      </c>
      <c r="AU147" s="20" t="s">
        <v>79</v>
      </c>
    </row>
    <row r="148" s="13" customFormat="1">
      <c r="A148" s="13"/>
      <c r="B148" s="227"/>
      <c r="C148" s="228"/>
      <c r="D148" s="220" t="s">
        <v>145</v>
      </c>
      <c r="E148" s="229" t="s">
        <v>19</v>
      </c>
      <c r="F148" s="230" t="s">
        <v>754</v>
      </c>
      <c r="G148" s="228"/>
      <c r="H148" s="231">
        <v>685.5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145</v>
      </c>
      <c r="AU148" s="237" t="s">
        <v>79</v>
      </c>
      <c r="AV148" s="13" t="s">
        <v>79</v>
      </c>
      <c r="AW148" s="13" t="s">
        <v>31</v>
      </c>
      <c r="AX148" s="13" t="s">
        <v>69</v>
      </c>
      <c r="AY148" s="237" t="s">
        <v>127</v>
      </c>
    </row>
    <row r="149" s="13" customFormat="1">
      <c r="A149" s="13"/>
      <c r="B149" s="227"/>
      <c r="C149" s="228"/>
      <c r="D149" s="220" t="s">
        <v>145</v>
      </c>
      <c r="E149" s="229" t="s">
        <v>19</v>
      </c>
      <c r="F149" s="230" t="s">
        <v>755</v>
      </c>
      <c r="G149" s="228"/>
      <c r="H149" s="231">
        <v>16</v>
      </c>
      <c r="I149" s="232"/>
      <c r="J149" s="228"/>
      <c r="K149" s="228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145</v>
      </c>
      <c r="AU149" s="237" t="s">
        <v>79</v>
      </c>
      <c r="AV149" s="13" t="s">
        <v>79</v>
      </c>
      <c r="AW149" s="13" t="s">
        <v>31</v>
      </c>
      <c r="AX149" s="13" t="s">
        <v>69</v>
      </c>
      <c r="AY149" s="237" t="s">
        <v>127</v>
      </c>
    </row>
    <row r="150" s="13" customFormat="1">
      <c r="A150" s="13"/>
      <c r="B150" s="227"/>
      <c r="C150" s="228"/>
      <c r="D150" s="220" t="s">
        <v>145</v>
      </c>
      <c r="E150" s="229" t="s">
        <v>19</v>
      </c>
      <c r="F150" s="230" t="s">
        <v>756</v>
      </c>
      <c r="G150" s="228"/>
      <c r="H150" s="231">
        <v>14.4</v>
      </c>
      <c r="I150" s="232"/>
      <c r="J150" s="228"/>
      <c r="K150" s="228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145</v>
      </c>
      <c r="AU150" s="237" t="s">
        <v>79</v>
      </c>
      <c r="AV150" s="13" t="s">
        <v>79</v>
      </c>
      <c r="AW150" s="13" t="s">
        <v>31</v>
      </c>
      <c r="AX150" s="13" t="s">
        <v>69</v>
      </c>
      <c r="AY150" s="237" t="s">
        <v>127</v>
      </c>
    </row>
    <row r="151" s="13" customFormat="1">
      <c r="A151" s="13"/>
      <c r="B151" s="227"/>
      <c r="C151" s="228"/>
      <c r="D151" s="220" t="s">
        <v>145</v>
      </c>
      <c r="E151" s="229" t="s">
        <v>19</v>
      </c>
      <c r="F151" s="230" t="s">
        <v>757</v>
      </c>
      <c r="G151" s="228"/>
      <c r="H151" s="231">
        <v>-13.1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145</v>
      </c>
      <c r="AU151" s="237" t="s">
        <v>79</v>
      </c>
      <c r="AV151" s="13" t="s">
        <v>79</v>
      </c>
      <c r="AW151" s="13" t="s">
        <v>31</v>
      </c>
      <c r="AX151" s="13" t="s">
        <v>69</v>
      </c>
      <c r="AY151" s="237" t="s">
        <v>127</v>
      </c>
    </row>
    <row r="152" s="14" customFormat="1">
      <c r="A152" s="14"/>
      <c r="B152" s="238"/>
      <c r="C152" s="239"/>
      <c r="D152" s="220" t="s">
        <v>145</v>
      </c>
      <c r="E152" s="240" t="s">
        <v>19</v>
      </c>
      <c r="F152" s="241" t="s">
        <v>147</v>
      </c>
      <c r="G152" s="239"/>
      <c r="H152" s="242">
        <v>702.79999999999995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8" t="s">
        <v>145</v>
      </c>
      <c r="AU152" s="248" t="s">
        <v>79</v>
      </c>
      <c r="AV152" s="14" t="s">
        <v>134</v>
      </c>
      <c r="AW152" s="14" t="s">
        <v>31</v>
      </c>
      <c r="AX152" s="14" t="s">
        <v>77</v>
      </c>
      <c r="AY152" s="248" t="s">
        <v>127</v>
      </c>
    </row>
    <row r="153" s="2" customFormat="1" ht="37.8" customHeight="1">
      <c r="A153" s="41"/>
      <c r="B153" s="42"/>
      <c r="C153" s="207" t="s">
        <v>8</v>
      </c>
      <c r="D153" s="207" t="s">
        <v>129</v>
      </c>
      <c r="E153" s="208" t="s">
        <v>221</v>
      </c>
      <c r="F153" s="209" t="s">
        <v>222</v>
      </c>
      <c r="G153" s="210" t="s">
        <v>178</v>
      </c>
      <c r="H153" s="211">
        <v>14056</v>
      </c>
      <c r="I153" s="212"/>
      <c r="J153" s="213">
        <f>ROUND(I153*H153,2)</f>
        <v>0</v>
      </c>
      <c r="K153" s="209" t="s">
        <v>133</v>
      </c>
      <c r="L153" s="47"/>
      <c r="M153" s="214" t="s">
        <v>19</v>
      </c>
      <c r="N153" s="215" t="s">
        <v>40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134</v>
      </c>
      <c r="AT153" s="218" t="s">
        <v>129</v>
      </c>
      <c r="AU153" s="218" t="s">
        <v>79</v>
      </c>
      <c r="AY153" s="20" t="s">
        <v>127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77</v>
      </c>
      <c r="BK153" s="219">
        <f>ROUND(I153*H153,2)</f>
        <v>0</v>
      </c>
      <c r="BL153" s="20" t="s">
        <v>134</v>
      </c>
      <c r="BM153" s="218" t="s">
        <v>758</v>
      </c>
    </row>
    <row r="154" s="2" customFormat="1">
      <c r="A154" s="41"/>
      <c r="B154" s="42"/>
      <c r="C154" s="43"/>
      <c r="D154" s="220" t="s">
        <v>136</v>
      </c>
      <c r="E154" s="43"/>
      <c r="F154" s="221" t="s">
        <v>224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136</v>
      </c>
      <c r="AU154" s="20" t="s">
        <v>79</v>
      </c>
    </row>
    <row r="155" s="2" customFormat="1">
      <c r="A155" s="41"/>
      <c r="B155" s="42"/>
      <c r="C155" s="43"/>
      <c r="D155" s="225" t="s">
        <v>138</v>
      </c>
      <c r="E155" s="43"/>
      <c r="F155" s="226" t="s">
        <v>225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138</v>
      </c>
      <c r="AU155" s="20" t="s">
        <v>79</v>
      </c>
    </row>
    <row r="156" s="13" customFormat="1">
      <c r="A156" s="13"/>
      <c r="B156" s="227"/>
      <c r="C156" s="228"/>
      <c r="D156" s="220" t="s">
        <v>145</v>
      </c>
      <c r="E156" s="229" t="s">
        <v>19</v>
      </c>
      <c r="F156" s="230" t="s">
        <v>754</v>
      </c>
      <c r="G156" s="228"/>
      <c r="H156" s="231">
        <v>685.5</v>
      </c>
      <c r="I156" s="232"/>
      <c r="J156" s="228"/>
      <c r="K156" s="228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145</v>
      </c>
      <c r="AU156" s="237" t="s">
        <v>79</v>
      </c>
      <c r="AV156" s="13" t="s">
        <v>79</v>
      </c>
      <c r="AW156" s="13" t="s">
        <v>31</v>
      </c>
      <c r="AX156" s="13" t="s">
        <v>69</v>
      </c>
      <c r="AY156" s="237" t="s">
        <v>127</v>
      </c>
    </row>
    <row r="157" s="13" customFormat="1">
      <c r="A157" s="13"/>
      <c r="B157" s="227"/>
      <c r="C157" s="228"/>
      <c r="D157" s="220" t="s">
        <v>145</v>
      </c>
      <c r="E157" s="229" t="s">
        <v>19</v>
      </c>
      <c r="F157" s="230" t="s">
        <v>755</v>
      </c>
      <c r="G157" s="228"/>
      <c r="H157" s="231">
        <v>16</v>
      </c>
      <c r="I157" s="232"/>
      <c r="J157" s="228"/>
      <c r="K157" s="228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145</v>
      </c>
      <c r="AU157" s="237" t="s">
        <v>79</v>
      </c>
      <c r="AV157" s="13" t="s">
        <v>79</v>
      </c>
      <c r="AW157" s="13" t="s">
        <v>31</v>
      </c>
      <c r="AX157" s="13" t="s">
        <v>69</v>
      </c>
      <c r="AY157" s="237" t="s">
        <v>127</v>
      </c>
    </row>
    <row r="158" s="13" customFormat="1">
      <c r="A158" s="13"/>
      <c r="B158" s="227"/>
      <c r="C158" s="228"/>
      <c r="D158" s="220" t="s">
        <v>145</v>
      </c>
      <c r="E158" s="229" t="s">
        <v>19</v>
      </c>
      <c r="F158" s="230" t="s">
        <v>756</v>
      </c>
      <c r="G158" s="228"/>
      <c r="H158" s="231">
        <v>14.4</v>
      </c>
      <c r="I158" s="232"/>
      <c r="J158" s="228"/>
      <c r="K158" s="228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145</v>
      </c>
      <c r="AU158" s="237" t="s">
        <v>79</v>
      </c>
      <c r="AV158" s="13" t="s">
        <v>79</v>
      </c>
      <c r="AW158" s="13" t="s">
        <v>31</v>
      </c>
      <c r="AX158" s="13" t="s">
        <v>69</v>
      </c>
      <c r="AY158" s="237" t="s">
        <v>127</v>
      </c>
    </row>
    <row r="159" s="13" customFormat="1">
      <c r="A159" s="13"/>
      <c r="B159" s="227"/>
      <c r="C159" s="228"/>
      <c r="D159" s="220" t="s">
        <v>145</v>
      </c>
      <c r="E159" s="229" t="s">
        <v>19</v>
      </c>
      <c r="F159" s="230" t="s">
        <v>757</v>
      </c>
      <c r="G159" s="228"/>
      <c r="H159" s="231">
        <v>-13.1</v>
      </c>
      <c r="I159" s="232"/>
      <c r="J159" s="228"/>
      <c r="K159" s="228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145</v>
      </c>
      <c r="AU159" s="237" t="s">
        <v>79</v>
      </c>
      <c r="AV159" s="13" t="s">
        <v>79</v>
      </c>
      <c r="AW159" s="13" t="s">
        <v>31</v>
      </c>
      <c r="AX159" s="13" t="s">
        <v>69</v>
      </c>
      <c r="AY159" s="237" t="s">
        <v>127</v>
      </c>
    </row>
    <row r="160" s="14" customFormat="1">
      <c r="A160" s="14"/>
      <c r="B160" s="238"/>
      <c r="C160" s="239"/>
      <c r="D160" s="220" t="s">
        <v>145</v>
      </c>
      <c r="E160" s="240" t="s">
        <v>19</v>
      </c>
      <c r="F160" s="241" t="s">
        <v>147</v>
      </c>
      <c r="G160" s="239"/>
      <c r="H160" s="242">
        <v>702.79999999999995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145</v>
      </c>
      <c r="AU160" s="248" t="s">
        <v>79</v>
      </c>
      <c r="AV160" s="14" t="s">
        <v>134</v>
      </c>
      <c r="AW160" s="14" t="s">
        <v>31</v>
      </c>
      <c r="AX160" s="14" t="s">
        <v>77</v>
      </c>
      <c r="AY160" s="248" t="s">
        <v>127</v>
      </c>
    </row>
    <row r="161" s="13" customFormat="1">
      <c r="A161" s="13"/>
      <c r="B161" s="227"/>
      <c r="C161" s="228"/>
      <c r="D161" s="220" t="s">
        <v>145</v>
      </c>
      <c r="E161" s="228"/>
      <c r="F161" s="230" t="s">
        <v>759</v>
      </c>
      <c r="G161" s="228"/>
      <c r="H161" s="231">
        <v>14056</v>
      </c>
      <c r="I161" s="232"/>
      <c r="J161" s="228"/>
      <c r="K161" s="228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145</v>
      </c>
      <c r="AU161" s="237" t="s">
        <v>79</v>
      </c>
      <c r="AV161" s="13" t="s">
        <v>79</v>
      </c>
      <c r="AW161" s="13" t="s">
        <v>4</v>
      </c>
      <c r="AX161" s="13" t="s">
        <v>77</v>
      </c>
      <c r="AY161" s="237" t="s">
        <v>127</v>
      </c>
    </row>
    <row r="162" s="2" customFormat="1" ht="24.15" customHeight="1">
      <c r="A162" s="41"/>
      <c r="B162" s="42"/>
      <c r="C162" s="207" t="s">
        <v>227</v>
      </c>
      <c r="D162" s="207" t="s">
        <v>129</v>
      </c>
      <c r="E162" s="208" t="s">
        <v>228</v>
      </c>
      <c r="F162" s="209" t="s">
        <v>229</v>
      </c>
      <c r="G162" s="210" t="s">
        <v>178</v>
      </c>
      <c r="H162" s="211">
        <v>100.09999999999999</v>
      </c>
      <c r="I162" s="212"/>
      <c r="J162" s="213">
        <f>ROUND(I162*H162,2)</f>
        <v>0</v>
      </c>
      <c r="K162" s="209" t="s">
        <v>133</v>
      </c>
      <c r="L162" s="47"/>
      <c r="M162" s="214" t="s">
        <v>19</v>
      </c>
      <c r="N162" s="215" t="s">
        <v>40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134</v>
      </c>
      <c r="AT162" s="218" t="s">
        <v>129</v>
      </c>
      <c r="AU162" s="218" t="s">
        <v>79</v>
      </c>
      <c r="AY162" s="20" t="s">
        <v>127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77</v>
      </c>
      <c r="BK162" s="219">
        <f>ROUND(I162*H162,2)</f>
        <v>0</v>
      </c>
      <c r="BL162" s="20" t="s">
        <v>134</v>
      </c>
      <c r="BM162" s="218" t="s">
        <v>760</v>
      </c>
    </row>
    <row r="163" s="2" customFormat="1">
      <c r="A163" s="41"/>
      <c r="B163" s="42"/>
      <c r="C163" s="43"/>
      <c r="D163" s="220" t="s">
        <v>136</v>
      </c>
      <c r="E163" s="43"/>
      <c r="F163" s="221" t="s">
        <v>231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136</v>
      </c>
      <c r="AU163" s="20" t="s">
        <v>79</v>
      </c>
    </row>
    <row r="164" s="2" customFormat="1">
      <c r="A164" s="41"/>
      <c r="B164" s="42"/>
      <c r="C164" s="43"/>
      <c r="D164" s="225" t="s">
        <v>138</v>
      </c>
      <c r="E164" s="43"/>
      <c r="F164" s="226" t="s">
        <v>232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138</v>
      </c>
      <c r="AU164" s="20" t="s">
        <v>79</v>
      </c>
    </row>
    <row r="165" s="13" customFormat="1">
      <c r="A165" s="13"/>
      <c r="B165" s="227"/>
      <c r="C165" s="228"/>
      <c r="D165" s="220" t="s">
        <v>145</v>
      </c>
      <c r="E165" s="229" t="s">
        <v>19</v>
      </c>
      <c r="F165" s="230" t="s">
        <v>761</v>
      </c>
      <c r="G165" s="228"/>
      <c r="H165" s="231">
        <v>13.1</v>
      </c>
      <c r="I165" s="232"/>
      <c r="J165" s="228"/>
      <c r="K165" s="228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145</v>
      </c>
      <c r="AU165" s="237" t="s">
        <v>79</v>
      </c>
      <c r="AV165" s="13" t="s">
        <v>79</v>
      </c>
      <c r="AW165" s="13" t="s">
        <v>31</v>
      </c>
      <c r="AX165" s="13" t="s">
        <v>69</v>
      </c>
      <c r="AY165" s="237" t="s">
        <v>127</v>
      </c>
    </row>
    <row r="166" s="13" customFormat="1">
      <c r="A166" s="13"/>
      <c r="B166" s="227"/>
      <c r="C166" s="228"/>
      <c r="D166" s="220" t="s">
        <v>145</v>
      </c>
      <c r="E166" s="229" t="s">
        <v>19</v>
      </c>
      <c r="F166" s="230" t="s">
        <v>762</v>
      </c>
      <c r="G166" s="228"/>
      <c r="H166" s="231">
        <v>87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145</v>
      </c>
      <c r="AU166" s="237" t="s">
        <v>79</v>
      </c>
      <c r="AV166" s="13" t="s">
        <v>79</v>
      </c>
      <c r="AW166" s="13" t="s">
        <v>31</v>
      </c>
      <c r="AX166" s="13" t="s">
        <v>69</v>
      </c>
      <c r="AY166" s="237" t="s">
        <v>127</v>
      </c>
    </row>
    <row r="167" s="14" customFormat="1">
      <c r="A167" s="14"/>
      <c r="B167" s="238"/>
      <c r="C167" s="239"/>
      <c r="D167" s="220" t="s">
        <v>145</v>
      </c>
      <c r="E167" s="240" t="s">
        <v>19</v>
      </c>
      <c r="F167" s="241" t="s">
        <v>147</v>
      </c>
      <c r="G167" s="239"/>
      <c r="H167" s="242">
        <v>100.09999999999999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145</v>
      </c>
      <c r="AU167" s="248" t="s">
        <v>79</v>
      </c>
      <c r="AV167" s="14" t="s">
        <v>134</v>
      </c>
      <c r="AW167" s="14" t="s">
        <v>31</v>
      </c>
      <c r="AX167" s="14" t="s">
        <v>77</v>
      </c>
      <c r="AY167" s="248" t="s">
        <v>127</v>
      </c>
    </row>
    <row r="168" s="2" customFormat="1" ht="33" customHeight="1">
      <c r="A168" s="41"/>
      <c r="B168" s="42"/>
      <c r="C168" s="207" t="s">
        <v>235</v>
      </c>
      <c r="D168" s="207" t="s">
        <v>129</v>
      </c>
      <c r="E168" s="208" t="s">
        <v>236</v>
      </c>
      <c r="F168" s="209" t="s">
        <v>237</v>
      </c>
      <c r="G168" s="210" t="s">
        <v>238</v>
      </c>
      <c r="H168" s="211">
        <v>1265.04</v>
      </c>
      <c r="I168" s="212"/>
      <c r="J168" s="213">
        <f>ROUND(I168*H168,2)</f>
        <v>0</v>
      </c>
      <c r="K168" s="209" t="s">
        <v>133</v>
      </c>
      <c r="L168" s="47"/>
      <c r="M168" s="214" t="s">
        <v>19</v>
      </c>
      <c r="N168" s="215" t="s">
        <v>40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134</v>
      </c>
      <c r="AT168" s="218" t="s">
        <v>129</v>
      </c>
      <c r="AU168" s="218" t="s">
        <v>79</v>
      </c>
      <c r="AY168" s="20" t="s">
        <v>127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77</v>
      </c>
      <c r="BK168" s="219">
        <f>ROUND(I168*H168,2)</f>
        <v>0</v>
      </c>
      <c r="BL168" s="20" t="s">
        <v>134</v>
      </c>
      <c r="BM168" s="218" t="s">
        <v>763</v>
      </c>
    </row>
    <row r="169" s="2" customFormat="1">
      <c r="A169" s="41"/>
      <c r="B169" s="42"/>
      <c r="C169" s="43"/>
      <c r="D169" s="220" t="s">
        <v>136</v>
      </c>
      <c r="E169" s="43"/>
      <c r="F169" s="221" t="s">
        <v>240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136</v>
      </c>
      <c r="AU169" s="20" t="s">
        <v>79</v>
      </c>
    </row>
    <row r="170" s="2" customFormat="1">
      <c r="A170" s="41"/>
      <c r="B170" s="42"/>
      <c r="C170" s="43"/>
      <c r="D170" s="225" t="s">
        <v>138</v>
      </c>
      <c r="E170" s="43"/>
      <c r="F170" s="226" t="s">
        <v>241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138</v>
      </c>
      <c r="AU170" s="20" t="s">
        <v>79</v>
      </c>
    </row>
    <row r="171" s="13" customFormat="1">
      <c r="A171" s="13"/>
      <c r="B171" s="227"/>
      <c r="C171" s="228"/>
      <c r="D171" s="220" t="s">
        <v>145</v>
      </c>
      <c r="E171" s="228"/>
      <c r="F171" s="230" t="s">
        <v>764</v>
      </c>
      <c r="G171" s="228"/>
      <c r="H171" s="231">
        <v>1265.04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145</v>
      </c>
      <c r="AU171" s="237" t="s">
        <v>79</v>
      </c>
      <c r="AV171" s="13" t="s">
        <v>79</v>
      </c>
      <c r="AW171" s="13" t="s">
        <v>4</v>
      </c>
      <c r="AX171" s="13" t="s">
        <v>77</v>
      </c>
      <c r="AY171" s="237" t="s">
        <v>127</v>
      </c>
    </row>
    <row r="172" s="2" customFormat="1" ht="16.5" customHeight="1">
      <c r="A172" s="41"/>
      <c r="B172" s="42"/>
      <c r="C172" s="207" t="s">
        <v>244</v>
      </c>
      <c r="D172" s="207" t="s">
        <v>129</v>
      </c>
      <c r="E172" s="208" t="s">
        <v>245</v>
      </c>
      <c r="F172" s="209" t="s">
        <v>246</v>
      </c>
      <c r="G172" s="210" t="s">
        <v>178</v>
      </c>
      <c r="H172" s="211">
        <v>100.09999999999999</v>
      </c>
      <c r="I172" s="212"/>
      <c r="J172" s="213">
        <f>ROUND(I172*H172,2)</f>
        <v>0</v>
      </c>
      <c r="K172" s="209" t="s">
        <v>133</v>
      </c>
      <c r="L172" s="47"/>
      <c r="M172" s="214" t="s">
        <v>19</v>
      </c>
      <c r="N172" s="215" t="s">
        <v>40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134</v>
      </c>
      <c r="AT172" s="218" t="s">
        <v>129</v>
      </c>
      <c r="AU172" s="218" t="s">
        <v>79</v>
      </c>
      <c r="AY172" s="20" t="s">
        <v>127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77</v>
      </c>
      <c r="BK172" s="219">
        <f>ROUND(I172*H172,2)</f>
        <v>0</v>
      </c>
      <c r="BL172" s="20" t="s">
        <v>134</v>
      </c>
      <c r="BM172" s="218" t="s">
        <v>765</v>
      </c>
    </row>
    <row r="173" s="2" customFormat="1">
      <c r="A173" s="41"/>
      <c r="B173" s="42"/>
      <c r="C173" s="43"/>
      <c r="D173" s="220" t="s">
        <v>136</v>
      </c>
      <c r="E173" s="43"/>
      <c r="F173" s="221" t="s">
        <v>248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136</v>
      </c>
      <c r="AU173" s="20" t="s">
        <v>79</v>
      </c>
    </row>
    <row r="174" s="2" customFormat="1">
      <c r="A174" s="41"/>
      <c r="B174" s="42"/>
      <c r="C174" s="43"/>
      <c r="D174" s="225" t="s">
        <v>138</v>
      </c>
      <c r="E174" s="43"/>
      <c r="F174" s="226" t="s">
        <v>249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138</v>
      </c>
      <c r="AU174" s="20" t="s">
        <v>79</v>
      </c>
    </row>
    <row r="175" s="13" customFormat="1">
      <c r="A175" s="13"/>
      <c r="B175" s="227"/>
      <c r="C175" s="228"/>
      <c r="D175" s="220" t="s">
        <v>145</v>
      </c>
      <c r="E175" s="229" t="s">
        <v>19</v>
      </c>
      <c r="F175" s="230" t="s">
        <v>761</v>
      </c>
      <c r="G175" s="228"/>
      <c r="H175" s="231">
        <v>13.1</v>
      </c>
      <c r="I175" s="232"/>
      <c r="J175" s="228"/>
      <c r="K175" s="228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145</v>
      </c>
      <c r="AU175" s="237" t="s">
        <v>79</v>
      </c>
      <c r="AV175" s="13" t="s">
        <v>79</v>
      </c>
      <c r="AW175" s="13" t="s">
        <v>31</v>
      </c>
      <c r="AX175" s="13" t="s">
        <v>69</v>
      </c>
      <c r="AY175" s="237" t="s">
        <v>127</v>
      </c>
    </row>
    <row r="176" s="13" customFormat="1">
      <c r="A176" s="13"/>
      <c r="B176" s="227"/>
      <c r="C176" s="228"/>
      <c r="D176" s="220" t="s">
        <v>145</v>
      </c>
      <c r="E176" s="229" t="s">
        <v>19</v>
      </c>
      <c r="F176" s="230" t="s">
        <v>762</v>
      </c>
      <c r="G176" s="228"/>
      <c r="H176" s="231">
        <v>87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145</v>
      </c>
      <c r="AU176" s="237" t="s">
        <v>79</v>
      </c>
      <c r="AV176" s="13" t="s">
        <v>79</v>
      </c>
      <c r="AW176" s="13" t="s">
        <v>31</v>
      </c>
      <c r="AX176" s="13" t="s">
        <v>69</v>
      </c>
      <c r="AY176" s="237" t="s">
        <v>127</v>
      </c>
    </row>
    <row r="177" s="14" customFormat="1">
      <c r="A177" s="14"/>
      <c r="B177" s="238"/>
      <c r="C177" s="239"/>
      <c r="D177" s="220" t="s">
        <v>145</v>
      </c>
      <c r="E177" s="240" t="s">
        <v>19</v>
      </c>
      <c r="F177" s="241" t="s">
        <v>147</v>
      </c>
      <c r="G177" s="239"/>
      <c r="H177" s="242">
        <v>100.09999999999999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145</v>
      </c>
      <c r="AU177" s="248" t="s">
        <v>79</v>
      </c>
      <c r="AV177" s="14" t="s">
        <v>134</v>
      </c>
      <c r="AW177" s="14" t="s">
        <v>31</v>
      </c>
      <c r="AX177" s="14" t="s">
        <v>77</v>
      </c>
      <c r="AY177" s="248" t="s">
        <v>127</v>
      </c>
    </row>
    <row r="178" s="2" customFormat="1" ht="24.15" customHeight="1">
      <c r="A178" s="41"/>
      <c r="B178" s="42"/>
      <c r="C178" s="207" t="s">
        <v>250</v>
      </c>
      <c r="D178" s="207" t="s">
        <v>129</v>
      </c>
      <c r="E178" s="208" t="s">
        <v>251</v>
      </c>
      <c r="F178" s="209" t="s">
        <v>252</v>
      </c>
      <c r="G178" s="210" t="s">
        <v>178</v>
      </c>
      <c r="H178" s="211">
        <v>13.1</v>
      </c>
      <c r="I178" s="212"/>
      <c r="J178" s="213">
        <f>ROUND(I178*H178,2)</f>
        <v>0</v>
      </c>
      <c r="K178" s="209" t="s">
        <v>133</v>
      </c>
      <c r="L178" s="47"/>
      <c r="M178" s="214" t="s">
        <v>19</v>
      </c>
      <c r="N178" s="215" t="s">
        <v>40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134</v>
      </c>
      <c r="AT178" s="218" t="s">
        <v>129</v>
      </c>
      <c r="AU178" s="218" t="s">
        <v>79</v>
      </c>
      <c r="AY178" s="20" t="s">
        <v>127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77</v>
      </c>
      <c r="BK178" s="219">
        <f>ROUND(I178*H178,2)</f>
        <v>0</v>
      </c>
      <c r="BL178" s="20" t="s">
        <v>134</v>
      </c>
      <c r="BM178" s="218" t="s">
        <v>766</v>
      </c>
    </row>
    <row r="179" s="2" customFormat="1">
      <c r="A179" s="41"/>
      <c r="B179" s="42"/>
      <c r="C179" s="43"/>
      <c r="D179" s="220" t="s">
        <v>136</v>
      </c>
      <c r="E179" s="43"/>
      <c r="F179" s="221" t="s">
        <v>254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136</v>
      </c>
      <c r="AU179" s="20" t="s">
        <v>79</v>
      </c>
    </row>
    <row r="180" s="2" customFormat="1">
      <c r="A180" s="41"/>
      <c r="B180" s="42"/>
      <c r="C180" s="43"/>
      <c r="D180" s="225" t="s">
        <v>138</v>
      </c>
      <c r="E180" s="43"/>
      <c r="F180" s="226" t="s">
        <v>255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138</v>
      </c>
      <c r="AU180" s="20" t="s">
        <v>79</v>
      </c>
    </row>
    <row r="181" s="13" customFormat="1">
      <c r="A181" s="13"/>
      <c r="B181" s="227"/>
      <c r="C181" s="228"/>
      <c r="D181" s="220" t="s">
        <v>145</v>
      </c>
      <c r="E181" s="229" t="s">
        <v>19</v>
      </c>
      <c r="F181" s="230" t="s">
        <v>767</v>
      </c>
      <c r="G181" s="228"/>
      <c r="H181" s="231">
        <v>30.399999999999999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145</v>
      </c>
      <c r="AU181" s="237" t="s">
        <v>79</v>
      </c>
      <c r="AV181" s="13" t="s">
        <v>79</v>
      </c>
      <c r="AW181" s="13" t="s">
        <v>31</v>
      </c>
      <c r="AX181" s="13" t="s">
        <v>69</v>
      </c>
      <c r="AY181" s="237" t="s">
        <v>127</v>
      </c>
    </row>
    <row r="182" s="13" customFormat="1">
      <c r="A182" s="13"/>
      <c r="B182" s="227"/>
      <c r="C182" s="228"/>
      <c r="D182" s="220" t="s">
        <v>145</v>
      </c>
      <c r="E182" s="229" t="s">
        <v>19</v>
      </c>
      <c r="F182" s="230" t="s">
        <v>768</v>
      </c>
      <c r="G182" s="228"/>
      <c r="H182" s="231">
        <v>-1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145</v>
      </c>
      <c r="AU182" s="237" t="s">
        <v>79</v>
      </c>
      <c r="AV182" s="13" t="s">
        <v>79</v>
      </c>
      <c r="AW182" s="13" t="s">
        <v>31</v>
      </c>
      <c r="AX182" s="13" t="s">
        <v>69</v>
      </c>
      <c r="AY182" s="237" t="s">
        <v>127</v>
      </c>
    </row>
    <row r="183" s="13" customFormat="1">
      <c r="A183" s="13"/>
      <c r="B183" s="227"/>
      <c r="C183" s="228"/>
      <c r="D183" s="220" t="s">
        <v>145</v>
      </c>
      <c r="E183" s="229" t="s">
        <v>19</v>
      </c>
      <c r="F183" s="230" t="s">
        <v>769</v>
      </c>
      <c r="G183" s="228"/>
      <c r="H183" s="231">
        <v>-8</v>
      </c>
      <c r="I183" s="232"/>
      <c r="J183" s="228"/>
      <c r="K183" s="228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145</v>
      </c>
      <c r="AU183" s="237" t="s">
        <v>79</v>
      </c>
      <c r="AV183" s="13" t="s">
        <v>79</v>
      </c>
      <c r="AW183" s="13" t="s">
        <v>31</v>
      </c>
      <c r="AX183" s="13" t="s">
        <v>69</v>
      </c>
      <c r="AY183" s="237" t="s">
        <v>127</v>
      </c>
    </row>
    <row r="184" s="13" customFormat="1">
      <c r="A184" s="13"/>
      <c r="B184" s="227"/>
      <c r="C184" s="228"/>
      <c r="D184" s="220" t="s">
        <v>145</v>
      </c>
      <c r="E184" s="229" t="s">
        <v>19</v>
      </c>
      <c r="F184" s="230" t="s">
        <v>770</v>
      </c>
      <c r="G184" s="228"/>
      <c r="H184" s="231">
        <v>-4.2999999999999998</v>
      </c>
      <c r="I184" s="232"/>
      <c r="J184" s="228"/>
      <c r="K184" s="228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145</v>
      </c>
      <c r="AU184" s="237" t="s">
        <v>79</v>
      </c>
      <c r="AV184" s="13" t="s">
        <v>79</v>
      </c>
      <c r="AW184" s="13" t="s">
        <v>31</v>
      </c>
      <c r="AX184" s="13" t="s">
        <v>69</v>
      </c>
      <c r="AY184" s="237" t="s">
        <v>127</v>
      </c>
    </row>
    <row r="185" s="13" customFormat="1">
      <c r="A185" s="13"/>
      <c r="B185" s="227"/>
      <c r="C185" s="228"/>
      <c r="D185" s="220" t="s">
        <v>145</v>
      </c>
      <c r="E185" s="229" t="s">
        <v>19</v>
      </c>
      <c r="F185" s="230" t="s">
        <v>771</v>
      </c>
      <c r="G185" s="228"/>
      <c r="H185" s="231">
        <v>-4</v>
      </c>
      <c r="I185" s="232"/>
      <c r="J185" s="228"/>
      <c r="K185" s="228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145</v>
      </c>
      <c r="AU185" s="237" t="s">
        <v>79</v>
      </c>
      <c r="AV185" s="13" t="s">
        <v>79</v>
      </c>
      <c r="AW185" s="13" t="s">
        <v>31</v>
      </c>
      <c r="AX185" s="13" t="s">
        <v>69</v>
      </c>
      <c r="AY185" s="237" t="s">
        <v>127</v>
      </c>
    </row>
    <row r="186" s="14" customFormat="1">
      <c r="A186" s="14"/>
      <c r="B186" s="238"/>
      <c r="C186" s="239"/>
      <c r="D186" s="220" t="s">
        <v>145</v>
      </c>
      <c r="E186" s="240" t="s">
        <v>19</v>
      </c>
      <c r="F186" s="241" t="s">
        <v>147</v>
      </c>
      <c r="G186" s="239"/>
      <c r="H186" s="242">
        <v>13.1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145</v>
      </c>
      <c r="AU186" s="248" t="s">
        <v>79</v>
      </c>
      <c r="AV186" s="14" t="s">
        <v>134</v>
      </c>
      <c r="AW186" s="14" t="s">
        <v>31</v>
      </c>
      <c r="AX186" s="14" t="s">
        <v>77</v>
      </c>
      <c r="AY186" s="248" t="s">
        <v>127</v>
      </c>
    </row>
    <row r="187" s="2" customFormat="1" ht="24.15" customHeight="1">
      <c r="A187" s="41"/>
      <c r="B187" s="42"/>
      <c r="C187" s="207" t="s">
        <v>261</v>
      </c>
      <c r="D187" s="207" t="s">
        <v>129</v>
      </c>
      <c r="E187" s="208" t="s">
        <v>262</v>
      </c>
      <c r="F187" s="209" t="s">
        <v>263</v>
      </c>
      <c r="G187" s="210" t="s">
        <v>178</v>
      </c>
      <c r="H187" s="211">
        <v>3.9980000000000002</v>
      </c>
      <c r="I187" s="212"/>
      <c r="J187" s="213">
        <f>ROUND(I187*H187,2)</f>
        <v>0</v>
      </c>
      <c r="K187" s="209" t="s">
        <v>133</v>
      </c>
      <c r="L187" s="47"/>
      <c r="M187" s="214" t="s">
        <v>19</v>
      </c>
      <c r="N187" s="215" t="s">
        <v>40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134</v>
      </c>
      <c r="AT187" s="218" t="s">
        <v>129</v>
      </c>
      <c r="AU187" s="218" t="s">
        <v>79</v>
      </c>
      <c r="AY187" s="20" t="s">
        <v>127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77</v>
      </c>
      <c r="BK187" s="219">
        <f>ROUND(I187*H187,2)</f>
        <v>0</v>
      </c>
      <c r="BL187" s="20" t="s">
        <v>134</v>
      </c>
      <c r="BM187" s="218" t="s">
        <v>772</v>
      </c>
    </row>
    <row r="188" s="2" customFormat="1">
      <c r="A188" s="41"/>
      <c r="B188" s="42"/>
      <c r="C188" s="43"/>
      <c r="D188" s="220" t="s">
        <v>136</v>
      </c>
      <c r="E188" s="43"/>
      <c r="F188" s="221" t="s">
        <v>265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136</v>
      </c>
      <c r="AU188" s="20" t="s">
        <v>79</v>
      </c>
    </row>
    <row r="189" s="2" customFormat="1">
      <c r="A189" s="41"/>
      <c r="B189" s="42"/>
      <c r="C189" s="43"/>
      <c r="D189" s="225" t="s">
        <v>138</v>
      </c>
      <c r="E189" s="43"/>
      <c r="F189" s="226" t="s">
        <v>266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138</v>
      </c>
      <c r="AU189" s="20" t="s">
        <v>79</v>
      </c>
    </row>
    <row r="190" s="13" customFormat="1">
      <c r="A190" s="13"/>
      <c r="B190" s="227"/>
      <c r="C190" s="228"/>
      <c r="D190" s="220" t="s">
        <v>145</v>
      </c>
      <c r="E190" s="229" t="s">
        <v>19</v>
      </c>
      <c r="F190" s="230" t="s">
        <v>773</v>
      </c>
      <c r="G190" s="228"/>
      <c r="H190" s="231">
        <v>4.3200000000000003</v>
      </c>
      <c r="I190" s="232"/>
      <c r="J190" s="228"/>
      <c r="K190" s="228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145</v>
      </c>
      <c r="AU190" s="237" t="s">
        <v>79</v>
      </c>
      <c r="AV190" s="13" t="s">
        <v>79</v>
      </c>
      <c r="AW190" s="13" t="s">
        <v>31</v>
      </c>
      <c r="AX190" s="13" t="s">
        <v>69</v>
      </c>
      <c r="AY190" s="237" t="s">
        <v>127</v>
      </c>
    </row>
    <row r="191" s="13" customFormat="1">
      <c r="A191" s="13"/>
      <c r="B191" s="227"/>
      <c r="C191" s="228"/>
      <c r="D191" s="220" t="s">
        <v>145</v>
      </c>
      <c r="E191" s="229" t="s">
        <v>19</v>
      </c>
      <c r="F191" s="230" t="s">
        <v>774</v>
      </c>
      <c r="G191" s="228"/>
      <c r="H191" s="231">
        <v>-0.32200000000000001</v>
      </c>
      <c r="I191" s="232"/>
      <c r="J191" s="228"/>
      <c r="K191" s="228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145</v>
      </c>
      <c r="AU191" s="237" t="s">
        <v>79</v>
      </c>
      <c r="AV191" s="13" t="s">
        <v>79</v>
      </c>
      <c r="AW191" s="13" t="s">
        <v>31</v>
      </c>
      <c r="AX191" s="13" t="s">
        <v>69</v>
      </c>
      <c r="AY191" s="237" t="s">
        <v>127</v>
      </c>
    </row>
    <row r="192" s="14" customFormat="1">
      <c r="A192" s="14"/>
      <c r="B192" s="238"/>
      <c r="C192" s="239"/>
      <c r="D192" s="220" t="s">
        <v>145</v>
      </c>
      <c r="E192" s="240" t="s">
        <v>19</v>
      </c>
      <c r="F192" s="241" t="s">
        <v>147</v>
      </c>
      <c r="G192" s="239"/>
      <c r="H192" s="242">
        <v>3.9980000000000002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8" t="s">
        <v>145</v>
      </c>
      <c r="AU192" s="248" t="s">
        <v>79</v>
      </c>
      <c r="AV192" s="14" t="s">
        <v>134</v>
      </c>
      <c r="AW192" s="14" t="s">
        <v>31</v>
      </c>
      <c r="AX192" s="14" t="s">
        <v>77</v>
      </c>
      <c r="AY192" s="248" t="s">
        <v>127</v>
      </c>
    </row>
    <row r="193" s="2" customFormat="1" ht="16.5" customHeight="1">
      <c r="A193" s="41"/>
      <c r="B193" s="42"/>
      <c r="C193" s="249" t="s">
        <v>269</v>
      </c>
      <c r="D193" s="249" t="s">
        <v>270</v>
      </c>
      <c r="E193" s="250" t="s">
        <v>271</v>
      </c>
      <c r="F193" s="251" t="s">
        <v>272</v>
      </c>
      <c r="G193" s="252" t="s">
        <v>238</v>
      </c>
      <c r="H193" s="253">
        <v>7.1959999999999997</v>
      </c>
      <c r="I193" s="254"/>
      <c r="J193" s="255">
        <f>ROUND(I193*H193,2)</f>
        <v>0</v>
      </c>
      <c r="K193" s="251" t="s">
        <v>133</v>
      </c>
      <c r="L193" s="256"/>
      <c r="M193" s="257" t="s">
        <v>19</v>
      </c>
      <c r="N193" s="258" t="s">
        <v>40</v>
      </c>
      <c r="O193" s="87"/>
      <c r="P193" s="216">
        <f>O193*H193</f>
        <v>0</v>
      </c>
      <c r="Q193" s="216">
        <v>1</v>
      </c>
      <c r="R193" s="216">
        <f>Q193*H193</f>
        <v>7.1959999999999997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187</v>
      </c>
      <c r="AT193" s="218" t="s">
        <v>270</v>
      </c>
      <c r="AU193" s="218" t="s">
        <v>79</v>
      </c>
      <c r="AY193" s="20" t="s">
        <v>127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77</v>
      </c>
      <c r="BK193" s="219">
        <f>ROUND(I193*H193,2)</f>
        <v>0</v>
      </c>
      <c r="BL193" s="20" t="s">
        <v>134</v>
      </c>
      <c r="BM193" s="218" t="s">
        <v>775</v>
      </c>
    </row>
    <row r="194" s="2" customFormat="1">
      <c r="A194" s="41"/>
      <c r="B194" s="42"/>
      <c r="C194" s="43"/>
      <c r="D194" s="220" t="s">
        <v>136</v>
      </c>
      <c r="E194" s="43"/>
      <c r="F194" s="221" t="s">
        <v>272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136</v>
      </c>
      <c r="AU194" s="20" t="s">
        <v>79</v>
      </c>
    </row>
    <row r="195" s="13" customFormat="1">
      <c r="A195" s="13"/>
      <c r="B195" s="227"/>
      <c r="C195" s="228"/>
      <c r="D195" s="220" t="s">
        <v>145</v>
      </c>
      <c r="E195" s="228"/>
      <c r="F195" s="230" t="s">
        <v>776</v>
      </c>
      <c r="G195" s="228"/>
      <c r="H195" s="231">
        <v>7.1959999999999997</v>
      </c>
      <c r="I195" s="232"/>
      <c r="J195" s="228"/>
      <c r="K195" s="228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145</v>
      </c>
      <c r="AU195" s="237" t="s">
        <v>79</v>
      </c>
      <c r="AV195" s="13" t="s">
        <v>79</v>
      </c>
      <c r="AW195" s="13" t="s">
        <v>4</v>
      </c>
      <c r="AX195" s="13" t="s">
        <v>77</v>
      </c>
      <c r="AY195" s="237" t="s">
        <v>127</v>
      </c>
    </row>
    <row r="196" s="2" customFormat="1" ht="24.15" customHeight="1">
      <c r="A196" s="41"/>
      <c r="B196" s="42"/>
      <c r="C196" s="207" t="s">
        <v>275</v>
      </c>
      <c r="D196" s="207" t="s">
        <v>129</v>
      </c>
      <c r="E196" s="208" t="s">
        <v>276</v>
      </c>
      <c r="F196" s="209" t="s">
        <v>277</v>
      </c>
      <c r="G196" s="210" t="s">
        <v>132</v>
      </c>
      <c r="H196" s="211">
        <v>2223</v>
      </c>
      <c r="I196" s="212"/>
      <c r="J196" s="213">
        <f>ROUND(I196*H196,2)</f>
        <v>0</v>
      </c>
      <c r="K196" s="209" t="s">
        <v>133</v>
      </c>
      <c r="L196" s="47"/>
      <c r="M196" s="214" t="s">
        <v>19</v>
      </c>
      <c r="N196" s="215" t="s">
        <v>40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134</v>
      </c>
      <c r="AT196" s="218" t="s">
        <v>129</v>
      </c>
      <c r="AU196" s="218" t="s">
        <v>79</v>
      </c>
      <c r="AY196" s="20" t="s">
        <v>127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77</v>
      </c>
      <c r="BK196" s="219">
        <f>ROUND(I196*H196,2)</f>
        <v>0</v>
      </c>
      <c r="BL196" s="20" t="s">
        <v>134</v>
      </c>
      <c r="BM196" s="218" t="s">
        <v>777</v>
      </c>
    </row>
    <row r="197" s="2" customFormat="1">
      <c r="A197" s="41"/>
      <c r="B197" s="42"/>
      <c r="C197" s="43"/>
      <c r="D197" s="220" t="s">
        <v>136</v>
      </c>
      <c r="E197" s="43"/>
      <c r="F197" s="221" t="s">
        <v>279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136</v>
      </c>
      <c r="AU197" s="20" t="s">
        <v>79</v>
      </c>
    </row>
    <row r="198" s="2" customFormat="1">
      <c r="A198" s="41"/>
      <c r="B198" s="42"/>
      <c r="C198" s="43"/>
      <c r="D198" s="225" t="s">
        <v>138</v>
      </c>
      <c r="E198" s="43"/>
      <c r="F198" s="226" t="s">
        <v>280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138</v>
      </c>
      <c r="AU198" s="20" t="s">
        <v>79</v>
      </c>
    </row>
    <row r="199" s="13" customFormat="1">
      <c r="A199" s="13"/>
      <c r="B199" s="227"/>
      <c r="C199" s="228"/>
      <c r="D199" s="220" t="s">
        <v>145</v>
      </c>
      <c r="E199" s="229" t="s">
        <v>19</v>
      </c>
      <c r="F199" s="230" t="s">
        <v>778</v>
      </c>
      <c r="G199" s="228"/>
      <c r="H199" s="231">
        <v>1740</v>
      </c>
      <c r="I199" s="232"/>
      <c r="J199" s="228"/>
      <c r="K199" s="228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145</v>
      </c>
      <c r="AU199" s="237" t="s">
        <v>79</v>
      </c>
      <c r="AV199" s="13" t="s">
        <v>79</v>
      </c>
      <c r="AW199" s="13" t="s">
        <v>31</v>
      </c>
      <c r="AX199" s="13" t="s">
        <v>69</v>
      </c>
      <c r="AY199" s="237" t="s">
        <v>127</v>
      </c>
    </row>
    <row r="200" s="13" customFormat="1">
      <c r="A200" s="13"/>
      <c r="B200" s="227"/>
      <c r="C200" s="228"/>
      <c r="D200" s="220" t="s">
        <v>145</v>
      </c>
      <c r="E200" s="229" t="s">
        <v>19</v>
      </c>
      <c r="F200" s="230" t="s">
        <v>779</v>
      </c>
      <c r="G200" s="228"/>
      <c r="H200" s="231">
        <v>320</v>
      </c>
      <c r="I200" s="232"/>
      <c r="J200" s="228"/>
      <c r="K200" s="228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145</v>
      </c>
      <c r="AU200" s="237" t="s">
        <v>79</v>
      </c>
      <c r="AV200" s="13" t="s">
        <v>79</v>
      </c>
      <c r="AW200" s="13" t="s">
        <v>31</v>
      </c>
      <c r="AX200" s="13" t="s">
        <v>69</v>
      </c>
      <c r="AY200" s="237" t="s">
        <v>127</v>
      </c>
    </row>
    <row r="201" s="13" customFormat="1">
      <c r="A201" s="13"/>
      <c r="B201" s="227"/>
      <c r="C201" s="228"/>
      <c r="D201" s="220" t="s">
        <v>145</v>
      </c>
      <c r="E201" s="229" t="s">
        <v>19</v>
      </c>
      <c r="F201" s="230" t="s">
        <v>780</v>
      </c>
      <c r="G201" s="228"/>
      <c r="H201" s="231">
        <v>163</v>
      </c>
      <c r="I201" s="232"/>
      <c r="J201" s="228"/>
      <c r="K201" s="228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145</v>
      </c>
      <c r="AU201" s="237" t="s">
        <v>79</v>
      </c>
      <c r="AV201" s="13" t="s">
        <v>79</v>
      </c>
      <c r="AW201" s="13" t="s">
        <v>31</v>
      </c>
      <c r="AX201" s="13" t="s">
        <v>69</v>
      </c>
      <c r="AY201" s="237" t="s">
        <v>127</v>
      </c>
    </row>
    <row r="202" s="14" customFormat="1">
      <c r="A202" s="14"/>
      <c r="B202" s="238"/>
      <c r="C202" s="239"/>
      <c r="D202" s="220" t="s">
        <v>145</v>
      </c>
      <c r="E202" s="240" t="s">
        <v>19</v>
      </c>
      <c r="F202" s="241" t="s">
        <v>147</v>
      </c>
      <c r="G202" s="239"/>
      <c r="H202" s="242">
        <v>2223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8" t="s">
        <v>145</v>
      </c>
      <c r="AU202" s="248" t="s">
        <v>79</v>
      </c>
      <c r="AV202" s="14" t="s">
        <v>134</v>
      </c>
      <c r="AW202" s="14" t="s">
        <v>31</v>
      </c>
      <c r="AX202" s="14" t="s">
        <v>77</v>
      </c>
      <c r="AY202" s="248" t="s">
        <v>127</v>
      </c>
    </row>
    <row r="203" s="2" customFormat="1" ht="33" customHeight="1">
      <c r="A203" s="41"/>
      <c r="B203" s="42"/>
      <c r="C203" s="207" t="s">
        <v>286</v>
      </c>
      <c r="D203" s="207" t="s">
        <v>129</v>
      </c>
      <c r="E203" s="208" t="s">
        <v>287</v>
      </c>
      <c r="F203" s="209" t="s">
        <v>288</v>
      </c>
      <c r="G203" s="210" t="s">
        <v>132</v>
      </c>
      <c r="H203" s="211">
        <v>580</v>
      </c>
      <c r="I203" s="212"/>
      <c r="J203" s="213">
        <f>ROUND(I203*H203,2)</f>
        <v>0</v>
      </c>
      <c r="K203" s="209" t="s">
        <v>133</v>
      </c>
      <c r="L203" s="47"/>
      <c r="M203" s="214" t="s">
        <v>19</v>
      </c>
      <c r="N203" s="215" t="s">
        <v>40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134</v>
      </c>
      <c r="AT203" s="218" t="s">
        <v>129</v>
      </c>
      <c r="AU203" s="218" t="s">
        <v>79</v>
      </c>
      <c r="AY203" s="20" t="s">
        <v>127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77</v>
      </c>
      <c r="BK203" s="219">
        <f>ROUND(I203*H203,2)</f>
        <v>0</v>
      </c>
      <c r="BL203" s="20" t="s">
        <v>134</v>
      </c>
      <c r="BM203" s="218" t="s">
        <v>781</v>
      </c>
    </row>
    <row r="204" s="2" customFormat="1">
      <c r="A204" s="41"/>
      <c r="B204" s="42"/>
      <c r="C204" s="43"/>
      <c r="D204" s="220" t="s">
        <v>136</v>
      </c>
      <c r="E204" s="43"/>
      <c r="F204" s="221" t="s">
        <v>290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136</v>
      </c>
      <c r="AU204" s="20" t="s">
        <v>79</v>
      </c>
    </row>
    <row r="205" s="2" customFormat="1">
      <c r="A205" s="41"/>
      <c r="B205" s="42"/>
      <c r="C205" s="43"/>
      <c r="D205" s="225" t="s">
        <v>138</v>
      </c>
      <c r="E205" s="43"/>
      <c r="F205" s="226" t="s">
        <v>291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138</v>
      </c>
      <c r="AU205" s="20" t="s">
        <v>79</v>
      </c>
    </row>
    <row r="206" s="13" customFormat="1">
      <c r="A206" s="13"/>
      <c r="B206" s="227"/>
      <c r="C206" s="228"/>
      <c r="D206" s="220" t="s">
        <v>145</v>
      </c>
      <c r="E206" s="229" t="s">
        <v>19</v>
      </c>
      <c r="F206" s="230" t="s">
        <v>782</v>
      </c>
      <c r="G206" s="228"/>
      <c r="H206" s="231">
        <v>580</v>
      </c>
      <c r="I206" s="232"/>
      <c r="J206" s="228"/>
      <c r="K206" s="228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145</v>
      </c>
      <c r="AU206" s="237" t="s">
        <v>79</v>
      </c>
      <c r="AV206" s="13" t="s">
        <v>79</v>
      </c>
      <c r="AW206" s="13" t="s">
        <v>31</v>
      </c>
      <c r="AX206" s="13" t="s">
        <v>69</v>
      </c>
      <c r="AY206" s="237" t="s">
        <v>127</v>
      </c>
    </row>
    <row r="207" s="14" customFormat="1">
      <c r="A207" s="14"/>
      <c r="B207" s="238"/>
      <c r="C207" s="239"/>
      <c r="D207" s="220" t="s">
        <v>145</v>
      </c>
      <c r="E207" s="240" t="s">
        <v>19</v>
      </c>
      <c r="F207" s="241" t="s">
        <v>147</v>
      </c>
      <c r="G207" s="239"/>
      <c r="H207" s="242">
        <v>580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8" t="s">
        <v>145</v>
      </c>
      <c r="AU207" s="248" t="s">
        <v>79</v>
      </c>
      <c r="AV207" s="14" t="s">
        <v>134</v>
      </c>
      <c r="AW207" s="14" t="s">
        <v>31</v>
      </c>
      <c r="AX207" s="14" t="s">
        <v>77</v>
      </c>
      <c r="AY207" s="248" t="s">
        <v>127</v>
      </c>
    </row>
    <row r="208" s="2" customFormat="1" ht="24.15" customHeight="1">
      <c r="A208" s="41"/>
      <c r="B208" s="42"/>
      <c r="C208" s="207" t="s">
        <v>7</v>
      </c>
      <c r="D208" s="207" t="s">
        <v>129</v>
      </c>
      <c r="E208" s="208" t="s">
        <v>293</v>
      </c>
      <c r="F208" s="209" t="s">
        <v>294</v>
      </c>
      <c r="G208" s="210" t="s">
        <v>132</v>
      </c>
      <c r="H208" s="211">
        <v>580</v>
      </c>
      <c r="I208" s="212"/>
      <c r="J208" s="213">
        <f>ROUND(I208*H208,2)</f>
        <v>0</v>
      </c>
      <c r="K208" s="209" t="s">
        <v>133</v>
      </c>
      <c r="L208" s="47"/>
      <c r="M208" s="214" t="s">
        <v>19</v>
      </c>
      <c r="N208" s="215" t="s">
        <v>40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134</v>
      </c>
      <c r="AT208" s="218" t="s">
        <v>129</v>
      </c>
      <c r="AU208" s="218" t="s">
        <v>79</v>
      </c>
      <c r="AY208" s="20" t="s">
        <v>127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77</v>
      </c>
      <c r="BK208" s="219">
        <f>ROUND(I208*H208,2)</f>
        <v>0</v>
      </c>
      <c r="BL208" s="20" t="s">
        <v>134</v>
      </c>
      <c r="BM208" s="218" t="s">
        <v>783</v>
      </c>
    </row>
    <row r="209" s="2" customFormat="1">
      <c r="A209" s="41"/>
      <c r="B209" s="42"/>
      <c r="C209" s="43"/>
      <c r="D209" s="220" t="s">
        <v>136</v>
      </c>
      <c r="E209" s="43"/>
      <c r="F209" s="221" t="s">
        <v>296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136</v>
      </c>
      <c r="AU209" s="20" t="s">
        <v>79</v>
      </c>
    </row>
    <row r="210" s="2" customFormat="1">
      <c r="A210" s="41"/>
      <c r="B210" s="42"/>
      <c r="C210" s="43"/>
      <c r="D210" s="225" t="s">
        <v>138</v>
      </c>
      <c r="E210" s="43"/>
      <c r="F210" s="226" t="s">
        <v>297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138</v>
      </c>
      <c r="AU210" s="20" t="s">
        <v>79</v>
      </c>
    </row>
    <row r="211" s="2" customFormat="1" ht="16.5" customHeight="1">
      <c r="A211" s="41"/>
      <c r="B211" s="42"/>
      <c r="C211" s="249" t="s">
        <v>298</v>
      </c>
      <c r="D211" s="249" t="s">
        <v>270</v>
      </c>
      <c r="E211" s="250" t="s">
        <v>299</v>
      </c>
      <c r="F211" s="251" t="s">
        <v>300</v>
      </c>
      <c r="G211" s="252" t="s">
        <v>301</v>
      </c>
      <c r="H211" s="253">
        <v>11.6</v>
      </c>
      <c r="I211" s="254"/>
      <c r="J211" s="255">
        <f>ROUND(I211*H211,2)</f>
        <v>0</v>
      </c>
      <c r="K211" s="251" t="s">
        <v>133</v>
      </c>
      <c r="L211" s="256"/>
      <c r="M211" s="257" t="s">
        <v>19</v>
      </c>
      <c r="N211" s="258" t="s">
        <v>40</v>
      </c>
      <c r="O211" s="87"/>
      <c r="P211" s="216">
        <f>O211*H211</f>
        <v>0</v>
      </c>
      <c r="Q211" s="216">
        <v>0.001</v>
      </c>
      <c r="R211" s="216">
        <f>Q211*H211</f>
        <v>0.011599999999999999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187</v>
      </c>
      <c r="AT211" s="218" t="s">
        <v>270</v>
      </c>
      <c r="AU211" s="218" t="s">
        <v>79</v>
      </c>
      <c r="AY211" s="20" t="s">
        <v>127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77</v>
      </c>
      <c r="BK211" s="219">
        <f>ROUND(I211*H211,2)</f>
        <v>0</v>
      </c>
      <c r="BL211" s="20" t="s">
        <v>134</v>
      </c>
      <c r="BM211" s="218" t="s">
        <v>784</v>
      </c>
    </row>
    <row r="212" s="2" customFormat="1">
      <c r="A212" s="41"/>
      <c r="B212" s="42"/>
      <c r="C212" s="43"/>
      <c r="D212" s="220" t="s">
        <v>136</v>
      </c>
      <c r="E212" s="43"/>
      <c r="F212" s="221" t="s">
        <v>300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136</v>
      </c>
      <c r="AU212" s="20" t="s">
        <v>79</v>
      </c>
    </row>
    <row r="213" s="13" customFormat="1">
      <c r="A213" s="13"/>
      <c r="B213" s="227"/>
      <c r="C213" s="228"/>
      <c r="D213" s="220" t="s">
        <v>145</v>
      </c>
      <c r="E213" s="228"/>
      <c r="F213" s="230" t="s">
        <v>785</v>
      </c>
      <c r="G213" s="228"/>
      <c r="H213" s="231">
        <v>11.6</v>
      </c>
      <c r="I213" s="232"/>
      <c r="J213" s="228"/>
      <c r="K213" s="228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145</v>
      </c>
      <c r="AU213" s="237" t="s">
        <v>79</v>
      </c>
      <c r="AV213" s="13" t="s">
        <v>79</v>
      </c>
      <c r="AW213" s="13" t="s">
        <v>4</v>
      </c>
      <c r="AX213" s="13" t="s">
        <v>77</v>
      </c>
      <c r="AY213" s="237" t="s">
        <v>127</v>
      </c>
    </row>
    <row r="214" s="12" customFormat="1" ht="22.8" customHeight="1">
      <c r="A214" s="12"/>
      <c r="B214" s="191"/>
      <c r="C214" s="192"/>
      <c r="D214" s="193" t="s">
        <v>68</v>
      </c>
      <c r="E214" s="205" t="s">
        <v>79</v>
      </c>
      <c r="F214" s="205" t="s">
        <v>304</v>
      </c>
      <c r="G214" s="192"/>
      <c r="H214" s="192"/>
      <c r="I214" s="195"/>
      <c r="J214" s="206">
        <f>BK214</f>
        <v>0</v>
      </c>
      <c r="K214" s="192"/>
      <c r="L214" s="197"/>
      <c r="M214" s="198"/>
      <c r="N214" s="199"/>
      <c r="O214" s="199"/>
      <c r="P214" s="200">
        <f>SUM(P215:P219)</f>
        <v>0</v>
      </c>
      <c r="Q214" s="199"/>
      <c r="R214" s="200">
        <f>SUM(R215:R219)</f>
        <v>18.408159999999999</v>
      </c>
      <c r="S214" s="199"/>
      <c r="T214" s="201">
        <f>SUM(T215:T219)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2" t="s">
        <v>77</v>
      </c>
      <c r="AT214" s="203" t="s">
        <v>68</v>
      </c>
      <c r="AU214" s="203" t="s">
        <v>77</v>
      </c>
      <c r="AY214" s="202" t="s">
        <v>127</v>
      </c>
      <c r="BK214" s="204">
        <f>SUM(BK215:BK219)</f>
        <v>0</v>
      </c>
    </row>
    <row r="215" s="2" customFormat="1" ht="16.5" customHeight="1">
      <c r="A215" s="41"/>
      <c r="B215" s="42"/>
      <c r="C215" s="207" t="s">
        <v>305</v>
      </c>
      <c r="D215" s="207" t="s">
        <v>129</v>
      </c>
      <c r="E215" s="208" t="s">
        <v>306</v>
      </c>
      <c r="F215" s="209" t="s">
        <v>307</v>
      </c>
      <c r="G215" s="210" t="s">
        <v>178</v>
      </c>
      <c r="H215" s="211">
        <v>8</v>
      </c>
      <c r="I215" s="212"/>
      <c r="J215" s="213">
        <f>ROUND(I215*H215,2)</f>
        <v>0</v>
      </c>
      <c r="K215" s="209" t="s">
        <v>133</v>
      </c>
      <c r="L215" s="47"/>
      <c r="M215" s="214" t="s">
        <v>19</v>
      </c>
      <c r="N215" s="215" t="s">
        <v>40</v>
      </c>
      <c r="O215" s="87"/>
      <c r="P215" s="216">
        <f>O215*H215</f>
        <v>0</v>
      </c>
      <c r="Q215" s="216">
        <v>2.3010199999999998</v>
      </c>
      <c r="R215" s="216">
        <f>Q215*H215</f>
        <v>18.408159999999999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134</v>
      </c>
      <c r="AT215" s="218" t="s">
        <v>129</v>
      </c>
      <c r="AU215" s="218" t="s">
        <v>79</v>
      </c>
      <c r="AY215" s="20" t="s">
        <v>127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77</v>
      </c>
      <c r="BK215" s="219">
        <f>ROUND(I215*H215,2)</f>
        <v>0</v>
      </c>
      <c r="BL215" s="20" t="s">
        <v>134</v>
      </c>
      <c r="BM215" s="218" t="s">
        <v>786</v>
      </c>
    </row>
    <row r="216" s="2" customFormat="1">
      <c r="A216" s="41"/>
      <c r="B216" s="42"/>
      <c r="C216" s="43"/>
      <c r="D216" s="220" t="s">
        <v>136</v>
      </c>
      <c r="E216" s="43"/>
      <c r="F216" s="221" t="s">
        <v>309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136</v>
      </c>
      <c r="AU216" s="20" t="s">
        <v>79</v>
      </c>
    </row>
    <row r="217" s="2" customFormat="1">
      <c r="A217" s="41"/>
      <c r="B217" s="42"/>
      <c r="C217" s="43"/>
      <c r="D217" s="225" t="s">
        <v>138</v>
      </c>
      <c r="E217" s="43"/>
      <c r="F217" s="226" t="s">
        <v>310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138</v>
      </c>
      <c r="AU217" s="20" t="s">
        <v>79</v>
      </c>
    </row>
    <row r="218" s="13" customFormat="1">
      <c r="A218" s="13"/>
      <c r="B218" s="227"/>
      <c r="C218" s="228"/>
      <c r="D218" s="220" t="s">
        <v>145</v>
      </c>
      <c r="E218" s="229" t="s">
        <v>19</v>
      </c>
      <c r="F218" s="230" t="s">
        <v>787</v>
      </c>
      <c r="G218" s="228"/>
      <c r="H218" s="231">
        <v>8</v>
      </c>
      <c r="I218" s="232"/>
      <c r="J218" s="228"/>
      <c r="K218" s="228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145</v>
      </c>
      <c r="AU218" s="237" t="s">
        <v>79</v>
      </c>
      <c r="AV218" s="13" t="s">
        <v>79</v>
      </c>
      <c r="AW218" s="13" t="s">
        <v>31</v>
      </c>
      <c r="AX218" s="13" t="s">
        <v>69</v>
      </c>
      <c r="AY218" s="237" t="s">
        <v>127</v>
      </c>
    </row>
    <row r="219" s="14" customFormat="1">
      <c r="A219" s="14"/>
      <c r="B219" s="238"/>
      <c r="C219" s="239"/>
      <c r="D219" s="220" t="s">
        <v>145</v>
      </c>
      <c r="E219" s="240" t="s">
        <v>19</v>
      </c>
      <c r="F219" s="241" t="s">
        <v>147</v>
      </c>
      <c r="G219" s="239"/>
      <c r="H219" s="242">
        <v>8</v>
      </c>
      <c r="I219" s="243"/>
      <c r="J219" s="239"/>
      <c r="K219" s="239"/>
      <c r="L219" s="244"/>
      <c r="M219" s="245"/>
      <c r="N219" s="246"/>
      <c r="O219" s="246"/>
      <c r="P219" s="246"/>
      <c r="Q219" s="246"/>
      <c r="R219" s="246"/>
      <c r="S219" s="246"/>
      <c r="T219" s="24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8" t="s">
        <v>145</v>
      </c>
      <c r="AU219" s="248" t="s">
        <v>79</v>
      </c>
      <c r="AV219" s="14" t="s">
        <v>134</v>
      </c>
      <c r="AW219" s="14" t="s">
        <v>31</v>
      </c>
      <c r="AX219" s="14" t="s">
        <v>77</v>
      </c>
      <c r="AY219" s="248" t="s">
        <v>127</v>
      </c>
    </row>
    <row r="220" s="12" customFormat="1" ht="22.8" customHeight="1">
      <c r="A220" s="12"/>
      <c r="B220" s="191"/>
      <c r="C220" s="192"/>
      <c r="D220" s="193" t="s">
        <v>68</v>
      </c>
      <c r="E220" s="205" t="s">
        <v>134</v>
      </c>
      <c r="F220" s="205" t="s">
        <v>312</v>
      </c>
      <c r="G220" s="192"/>
      <c r="H220" s="192"/>
      <c r="I220" s="195"/>
      <c r="J220" s="206">
        <f>BK220</f>
        <v>0</v>
      </c>
      <c r="K220" s="192"/>
      <c r="L220" s="197"/>
      <c r="M220" s="198"/>
      <c r="N220" s="199"/>
      <c r="O220" s="199"/>
      <c r="P220" s="200">
        <f>SUM(P221:P225)</f>
        <v>0</v>
      </c>
      <c r="Q220" s="199"/>
      <c r="R220" s="200">
        <f>SUM(R221:R225)</f>
        <v>0</v>
      </c>
      <c r="S220" s="199"/>
      <c r="T220" s="201">
        <f>SUM(T221:T225)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2" t="s">
        <v>77</v>
      </c>
      <c r="AT220" s="203" t="s">
        <v>68</v>
      </c>
      <c r="AU220" s="203" t="s">
        <v>77</v>
      </c>
      <c r="AY220" s="202" t="s">
        <v>127</v>
      </c>
      <c r="BK220" s="204">
        <f>SUM(BK221:BK225)</f>
        <v>0</v>
      </c>
    </row>
    <row r="221" s="2" customFormat="1" ht="24.15" customHeight="1">
      <c r="A221" s="41"/>
      <c r="B221" s="42"/>
      <c r="C221" s="207" t="s">
        <v>313</v>
      </c>
      <c r="D221" s="207" t="s">
        <v>129</v>
      </c>
      <c r="E221" s="208" t="s">
        <v>314</v>
      </c>
      <c r="F221" s="209" t="s">
        <v>315</v>
      </c>
      <c r="G221" s="210" t="s">
        <v>178</v>
      </c>
      <c r="H221" s="211">
        <v>0.95999999999999996</v>
      </c>
      <c r="I221" s="212"/>
      <c r="J221" s="213">
        <f>ROUND(I221*H221,2)</f>
        <v>0</v>
      </c>
      <c r="K221" s="209" t="s">
        <v>133</v>
      </c>
      <c r="L221" s="47"/>
      <c r="M221" s="214" t="s">
        <v>19</v>
      </c>
      <c r="N221" s="215" t="s">
        <v>40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134</v>
      </c>
      <c r="AT221" s="218" t="s">
        <v>129</v>
      </c>
      <c r="AU221" s="218" t="s">
        <v>79</v>
      </c>
      <c r="AY221" s="20" t="s">
        <v>127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77</v>
      </c>
      <c r="BK221" s="219">
        <f>ROUND(I221*H221,2)</f>
        <v>0</v>
      </c>
      <c r="BL221" s="20" t="s">
        <v>134</v>
      </c>
      <c r="BM221" s="218" t="s">
        <v>788</v>
      </c>
    </row>
    <row r="222" s="2" customFormat="1">
      <c r="A222" s="41"/>
      <c r="B222" s="42"/>
      <c r="C222" s="43"/>
      <c r="D222" s="220" t="s">
        <v>136</v>
      </c>
      <c r="E222" s="43"/>
      <c r="F222" s="221" t="s">
        <v>317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136</v>
      </c>
      <c r="AU222" s="20" t="s">
        <v>79</v>
      </c>
    </row>
    <row r="223" s="2" customFormat="1">
      <c r="A223" s="41"/>
      <c r="B223" s="42"/>
      <c r="C223" s="43"/>
      <c r="D223" s="225" t="s">
        <v>138</v>
      </c>
      <c r="E223" s="43"/>
      <c r="F223" s="226" t="s">
        <v>318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138</v>
      </c>
      <c r="AU223" s="20" t="s">
        <v>79</v>
      </c>
    </row>
    <row r="224" s="13" customFormat="1">
      <c r="A224" s="13"/>
      <c r="B224" s="227"/>
      <c r="C224" s="228"/>
      <c r="D224" s="220" t="s">
        <v>145</v>
      </c>
      <c r="E224" s="229" t="s">
        <v>19</v>
      </c>
      <c r="F224" s="230" t="s">
        <v>789</v>
      </c>
      <c r="G224" s="228"/>
      <c r="H224" s="231">
        <v>0.95999999999999996</v>
      </c>
      <c r="I224" s="232"/>
      <c r="J224" s="228"/>
      <c r="K224" s="228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145</v>
      </c>
      <c r="AU224" s="237" t="s">
        <v>79</v>
      </c>
      <c r="AV224" s="13" t="s">
        <v>79</v>
      </c>
      <c r="AW224" s="13" t="s">
        <v>31</v>
      </c>
      <c r="AX224" s="13" t="s">
        <v>69</v>
      </c>
      <c r="AY224" s="237" t="s">
        <v>127</v>
      </c>
    </row>
    <row r="225" s="14" customFormat="1">
      <c r="A225" s="14"/>
      <c r="B225" s="238"/>
      <c r="C225" s="239"/>
      <c r="D225" s="220" t="s">
        <v>145</v>
      </c>
      <c r="E225" s="240" t="s">
        <v>19</v>
      </c>
      <c r="F225" s="241" t="s">
        <v>147</v>
      </c>
      <c r="G225" s="239"/>
      <c r="H225" s="242">
        <v>0.95999999999999996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145</v>
      </c>
      <c r="AU225" s="248" t="s">
        <v>79</v>
      </c>
      <c r="AV225" s="14" t="s">
        <v>134</v>
      </c>
      <c r="AW225" s="14" t="s">
        <v>31</v>
      </c>
      <c r="AX225" s="14" t="s">
        <v>77</v>
      </c>
      <c r="AY225" s="248" t="s">
        <v>127</v>
      </c>
    </row>
    <row r="226" s="12" customFormat="1" ht="22.8" customHeight="1">
      <c r="A226" s="12"/>
      <c r="B226" s="191"/>
      <c r="C226" s="192"/>
      <c r="D226" s="193" t="s">
        <v>68</v>
      </c>
      <c r="E226" s="205" t="s">
        <v>161</v>
      </c>
      <c r="F226" s="205" t="s">
        <v>320</v>
      </c>
      <c r="G226" s="192"/>
      <c r="H226" s="192"/>
      <c r="I226" s="195"/>
      <c r="J226" s="206">
        <f>BK226</f>
        <v>0</v>
      </c>
      <c r="K226" s="192"/>
      <c r="L226" s="197"/>
      <c r="M226" s="198"/>
      <c r="N226" s="199"/>
      <c r="O226" s="199"/>
      <c r="P226" s="200">
        <f>SUM(P227:P281)</f>
        <v>0</v>
      </c>
      <c r="Q226" s="199"/>
      <c r="R226" s="200">
        <f>SUM(R227:R281)</f>
        <v>88.75784800000001</v>
      </c>
      <c r="S226" s="199"/>
      <c r="T226" s="201">
        <f>SUM(T227:T281)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2" t="s">
        <v>77</v>
      </c>
      <c r="AT226" s="203" t="s">
        <v>68</v>
      </c>
      <c r="AU226" s="203" t="s">
        <v>77</v>
      </c>
      <c r="AY226" s="202" t="s">
        <v>127</v>
      </c>
      <c r="BK226" s="204">
        <f>SUM(BK227:BK281)</f>
        <v>0</v>
      </c>
    </row>
    <row r="227" s="2" customFormat="1" ht="24.15" customHeight="1">
      <c r="A227" s="41"/>
      <c r="B227" s="42"/>
      <c r="C227" s="207" t="s">
        <v>321</v>
      </c>
      <c r="D227" s="207" t="s">
        <v>129</v>
      </c>
      <c r="E227" s="208" t="s">
        <v>322</v>
      </c>
      <c r="F227" s="209" t="s">
        <v>323</v>
      </c>
      <c r="G227" s="210" t="s">
        <v>132</v>
      </c>
      <c r="H227" s="211">
        <v>4126</v>
      </c>
      <c r="I227" s="212"/>
      <c r="J227" s="213">
        <f>ROUND(I227*H227,2)</f>
        <v>0</v>
      </c>
      <c r="K227" s="209" t="s">
        <v>133</v>
      </c>
      <c r="L227" s="47"/>
      <c r="M227" s="214" t="s">
        <v>19</v>
      </c>
      <c r="N227" s="215" t="s">
        <v>40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134</v>
      </c>
      <c r="AT227" s="218" t="s">
        <v>129</v>
      </c>
      <c r="AU227" s="218" t="s">
        <v>79</v>
      </c>
      <c r="AY227" s="20" t="s">
        <v>127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77</v>
      </c>
      <c r="BK227" s="219">
        <f>ROUND(I227*H227,2)</f>
        <v>0</v>
      </c>
      <c r="BL227" s="20" t="s">
        <v>134</v>
      </c>
      <c r="BM227" s="218" t="s">
        <v>790</v>
      </c>
    </row>
    <row r="228" s="2" customFormat="1">
      <c r="A228" s="41"/>
      <c r="B228" s="42"/>
      <c r="C228" s="43"/>
      <c r="D228" s="220" t="s">
        <v>136</v>
      </c>
      <c r="E228" s="43"/>
      <c r="F228" s="221" t="s">
        <v>325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136</v>
      </c>
      <c r="AU228" s="20" t="s">
        <v>79</v>
      </c>
    </row>
    <row r="229" s="2" customFormat="1">
      <c r="A229" s="41"/>
      <c r="B229" s="42"/>
      <c r="C229" s="43"/>
      <c r="D229" s="225" t="s">
        <v>138</v>
      </c>
      <c r="E229" s="43"/>
      <c r="F229" s="226" t="s">
        <v>326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138</v>
      </c>
      <c r="AU229" s="20" t="s">
        <v>79</v>
      </c>
    </row>
    <row r="230" s="13" customFormat="1">
      <c r="A230" s="13"/>
      <c r="B230" s="227"/>
      <c r="C230" s="228"/>
      <c r="D230" s="220" t="s">
        <v>145</v>
      </c>
      <c r="E230" s="229" t="s">
        <v>19</v>
      </c>
      <c r="F230" s="230" t="s">
        <v>791</v>
      </c>
      <c r="G230" s="228"/>
      <c r="H230" s="231">
        <v>3480</v>
      </c>
      <c r="I230" s="232"/>
      <c r="J230" s="228"/>
      <c r="K230" s="228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145</v>
      </c>
      <c r="AU230" s="237" t="s">
        <v>79</v>
      </c>
      <c r="AV230" s="13" t="s">
        <v>79</v>
      </c>
      <c r="AW230" s="13" t="s">
        <v>31</v>
      </c>
      <c r="AX230" s="13" t="s">
        <v>69</v>
      </c>
      <c r="AY230" s="237" t="s">
        <v>127</v>
      </c>
    </row>
    <row r="231" s="13" customFormat="1">
      <c r="A231" s="13"/>
      <c r="B231" s="227"/>
      <c r="C231" s="228"/>
      <c r="D231" s="220" t="s">
        <v>145</v>
      </c>
      <c r="E231" s="229" t="s">
        <v>19</v>
      </c>
      <c r="F231" s="230" t="s">
        <v>792</v>
      </c>
      <c r="G231" s="228"/>
      <c r="H231" s="231">
        <v>320</v>
      </c>
      <c r="I231" s="232"/>
      <c r="J231" s="228"/>
      <c r="K231" s="228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145</v>
      </c>
      <c r="AU231" s="237" t="s">
        <v>79</v>
      </c>
      <c r="AV231" s="13" t="s">
        <v>79</v>
      </c>
      <c r="AW231" s="13" t="s">
        <v>31</v>
      </c>
      <c r="AX231" s="13" t="s">
        <v>69</v>
      </c>
      <c r="AY231" s="237" t="s">
        <v>127</v>
      </c>
    </row>
    <row r="232" s="13" customFormat="1">
      <c r="A232" s="13"/>
      <c r="B232" s="227"/>
      <c r="C232" s="228"/>
      <c r="D232" s="220" t="s">
        <v>145</v>
      </c>
      <c r="E232" s="229" t="s">
        <v>19</v>
      </c>
      <c r="F232" s="230" t="s">
        <v>793</v>
      </c>
      <c r="G232" s="228"/>
      <c r="H232" s="231">
        <v>326</v>
      </c>
      <c r="I232" s="232"/>
      <c r="J232" s="228"/>
      <c r="K232" s="228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145</v>
      </c>
      <c r="AU232" s="237" t="s">
        <v>79</v>
      </c>
      <c r="AV232" s="13" t="s">
        <v>79</v>
      </c>
      <c r="AW232" s="13" t="s">
        <v>31</v>
      </c>
      <c r="AX232" s="13" t="s">
        <v>69</v>
      </c>
      <c r="AY232" s="237" t="s">
        <v>127</v>
      </c>
    </row>
    <row r="233" s="14" customFormat="1">
      <c r="A233" s="14"/>
      <c r="B233" s="238"/>
      <c r="C233" s="239"/>
      <c r="D233" s="220" t="s">
        <v>145</v>
      </c>
      <c r="E233" s="240" t="s">
        <v>19</v>
      </c>
      <c r="F233" s="241" t="s">
        <v>147</v>
      </c>
      <c r="G233" s="239"/>
      <c r="H233" s="242">
        <v>4126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8" t="s">
        <v>145</v>
      </c>
      <c r="AU233" s="248" t="s">
        <v>79</v>
      </c>
      <c r="AV233" s="14" t="s">
        <v>134</v>
      </c>
      <c r="AW233" s="14" t="s">
        <v>31</v>
      </c>
      <c r="AX233" s="14" t="s">
        <v>77</v>
      </c>
      <c r="AY233" s="248" t="s">
        <v>127</v>
      </c>
    </row>
    <row r="234" s="2" customFormat="1" ht="24.15" customHeight="1">
      <c r="A234" s="41"/>
      <c r="B234" s="42"/>
      <c r="C234" s="207" t="s">
        <v>331</v>
      </c>
      <c r="D234" s="207" t="s">
        <v>129</v>
      </c>
      <c r="E234" s="208" t="s">
        <v>332</v>
      </c>
      <c r="F234" s="209" t="s">
        <v>333</v>
      </c>
      <c r="G234" s="210" t="s">
        <v>132</v>
      </c>
      <c r="H234" s="211">
        <v>1531</v>
      </c>
      <c r="I234" s="212"/>
      <c r="J234" s="213">
        <f>ROUND(I234*H234,2)</f>
        <v>0</v>
      </c>
      <c r="K234" s="209" t="s">
        <v>133</v>
      </c>
      <c r="L234" s="47"/>
      <c r="M234" s="214" t="s">
        <v>19</v>
      </c>
      <c r="N234" s="215" t="s">
        <v>40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134</v>
      </c>
      <c r="AT234" s="218" t="s">
        <v>129</v>
      </c>
      <c r="AU234" s="218" t="s">
        <v>79</v>
      </c>
      <c r="AY234" s="20" t="s">
        <v>127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77</v>
      </c>
      <c r="BK234" s="219">
        <f>ROUND(I234*H234,2)</f>
        <v>0</v>
      </c>
      <c r="BL234" s="20" t="s">
        <v>134</v>
      </c>
      <c r="BM234" s="218" t="s">
        <v>794</v>
      </c>
    </row>
    <row r="235" s="2" customFormat="1">
      <c r="A235" s="41"/>
      <c r="B235" s="42"/>
      <c r="C235" s="43"/>
      <c r="D235" s="220" t="s">
        <v>136</v>
      </c>
      <c r="E235" s="43"/>
      <c r="F235" s="221" t="s">
        <v>335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136</v>
      </c>
      <c r="AU235" s="20" t="s">
        <v>79</v>
      </c>
    </row>
    <row r="236" s="2" customFormat="1">
      <c r="A236" s="41"/>
      <c r="B236" s="42"/>
      <c r="C236" s="43"/>
      <c r="D236" s="225" t="s">
        <v>138</v>
      </c>
      <c r="E236" s="43"/>
      <c r="F236" s="226" t="s">
        <v>336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138</v>
      </c>
      <c r="AU236" s="20" t="s">
        <v>79</v>
      </c>
    </row>
    <row r="237" s="2" customFormat="1" ht="33" customHeight="1">
      <c r="A237" s="41"/>
      <c r="B237" s="42"/>
      <c r="C237" s="207" t="s">
        <v>337</v>
      </c>
      <c r="D237" s="207" t="s">
        <v>129</v>
      </c>
      <c r="E237" s="208" t="s">
        <v>338</v>
      </c>
      <c r="F237" s="209" t="s">
        <v>339</v>
      </c>
      <c r="G237" s="210" t="s">
        <v>132</v>
      </c>
      <c r="H237" s="211">
        <v>1531</v>
      </c>
      <c r="I237" s="212"/>
      <c r="J237" s="213">
        <f>ROUND(I237*H237,2)</f>
        <v>0</v>
      </c>
      <c r="K237" s="209" t="s">
        <v>133</v>
      </c>
      <c r="L237" s="47"/>
      <c r="M237" s="214" t="s">
        <v>19</v>
      </c>
      <c r="N237" s="215" t="s">
        <v>40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134</v>
      </c>
      <c r="AT237" s="218" t="s">
        <v>129</v>
      </c>
      <c r="AU237" s="218" t="s">
        <v>79</v>
      </c>
      <c r="AY237" s="20" t="s">
        <v>127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77</v>
      </c>
      <c r="BK237" s="219">
        <f>ROUND(I237*H237,2)</f>
        <v>0</v>
      </c>
      <c r="BL237" s="20" t="s">
        <v>134</v>
      </c>
      <c r="BM237" s="218" t="s">
        <v>795</v>
      </c>
    </row>
    <row r="238" s="2" customFormat="1">
      <c r="A238" s="41"/>
      <c r="B238" s="42"/>
      <c r="C238" s="43"/>
      <c r="D238" s="220" t="s">
        <v>136</v>
      </c>
      <c r="E238" s="43"/>
      <c r="F238" s="221" t="s">
        <v>341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136</v>
      </c>
      <c r="AU238" s="20" t="s">
        <v>79</v>
      </c>
    </row>
    <row r="239" s="2" customFormat="1">
      <c r="A239" s="41"/>
      <c r="B239" s="42"/>
      <c r="C239" s="43"/>
      <c r="D239" s="225" t="s">
        <v>138</v>
      </c>
      <c r="E239" s="43"/>
      <c r="F239" s="226" t="s">
        <v>342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138</v>
      </c>
      <c r="AU239" s="20" t="s">
        <v>79</v>
      </c>
    </row>
    <row r="240" s="2" customFormat="1" ht="24.15" customHeight="1">
      <c r="A240" s="41"/>
      <c r="B240" s="42"/>
      <c r="C240" s="207" t="s">
        <v>343</v>
      </c>
      <c r="D240" s="207" t="s">
        <v>129</v>
      </c>
      <c r="E240" s="208" t="s">
        <v>344</v>
      </c>
      <c r="F240" s="209" t="s">
        <v>345</v>
      </c>
      <c r="G240" s="210" t="s">
        <v>132</v>
      </c>
      <c r="H240" s="211">
        <v>1531</v>
      </c>
      <c r="I240" s="212"/>
      <c r="J240" s="213">
        <f>ROUND(I240*H240,2)</f>
        <v>0</v>
      </c>
      <c r="K240" s="209" t="s">
        <v>133</v>
      </c>
      <c r="L240" s="47"/>
      <c r="M240" s="214" t="s">
        <v>19</v>
      </c>
      <c r="N240" s="215" t="s">
        <v>40</v>
      </c>
      <c r="O240" s="87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134</v>
      </c>
      <c r="AT240" s="218" t="s">
        <v>129</v>
      </c>
      <c r="AU240" s="218" t="s">
        <v>79</v>
      </c>
      <c r="AY240" s="20" t="s">
        <v>127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77</v>
      </c>
      <c r="BK240" s="219">
        <f>ROUND(I240*H240,2)</f>
        <v>0</v>
      </c>
      <c r="BL240" s="20" t="s">
        <v>134</v>
      </c>
      <c r="BM240" s="218" t="s">
        <v>796</v>
      </c>
    </row>
    <row r="241" s="2" customFormat="1">
      <c r="A241" s="41"/>
      <c r="B241" s="42"/>
      <c r="C241" s="43"/>
      <c r="D241" s="220" t="s">
        <v>136</v>
      </c>
      <c r="E241" s="43"/>
      <c r="F241" s="221" t="s">
        <v>347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136</v>
      </c>
      <c r="AU241" s="20" t="s">
        <v>79</v>
      </c>
    </row>
    <row r="242" s="2" customFormat="1">
      <c r="A242" s="41"/>
      <c r="B242" s="42"/>
      <c r="C242" s="43"/>
      <c r="D242" s="225" t="s">
        <v>138</v>
      </c>
      <c r="E242" s="43"/>
      <c r="F242" s="226" t="s">
        <v>348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138</v>
      </c>
      <c r="AU242" s="20" t="s">
        <v>79</v>
      </c>
    </row>
    <row r="243" s="2" customFormat="1" ht="24.15" customHeight="1">
      <c r="A243" s="41"/>
      <c r="B243" s="42"/>
      <c r="C243" s="207" t="s">
        <v>349</v>
      </c>
      <c r="D243" s="207" t="s">
        <v>129</v>
      </c>
      <c r="E243" s="208" t="s">
        <v>350</v>
      </c>
      <c r="F243" s="209" t="s">
        <v>351</v>
      </c>
      <c r="G243" s="210" t="s">
        <v>132</v>
      </c>
      <c r="H243" s="211">
        <v>182.80000000000001</v>
      </c>
      <c r="I243" s="212"/>
      <c r="J243" s="213">
        <f>ROUND(I243*H243,2)</f>
        <v>0</v>
      </c>
      <c r="K243" s="209" t="s">
        <v>133</v>
      </c>
      <c r="L243" s="47"/>
      <c r="M243" s="214" t="s">
        <v>19</v>
      </c>
      <c r="N243" s="215" t="s">
        <v>40</v>
      </c>
      <c r="O243" s="87"/>
      <c r="P243" s="216">
        <f>O243*H243</f>
        <v>0</v>
      </c>
      <c r="Q243" s="216">
        <v>0.089219999999999994</v>
      </c>
      <c r="R243" s="216">
        <f>Q243*H243</f>
        <v>16.309415999999999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134</v>
      </c>
      <c r="AT243" s="218" t="s">
        <v>129</v>
      </c>
      <c r="AU243" s="218" t="s">
        <v>79</v>
      </c>
      <c r="AY243" s="20" t="s">
        <v>127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77</v>
      </c>
      <c r="BK243" s="219">
        <f>ROUND(I243*H243,2)</f>
        <v>0</v>
      </c>
      <c r="BL243" s="20" t="s">
        <v>134</v>
      </c>
      <c r="BM243" s="218" t="s">
        <v>797</v>
      </c>
    </row>
    <row r="244" s="2" customFormat="1">
      <c r="A244" s="41"/>
      <c r="B244" s="42"/>
      <c r="C244" s="43"/>
      <c r="D244" s="220" t="s">
        <v>136</v>
      </c>
      <c r="E244" s="43"/>
      <c r="F244" s="221" t="s">
        <v>353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136</v>
      </c>
      <c r="AU244" s="20" t="s">
        <v>79</v>
      </c>
    </row>
    <row r="245" s="2" customFormat="1">
      <c r="A245" s="41"/>
      <c r="B245" s="42"/>
      <c r="C245" s="43"/>
      <c r="D245" s="225" t="s">
        <v>138</v>
      </c>
      <c r="E245" s="43"/>
      <c r="F245" s="226" t="s">
        <v>354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138</v>
      </c>
      <c r="AU245" s="20" t="s">
        <v>79</v>
      </c>
    </row>
    <row r="246" s="15" customFormat="1">
      <c r="A246" s="15"/>
      <c r="B246" s="259"/>
      <c r="C246" s="260"/>
      <c r="D246" s="220" t="s">
        <v>145</v>
      </c>
      <c r="E246" s="261" t="s">
        <v>19</v>
      </c>
      <c r="F246" s="262" t="s">
        <v>355</v>
      </c>
      <c r="G246" s="260"/>
      <c r="H246" s="261" t="s">
        <v>19</v>
      </c>
      <c r="I246" s="263"/>
      <c r="J246" s="260"/>
      <c r="K246" s="260"/>
      <c r="L246" s="264"/>
      <c r="M246" s="265"/>
      <c r="N246" s="266"/>
      <c r="O246" s="266"/>
      <c r="P246" s="266"/>
      <c r="Q246" s="266"/>
      <c r="R246" s="266"/>
      <c r="S246" s="266"/>
      <c r="T246" s="267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8" t="s">
        <v>145</v>
      </c>
      <c r="AU246" s="268" t="s">
        <v>79</v>
      </c>
      <c r="AV246" s="15" t="s">
        <v>77</v>
      </c>
      <c r="AW246" s="15" t="s">
        <v>31</v>
      </c>
      <c r="AX246" s="15" t="s">
        <v>69</v>
      </c>
      <c r="AY246" s="268" t="s">
        <v>127</v>
      </c>
    </row>
    <row r="247" s="13" customFormat="1">
      <c r="A247" s="13"/>
      <c r="B247" s="227"/>
      <c r="C247" s="228"/>
      <c r="D247" s="220" t="s">
        <v>145</v>
      </c>
      <c r="E247" s="229" t="s">
        <v>19</v>
      </c>
      <c r="F247" s="230" t="s">
        <v>798</v>
      </c>
      <c r="G247" s="228"/>
      <c r="H247" s="231">
        <v>180.40000000000001</v>
      </c>
      <c r="I247" s="232"/>
      <c r="J247" s="228"/>
      <c r="K247" s="228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145</v>
      </c>
      <c r="AU247" s="237" t="s">
        <v>79</v>
      </c>
      <c r="AV247" s="13" t="s">
        <v>79</v>
      </c>
      <c r="AW247" s="13" t="s">
        <v>31</v>
      </c>
      <c r="AX247" s="13" t="s">
        <v>69</v>
      </c>
      <c r="AY247" s="237" t="s">
        <v>127</v>
      </c>
    </row>
    <row r="248" s="13" customFormat="1">
      <c r="A248" s="13"/>
      <c r="B248" s="227"/>
      <c r="C248" s="228"/>
      <c r="D248" s="220" t="s">
        <v>145</v>
      </c>
      <c r="E248" s="229" t="s">
        <v>19</v>
      </c>
      <c r="F248" s="230" t="s">
        <v>799</v>
      </c>
      <c r="G248" s="228"/>
      <c r="H248" s="231">
        <v>2.3999999999999999</v>
      </c>
      <c r="I248" s="232"/>
      <c r="J248" s="228"/>
      <c r="K248" s="228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145</v>
      </c>
      <c r="AU248" s="237" t="s">
        <v>79</v>
      </c>
      <c r="AV248" s="13" t="s">
        <v>79</v>
      </c>
      <c r="AW248" s="13" t="s">
        <v>31</v>
      </c>
      <c r="AX248" s="13" t="s">
        <v>69</v>
      </c>
      <c r="AY248" s="237" t="s">
        <v>127</v>
      </c>
    </row>
    <row r="249" s="14" customFormat="1">
      <c r="A249" s="14"/>
      <c r="B249" s="238"/>
      <c r="C249" s="239"/>
      <c r="D249" s="220" t="s">
        <v>145</v>
      </c>
      <c r="E249" s="240" t="s">
        <v>19</v>
      </c>
      <c r="F249" s="241" t="s">
        <v>147</v>
      </c>
      <c r="G249" s="239"/>
      <c r="H249" s="242">
        <v>182.80000000000001</v>
      </c>
      <c r="I249" s="243"/>
      <c r="J249" s="239"/>
      <c r="K249" s="239"/>
      <c r="L249" s="244"/>
      <c r="M249" s="245"/>
      <c r="N249" s="246"/>
      <c r="O249" s="246"/>
      <c r="P249" s="246"/>
      <c r="Q249" s="246"/>
      <c r="R249" s="246"/>
      <c r="S249" s="246"/>
      <c r="T249" s="24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8" t="s">
        <v>145</v>
      </c>
      <c r="AU249" s="248" t="s">
        <v>79</v>
      </c>
      <c r="AV249" s="14" t="s">
        <v>134</v>
      </c>
      <c r="AW249" s="14" t="s">
        <v>31</v>
      </c>
      <c r="AX249" s="14" t="s">
        <v>77</v>
      </c>
      <c r="AY249" s="248" t="s">
        <v>127</v>
      </c>
    </row>
    <row r="250" s="2" customFormat="1" ht="24.15" customHeight="1">
      <c r="A250" s="41"/>
      <c r="B250" s="42"/>
      <c r="C250" s="249" t="s">
        <v>358</v>
      </c>
      <c r="D250" s="249" t="s">
        <v>270</v>
      </c>
      <c r="E250" s="250" t="s">
        <v>365</v>
      </c>
      <c r="F250" s="251" t="s">
        <v>366</v>
      </c>
      <c r="G250" s="252" t="s">
        <v>132</v>
      </c>
      <c r="H250" s="253">
        <v>2.4239999999999999</v>
      </c>
      <c r="I250" s="254"/>
      <c r="J250" s="255">
        <f>ROUND(I250*H250,2)</f>
        <v>0</v>
      </c>
      <c r="K250" s="251" t="s">
        <v>133</v>
      </c>
      <c r="L250" s="256"/>
      <c r="M250" s="257" t="s">
        <v>19</v>
      </c>
      <c r="N250" s="258" t="s">
        <v>40</v>
      </c>
      <c r="O250" s="87"/>
      <c r="P250" s="216">
        <f>O250*H250</f>
        <v>0</v>
      </c>
      <c r="Q250" s="216">
        <v>0.13100000000000001</v>
      </c>
      <c r="R250" s="216">
        <f>Q250*H250</f>
        <v>0.31754399999999999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187</v>
      </c>
      <c r="AT250" s="218" t="s">
        <v>270</v>
      </c>
      <c r="AU250" s="218" t="s">
        <v>79</v>
      </c>
      <c r="AY250" s="20" t="s">
        <v>127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77</v>
      </c>
      <c r="BK250" s="219">
        <f>ROUND(I250*H250,2)</f>
        <v>0</v>
      </c>
      <c r="BL250" s="20" t="s">
        <v>134</v>
      </c>
      <c r="BM250" s="218" t="s">
        <v>800</v>
      </c>
    </row>
    <row r="251" s="2" customFormat="1">
      <c r="A251" s="41"/>
      <c r="B251" s="42"/>
      <c r="C251" s="43"/>
      <c r="D251" s="220" t="s">
        <v>136</v>
      </c>
      <c r="E251" s="43"/>
      <c r="F251" s="221" t="s">
        <v>366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136</v>
      </c>
      <c r="AU251" s="20" t="s">
        <v>79</v>
      </c>
    </row>
    <row r="252" s="13" customFormat="1">
      <c r="A252" s="13"/>
      <c r="B252" s="227"/>
      <c r="C252" s="228"/>
      <c r="D252" s="220" t="s">
        <v>145</v>
      </c>
      <c r="E252" s="229" t="s">
        <v>19</v>
      </c>
      <c r="F252" s="230" t="s">
        <v>801</v>
      </c>
      <c r="G252" s="228"/>
      <c r="H252" s="231">
        <v>2.3999999999999999</v>
      </c>
      <c r="I252" s="232"/>
      <c r="J252" s="228"/>
      <c r="K252" s="228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145</v>
      </c>
      <c r="AU252" s="237" t="s">
        <v>79</v>
      </c>
      <c r="AV252" s="13" t="s">
        <v>79</v>
      </c>
      <c r="AW252" s="13" t="s">
        <v>31</v>
      </c>
      <c r="AX252" s="13" t="s">
        <v>69</v>
      </c>
      <c r="AY252" s="237" t="s">
        <v>127</v>
      </c>
    </row>
    <row r="253" s="14" customFormat="1">
      <c r="A253" s="14"/>
      <c r="B253" s="238"/>
      <c r="C253" s="239"/>
      <c r="D253" s="220" t="s">
        <v>145</v>
      </c>
      <c r="E253" s="240" t="s">
        <v>19</v>
      </c>
      <c r="F253" s="241" t="s">
        <v>147</v>
      </c>
      <c r="G253" s="239"/>
      <c r="H253" s="242">
        <v>2.3999999999999999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8" t="s">
        <v>145</v>
      </c>
      <c r="AU253" s="248" t="s">
        <v>79</v>
      </c>
      <c r="AV253" s="14" t="s">
        <v>134</v>
      </c>
      <c r="AW253" s="14" t="s">
        <v>31</v>
      </c>
      <c r="AX253" s="14" t="s">
        <v>77</v>
      </c>
      <c r="AY253" s="248" t="s">
        <v>127</v>
      </c>
    </row>
    <row r="254" s="13" customFormat="1">
      <c r="A254" s="13"/>
      <c r="B254" s="227"/>
      <c r="C254" s="228"/>
      <c r="D254" s="220" t="s">
        <v>145</v>
      </c>
      <c r="E254" s="228"/>
      <c r="F254" s="230" t="s">
        <v>802</v>
      </c>
      <c r="G254" s="228"/>
      <c r="H254" s="231">
        <v>2.4239999999999999</v>
      </c>
      <c r="I254" s="232"/>
      <c r="J254" s="228"/>
      <c r="K254" s="228"/>
      <c r="L254" s="233"/>
      <c r="M254" s="234"/>
      <c r="N254" s="235"/>
      <c r="O254" s="235"/>
      <c r="P254" s="235"/>
      <c r="Q254" s="235"/>
      <c r="R254" s="235"/>
      <c r="S254" s="235"/>
      <c r="T254" s="23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7" t="s">
        <v>145</v>
      </c>
      <c r="AU254" s="237" t="s">
        <v>79</v>
      </c>
      <c r="AV254" s="13" t="s">
        <v>79</v>
      </c>
      <c r="AW254" s="13" t="s">
        <v>4</v>
      </c>
      <c r="AX254" s="13" t="s">
        <v>77</v>
      </c>
      <c r="AY254" s="237" t="s">
        <v>127</v>
      </c>
    </row>
    <row r="255" s="2" customFormat="1" ht="24.15" customHeight="1">
      <c r="A255" s="41"/>
      <c r="B255" s="42"/>
      <c r="C255" s="249" t="s">
        <v>364</v>
      </c>
      <c r="D255" s="249" t="s">
        <v>270</v>
      </c>
      <c r="E255" s="250" t="s">
        <v>359</v>
      </c>
      <c r="F255" s="251" t="s">
        <v>360</v>
      </c>
      <c r="G255" s="252" t="s">
        <v>132</v>
      </c>
      <c r="H255" s="253">
        <v>182.20400000000001</v>
      </c>
      <c r="I255" s="254"/>
      <c r="J255" s="255">
        <f>ROUND(I255*H255,2)</f>
        <v>0</v>
      </c>
      <c r="K255" s="251" t="s">
        <v>133</v>
      </c>
      <c r="L255" s="256"/>
      <c r="M255" s="257" t="s">
        <v>19</v>
      </c>
      <c r="N255" s="258" t="s">
        <v>40</v>
      </c>
      <c r="O255" s="87"/>
      <c r="P255" s="216">
        <f>O255*H255</f>
        <v>0</v>
      </c>
      <c r="Q255" s="216">
        <v>0.13200000000000001</v>
      </c>
      <c r="R255" s="216">
        <f>Q255*H255</f>
        <v>24.050928000000003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187</v>
      </c>
      <c r="AT255" s="218" t="s">
        <v>270</v>
      </c>
      <c r="AU255" s="218" t="s">
        <v>79</v>
      </c>
      <c r="AY255" s="20" t="s">
        <v>127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77</v>
      </c>
      <c r="BK255" s="219">
        <f>ROUND(I255*H255,2)</f>
        <v>0</v>
      </c>
      <c r="BL255" s="20" t="s">
        <v>134</v>
      </c>
      <c r="BM255" s="218" t="s">
        <v>803</v>
      </c>
    </row>
    <row r="256" s="2" customFormat="1">
      <c r="A256" s="41"/>
      <c r="B256" s="42"/>
      <c r="C256" s="43"/>
      <c r="D256" s="220" t="s">
        <v>136</v>
      </c>
      <c r="E256" s="43"/>
      <c r="F256" s="221" t="s">
        <v>360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136</v>
      </c>
      <c r="AU256" s="20" t="s">
        <v>79</v>
      </c>
    </row>
    <row r="257" s="13" customFormat="1">
      <c r="A257" s="13"/>
      <c r="B257" s="227"/>
      <c r="C257" s="228"/>
      <c r="D257" s="220" t="s">
        <v>145</v>
      </c>
      <c r="E257" s="229" t="s">
        <v>19</v>
      </c>
      <c r="F257" s="230" t="s">
        <v>804</v>
      </c>
      <c r="G257" s="228"/>
      <c r="H257" s="231">
        <v>180.40000000000001</v>
      </c>
      <c r="I257" s="232"/>
      <c r="J257" s="228"/>
      <c r="K257" s="228"/>
      <c r="L257" s="233"/>
      <c r="M257" s="234"/>
      <c r="N257" s="235"/>
      <c r="O257" s="235"/>
      <c r="P257" s="235"/>
      <c r="Q257" s="235"/>
      <c r="R257" s="235"/>
      <c r="S257" s="235"/>
      <c r="T257" s="23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7" t="s">
        <v>145</v>
      </c>
      <c r="AU257" s="237" t="s">
        <v>79</v>
      </c>
      <c r="AV257" s="13" t="s">
        <v>79</v>
      </c>
      <c r="AW257" s="13" t="s">
        <v>31</v>
      </c>
      <c r="AX257" s="13" t="s">
        <v>69</v>
      </c>
      <c r="AY257" s="237" t="s">
        <v>127</v>
      </c>
    </row>
    <row r="258" s="14" customFormat="1">
      <c r="A258" s="14"/>
      <c r="B258" s="238"/>
      <c r="C258" s="239"/>
      <c r="D258" s="220" t="s">
        <v>145</v>
      </c>
      <c r="E258" s="240" t="s">
        <v>19</v>
      </c>
      <c r="F258" s="241" t="s">
        <v>147</v>
      </c>
      <c r="G258" s="239"/>
      <c r="H258" s="242">
        <v>180.40000000000001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8" t="s">
        <v>145</v>
      </c>
      <c r="AU258" s="248" t="s">
        <v>79</v>
      </c>
      <c r="AV258" s="14" t="s">
        <v>134</v>
      </c>
      <c r="AW258" s="14" t="s">
        <v>31</v>
      </c>
      <c r="AX258" s="14" t="s">
        <v>77</v>
      </c>
      <c r="AY258" s="248" t="s">
        <v>127</v>
      </c>
    </row>
    <row r="259" s="13" customFormat="1">
      <c r="A259" s="13"/>
      <c r="B259" s="227"/>
      <c r="C259" s="228"/>
      <c r="D259" s="220" t="s">
        <v>145</v>
      </c>
      <c r="E259" s="228"/>
      <c r="F259" s="230" t="s">
        <v>805</v>
      </c>
      <c r="G259" s="228"/>
      <c r="H259" s="231">
        <v>182.20400000000001</v>
      </c>
      <c r="I259" s="232"/>
      <c r="J259" s="228"/>
      <c r="K259" s="228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145</v>
      </c>
      <c r="AU259" s="237" t="s">
        <v>79</v>
      </c>
      <c r="AV259" s="13" t="s">
        <v>79</v>
      </c>
      <c r="AW259" s="13" t="s">
        <v>4</v>
      </c>
      <c r="AX259" s="13" t="s">
        <v>77</v>
      </c>
      <c r="AY259" s="237" t="s">
        <v>127</v>
      </c>
    </row>
    <row r="260" s="2" customFormat="1" ht="24.15" customHeight="1">
      <c r="A260" s="41"/>
      <c r="B260" s="42"/>
      <c r="C260" s="207" t="s">
        <v>370</v>
      </c>
      <c r="D260" s="207" t="s">
        <v>129</v>
      </c>
      <c r="E260" s="208" t="s">
        <v>371</v>
      </c>
      <c r="F260" s="209" t="s">
        <v>372</v>
      </c>
      <c r="G260" s="210" t="s">
        <v>132</v>
      </c>
      <c r="H260" s="211">
        <v>179.19999999999999</v>
      </c>
      <c r="I260" s="212"/>
      <c r="J260" s="213">
        <f>ROUND(I260*H260,2)</f>
        <v>0</v>
      </c>
      <c r="K260" s="209" t="s">
        <v>133</v>
      </c>
      <c r="L260" s="47"/>
      <c r="M260" s="214" t="s">
        <v>19</v>
      </c>
      <c r="N260" s="215" t="s">
        <v>40</v>
      </c>
      <c r="O260" s="87"/>
      <c r="P260" s="216">
        <f>O260*H260</f>
        <v>0</v>
      </c>
      <c r="Q260" s="216">
        <v>0.090620000000000006</v>
      </c>
      <c r="R260" s="216">
        <f>Q260*H260</f>
        <v>16.239104000000001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134</v>
      </c>
      <c r="AT260" s="218" t="s">
        <v>129</v>
      </c>
      <c r="AU260" s="218" t="s">
        <v>79</v>
      </c>
      <c r="AY260" s="20" t="s">
        <v>127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77</v>
      </c>
      <c r="BK260" s="219">
        <f>ROUND(I260*H260,2)</f>
        <v>0</v>
      </c>
      <c r="BL260" s="20" t="s">
        <v>134</v>
      </c>
      <c r="BM260" s="218" t="s">
        <v>806</v>
      </c>
    </row>
    <row r="261" s="2" customFormat="1">
      <c r="A261" s="41"/>
      <c r="B261" s="42"/>
      <c r="C261" s="43"/>
      <c r="D261" s="220" t="s">
        <v>136</v>
      </c>
      <c r="E261" s="43"/>
      <c r="F261" s="221" t="s">
        <v>374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136</v>
      </c>
      <c r="AU261" s="20" t="s">
        <v>79</v>
      </c>
    </row>
    <row r="262" s="2" customFormat="1">
      <c r="A262" s="41"/>
      <c r="B262" s="42"/>
      <c r="C262" s="43"/>
      <c r="D262" s="225" t="s">
        <v>138</v>
      </c>
      <c r="E262" s="43"/>
      <c r="F262" s="226" t="s">
        <v>375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138</v>
      </c>
      <c r="AU262" s="20" t="s">
        <v>79</v>
      </c>
    </row>
    <row r="263" s="15" customFormat="1">
      <c r="A263" s="15"/>
      <c r="B263" s="259"/>
      <c r="C263" s="260"/>
      <c r="D263" s="220" t="s">
        <v>145</v>
      </c>
      <c r="E263" s="261" t="s">
        <v>19</v>
      </c>
      <c r="F263" s="262" t="s">
        <v>355</v>
      </c>
      <c r="G263" s="260"/>
      <c r="H263" s="261" t="s">
        <v>19</v>
      </c>
      <c r="I263" s="263"/>
      <c r="J263" s="260"/>
      <c r="K263" s="260"/>
      <c r="L263" s="264"/>
      <c r="M263" s="265"/>
      <c r="N263" s="266"/>
      <c r="O263" s="266"/>
      <c r="P263" s="266"/>
      <c r="Q263" s="266"/>
      <c r="R263" s="266"/>
      <c r="S263" s="266"/>
      <c r="T263" s="267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8" t="s">
        <v>145</v>
      </c>
      <c r="AU263" s="268" t="s">
        <v>79</v>
      </c>
      <c r="AV263" s="15" t="s">
        <v>77</v>
      </c>
      <c r="AW263" s="15" t="s">
        <v>31</v>
      </c>
      <c r="AX263" s="15" t="s">
        <v>69</v>
      </c>
      <c r="AY263" s="268" t="s">
        <v>127</v>
      </c>
    </row>
    <row r="264" s="13" customFormat="1">
      <c r="A264" s="13"/>
      <c r="B264" s="227"/>
      <c r="C264" s="228"/>
      <c r="D264" s="220" t="s">
        <v>145</v>
      </c>
      <c r="E264" s="229" t="s">
        <v>19</v>
      </c>
      <c r="F264" s="230" t="s">
        <v>807</v>
      </c>
      <c r="G264" s="228"/>
      <c r="H264" s="231">
        <v>30.600000000000001</v>
      </c>
      <c r="I264" s="232"/>
      <c r="J264" s="228"/>
      <c r="K264" s="228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145</v>
      </c>
      <c r="AU264" s="237" t="s">
        <v>79</v>
      </c>
      <c r="AV264" s="13" t="s">
        <v>79</v>
      </c>
      <c r="AW264" s="13" t="s">
        <v>31</v>
      </c>
      <c r="AX264" s="13" t="s">
        <v>69</v>
      </c>
      <c r="AY264" s="237" t="s">
        <v>127</v>
      </c>
    </row>
    <row r="265" s="13" customFormat="1">
      <c r="A265" s="13"/>
      <c r="B265" s="227"/>
      <c r="C265" s="228"/>
      <c r="D265" s="220" t="s">
        <v>145</v>
      </c>
      <c r="E265" s="229" t="s">
        <v>19</v>
      </c>
      <c r="F265" s="230" t="s">
        <v>808</v>
      </c>
      <c r="G265" s="228"/>
      <c r="H265" s="231">
        <v>13.6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145</v>
      </c>
      <c r="AU265" s="237" t="s">
        <v>79</v>
      </c>
      <c r="AV265" s="13" t="s">
        <v>79</v>
      </c>
      <c r="AW265" s="13" t="s">
        <v>31</v>
      </c>
      <c r="AX265" s="13" t="s">
        <v>69</v>
      </c>
      <c r="AY265" s="237" t="s">
        <v>127</v>
      </c>
    </row>
    <row r="266" s="16" customFormat="1">
      <c r="A266" s="16"/>
      <c r="B266" s="269"/>
      <c r="C266" s="270"/>
      <c r="D266" s="220" t="s">
        <v>145</v>
      </c>
      <c r="E266" s="271" t="s">
        <v>19</v>
      </c>
      <c r="F266" s="272" t="s">
        <v>378</v>
      </c>
      <c r="G266" s="270"/>
      <c r="H266" s="273">
        <v>44.200000000000003</v>
      </c>
      <c r="I266" s="274"/>
      <c r="J266" s="270"/>
      <c r="K266" s="270"/>
      <c r="L266" s="275"/>
      <c r="M266" s="276"/>
      <c r="N266" s="277"/>
      <c r="O266" s="277"/>
      <c r="P266" s="277"/>
      <c r="Q266" s="277"/>
      <c r="R266" s="277"/>
      <c r="S266" s="277"/>
      <c r="T266" s="278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79" t="s">
        <v>145</v>
      </c>
      <c r="AU266" s="279" t="s">
        <v>79</v>
      </c>
      <c r="AV266" s="16" t="s">
        <v>148</v>
      </c>
      <c r="AW266" s="16" t="s">
        <v>31</v>
      </c>
      <c r="AX266" s="16" t="s">
        <v>69</v>
      </c>
      <c r="AY266" s="279" t="s">
        <v>127</v>
      </c>
    </row>
    <row r="267" s="15" customFormat="1">
      <c r="A267" s="15"/>
      <c r="B267" s="259"/>
      <c r="C267" s="260"/>
      <c r="D267" s="220" t="s">
        <v>145</v>
      </c>
      <c r="E267" s="261" t="s">
        <v>19</v>
      </c>
      <c r="F267" s="262" t="s">
        <v>379</v>
      </c>
      <c r="G267" s="260"/>
      <c r="H267" s="261" t="s">
        <v>19</v>
      </c>
      <c r="I267" s="263"/>
      <c r="J267" s="260"/>
      <c r="K267" s="260"/>
      <c r="L267" s="264"/>
      <c r="M267" s="265"/>
      <c r="N267" s="266"/>
      <c r="O267" s="266"/>
      <c r="P267" s="266"/>
      <c r="Q267" s="266"/>
      <c r="R267" s="266"/>
      <c r="S267" s="266"/>
      <c r="T267" s="26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8" t="s">
        <v>145</v>
      </c>
      <c r="AU267" s="268" t="s">
        <v>79</v>
      </c>
      <c r="AV267" s="15" t="s">
        <v>77</v>
      </c>
      <c r="AW267" s="15" t="s">
        <v>31</v>
      </c>
      <c r="AX267" s="15" t="s">
        <v>69</v>
      </c>
      <c r="AY267" s="268" t="s">
        <v>127</v>
      </c>
    </row>
    <row r="268" s="13" customFormat="1">
      <c r="A268" s="13"/>
      <c r="B268" s="227"/>
      <c r="C268" s="228"/>
      <c r="D268" s="220" t="s">
        <v>145</v>
      </c>
      <c r="E268" s="229" t="s">
        <v>19</v>
      </c>
      <c r="F268" s="230" t="s">
        <v>809</v>
      </c>
      <c r="G268" s="228"/>
      <c r="H268" s="231">
        <v>135</v>
      </c>
      <c r="I268" s="232"/>
      <c r="J268" s="228"/>
      <c r="K268" s="228"/>
      <c r="L268" s="233"/>
      <c r="M268" s="234"/>
      <c r="N268" s="235"/>
      <c r="O268" s="235"/>
      <c r="P268" s="235"/>
      <c r="Q268" s="235"/>
      <c r="R268" s="235"/>
      <c r="S268" s="235"/>
      <c r="T268" s="23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7" t="s">
        <v>145</v>
      </c>
      <c r="AU268" s="237" t="s">
        <v>79</v>
      </c>
      <c r="AV268" s="13" t="s">
        <v>79</v>
      </c>
      <c r="AW268" s="13" t="s">
        <v>31</v>
      </c>
      <c r="AX268" s="13" t="s">
        <v>69</v>
      </c>
      <c r="AY268" s="237" t="s">
        <v>127</v>
      </c>
    </row>
    <row r="269" s="16" customFormat="1">
      <c r="A269" s="16"/>
      <c r="B269" s="269"/>
      <c r="C269" s="270"/>
      <c r="D269" s="220" t="s">
        <v>145</v>
      </c>
      <c r="E269" s="271" t="s">
        <v>19</v>
      </c>
      <c r="F269" s="272" t="s">
        <v>378</v>
      </c>
      <c r="G269" s="270"/>
      <c r="H269" s="273">
        <v>135</v>
      </c>
      <c r="I269" s="274"/>
      <c r="J269" s="270"/>
      <c r="K269" s="270"/>
      <c r="L269" s="275"/>
      <c r="M269" s="276"/>
      <c r="N269" s="277"/>
      <c r="O269" s="277"/>
      <c r="P269" s="277"/>
      <c r="Q269" s="277"/>
      <c r="R269" s="277"/>
      <c r="S269" s="277"/>
      <c r="T269" s="278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79" t="s">
        <v>145</v>
      </c>
      <c r="AU269" s="279" t="s">
        <v>79</v>
      </c>
      <c r="AV269" s="16" t="s">
        <v>148</v>
      </c>
      <c r="AW269" s="16" t="s">
        <v>31</v>
      </c>
      <c r="AX269" s="16" t="s">
        <v>69</v>
      </c>
      <c r="AY269" s="279" t="s">
        <v>127</v>
      </c>
    </row>
    <row r="270" s="14" customFormat="1">
      <c r="A270" s="14"/>
      <c r="B270" s="238"/>
      <c r="C270" s="239"/>
      <c r="D270" s="220" t="s">
        <v>145</v>
      </c>
      <c r="E270" s="240" t="s">
        <v>19</v>
      </c>
      <c r="F270" s="241" t="s">
        <v>147</v>
      </c>
      <c r="G270" s="239"/>
      <c r="H270" s="242">
        <v>179.19999999999999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8" t="s">
        <v>145</v>
      </c>
      <c r="AU270" s="248" t="s">
        <v>79</v>
      </c>
      <c r="AV270" s="14" t="s">
        <v>134</v>
      </c>
      <c r="AW270" s="14" t="s">
        <v>31</v>
      </c>
      <c r="AX270" s="14" t="s">
        <v>77</v>
      </c>
      <c r="AY270" s="248" t="s">
        <v>127</v>
      </c>
    </row>
    <row r="271" s="2" customFormat="1" ht="24.15" customHeight="1">
      <c r="A271" s="41"/>
      <c r="B271" s="42"/>
      <c r="C271" s="249" t="s">
        <v>386</v>
      </c>
      <c r="D271" s="249" t="s">
        <v>270</v>
      </c>
      <c r="E271" s="250" t="s">
        <v>387</v>
      </c>
      <c r="F271" s="251" t="s">
        <v>388</v>
      </c>
      <c r="G271" s="252" t="s">
        <v>132</v>
      </c>
      <c r="H271" s="253">
        <v>167.256</v>
      </c>
      <c r="I271" s="254"/>
      <c r="J271" s="255">
        <f>ROUND(I271*H271,2)</f>
        <v>0</v>
      </c>
      <c r="K271" s="251" t="s">
        <v>133</v>
      </c>
      <c r="L271" s="256"/>
      <c r="M271" s="257" t="s">
        <v>19</v>
      </c>
      <c r="N271" s="258" t="s">
        <v>40</v>
      </c>
      <c r="O271" s="87"/>
      <c r="P271" s="216">
        <f>O271*H271</f>
        <v>0</v>
      </c>
      <c r="Q271" s="216">
        <v>0.17599999999999999</v>
      </c>
      <c r="R271" s="216">
        <f>Q271*H271</f>
        <v>29.437055999999998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187</v>
      </c>
      <c r="AT271" s="218" t="s">
        <v>270</v>
      </c>
      <c r="AU271" s="218" t="s">
        <v>79</v>
      </c>
      <c r="AY271" s="20" t="s">
        <v>127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77</v>
      </c>
      <c r="BK271" s="219">
        <f>ROUND(I271*H271,2)</f>
        <v>0</v>
      </c>
      <c r="BL271" s="20" t="s">
        <v>134</v>
      </c>
      <c r="BM271" s="218" t="s">
        <v>810</v>
      </c>
    </row>
    <row r="272" s="2" customFormat="1">
      <c r="A272" s="41"/>
      <c r="B272" s="42"/>
      <c r="C272" s="43"/>
      <c r="D272" s="220" t="s">
        <v>136</v>
      </c>
      <c r="E272" s="43"/>
      <c r="F272" s="221" t="s">
        <v>388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136</v>
      </c>
      <c r="AU272" s="20" t="s">
        <v>79</v>
      </c>
    </row>
    <row r="273" s="13" customFormat="1">
      <c r="A273" s="13"/>
      <c r="B273" s="227"/>
      <c r="C273" s="228"/>
      <c r="D273" s="220" t="s">
        <v>145</v>
      </c>
      <c r="E273" s="229" t="s">
        <v>19</v>
      </c>
      <c r="F273" s="230" t="s">
        <v>811</v>
      </c>
      <c r="G273" s="228"/>
      <c r="H273" s="231">
        <v>30.600000000000001</v>
      </c>
      <c r="I273" s="232"/>
      <c r="J273" s="228"/>
      <c r="K273" s="228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145</v>
      </c>
      <c r="AU273" s="237" t="s">
        <v>79</v>
      </c>
      <c r="AV273" s="13" t="s">
        <v>79</v>
      </c>
      <c r="AW273" s="13" t="s">
        <v>31</v>
      </c>
      <c r="AX273" s="13" t="s">
        <v>69</v>
      </c>
      <c r="AY273" s="237" t="s">
        <v>127</v>
      </c>
    </row>
    <row r="274" s="13" customFormat="1">
      <c r="A274" s="13"/>
      <c r="B274" s="227"/>
      <c r="C274" s="228"/>
      <c r="D274" s="220" t="s">
        <v>145</v>
      </c>
      <c r="E274" s="229" t="s">
        <v>19</v>
      </c>
      <c r="F274" s="230" t="s">
        <v>812</v>
      </c>
      <c r="G274" s="228"/>
      <c r="H274" s="231">
        <v>135</v>
      </c>
      <c r="I274" s="232"/>
      <c r="J274" s="228"/>
      <c r="K274" s="228"/>
      <c r="L274" s="233"/>
      <c r="M274" s="234"/>
      <c r="N274" s="235"/>
      <c r="O274" s="235"/>
      <c r="P274" s="235"/>
      <c r="Q274" s="235"/>
      <c r="R274" s="235"/>
      <c r="S274" s="235"/>
      <c r="T274" s="23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7" t="s">
        <v>145</v>
      </c>
      <c r="AU274" s="237" t="s">
        <v>79</v>
      </c>
      <c r="AV274" s="13" t="s">
        <v>79</v>
      </c>
      <c r="AW274" s="13" t="s">
        <v>31</v>
      </c>
      <c r="AX274" s="13" t="s">
        <v>69</v>
      </c>
      <c r="AY274" s="237" t="s">
        <v>127</v>
      </c>
    </row>
    <row r="275" s="14" customFormat="1">
      <c r="A275" s="14"/>
      <c r="B275" s="238"/>
      <c r="C275" s="239"/>
      <c r="D275" s="220" t="s">
        <v>145</v>
      </c>
      <c r="E275" s="240" t="s">
        <v>19</v>
      </c>
      <c r="F275" s="241" t="s">
        <v>147</v>
      </c>
      <c r="G275" s="239"/>
      <c r="H275" s="242">
        <v>165.59999999999999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8" t="s">
        <v>145</v>
      </c>
      <c r="AU275" s="248" t="s">
        <v>79</v>
      </c>
      <c r="AV275" s="14" t="s">
        <v>134</v>
      </c>
      <c r="AW275" s="14" t="s">
        <v>31</v>
      </c>
      <c r="AX275" s="14" t="s">
        <v>77</v>
      </c>
      <c r="AY275" s="248" t="s">
        <v>127</v>
      </c>
    </row>
    <row r="276" s="13" customFormat="1">
      <c r="A276" s="13"/>
      <c r="B276" s="227"/>
      <c r="C276" s="228"/>
      <c r="D276" s="220" t="s">
        <v>145</v>
      </c>
      <c r="E276" s="228"/>
      <c r="F276" s="230" t="s">
        <v>813</v>
      </c>
      <c r="G276" s="228"/>
      <c r="H276" s="231">
        <v>167.256</v>
      </c>
      <c r="I276" s="232"/>
      <c r="J276" s="228"/>
      <c r="K276" s="228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145</v>
      </c>
      <c r="AU276" s="237" t="s">
        <v>79</v>
      </c>
      <c r="AV276" s="13" t="s">
        <v>79</v>
      </c>
      <c r="AW276" s="13" t="s">
        <v>4</v>
      </c>
      <c r="AX276" s="13" t="s">
        <v>77</v>
      </c>
      <c r="AY276" s="237" t="s">
        <v>127</v>
      </c>
    </row>
    <row r="277" s="2" customFormat="1" ht="24.15" customHeight="1">
      <c r="A277" s="41"/>
      <c r="B277" s="42"/>
      <c r="C277" s="249" t="s">
        <v>394</v>
      </c>
      <c r="D277" s="249" t="s">
        <v>270</v>
      </c>
      <c r="E277" s="250" t="s">
        <v>402</v>
      </c>
      <c r="F277" s="251" t="s">
        <v>403</v>
      </c>
      <c r="G277" s="252" t="s">
        <v>132</v>
      </c>
      <c r="H277" s="253">
        <v>13.736000000000001</v>
      </c>
      <c r="I277" s="254"/>
      <c r="J277" s="255">
        <f>ROUND(I277*H277,2)</f>
        <v>0</v>
      </c>
      <c r="K277" s="251" t="s">
        <v>133</v>
      </c>
      <c r="L277" s="256"/>
      <c r="M277" s="257" t="s">
        <v>19</v>
      </c>
      <c r="N277" s="258" t="s">
        <v>40</v>
      </c>
      <c r="O277" s="87"/>
      <c r="P277" s="216">
        <f>O277*H277</f>
        <v>0</v>
      </c>
      <c r="Q277" s="216">
        <v>0.17499999999999999</v>
      </c>
      <c r="R277" s="216">
        <f>Q277*H277</f>
        <v>2.4037999999999999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187</v>
      </c>
      <c r="AT277" s="218" t="s">
        <v>270</v>
      </c>
      <c r="AU277" s="218" t="s">
        <v>79</v>
      </c>
      <c r="AY277" s="20" t="s">
        <v>127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77</v>
      </c>
      <c r="BK277" s="219">
        <f>ROUND(I277*H277,2)</f>
        <v>0</v>
      </c>
      <c r="BL277" s="20" t="s">
        <v>134</v>
      </c>
      <c r="BM277" s="218" t="s">
        <v>814</v>
      </c>
    </row>
    <row r="278" s="2" customFormat="1">
      <c r="A278" s="41"/>
      <c r="B278" s="42"/>
      <c r="C278" s="43"/>
      <c r="D278" s="220" t="s">
        <v>136</v>
      </c>
      <c r="E278" s="43"/>
      <c r="F278" s="221" t="s">
        <v>403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136</v>
      </c>
      <c r="AU278" s="20" t="s">
        <v>79</v>
      </c>
    </row>
    <row r="279" s="13" customFormat="1">
      <c r="A279" s="13"/>
      <c r="B279" s="227"/>
      <c r="C279" s="228"/>
      <c r="D279" s="220" t="s">
        <v>145</v>
      </c>
      <c r="E279" s="229" t="s">
        <v>19</v>
      </c>
      <c r="F279" s="230" t="s">
        <v>815</v>
      </c>
      <c r="G279" s="228"/>
      <c r="H279" s="231">
        <v>13.6</v>
      </c>
      <c r="I279" s="232"/>
      <c r="J279" s="228"/>
      <c r="K279" s="228"/>
      <c r="L279" s="233"/>
      <c r="M279" s="234"/>
      <c r="N279" s="235"/>
      <c r="O279" s="235"/>
      <c r="P279" s="235"/>
      <c r="Q279" s="235"/>
      <c r="R279" s="235"/>
      <c r="S279" s="235"/>
      <c r="T279" s="23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7" t="s">
        <v>145</v>
      </c>
      <c r="AU279" s="237" t="s">
        <v>79</v>
      </c>
      <c r="AV279" s="13" t="s">
        <v>79</v>
      </c>
      <c r="AW279" s="13" t="s">
        <v>31</v>
      </c>
      <c r="AX279" s="13" t="s">
        <v>69</v>
      </c>
      <c r="AY279" s="237" t="s">
        <v>127</v>
      </c>
    </row>
    <row r="280" s="14" customFormat="1">
      <c r="A280" s="14"/>
      <c r="B280" s="238"/>
      <c r="C280" s="239"/>
      <c r="D280" s="220" t="s">
        <v>145</v>
      </c>
      <c r="E280" s="240" t="s">
        <v>19</v>
      </c>
      <c r="F280" s="241" t="s">
        <v>147</v>
      </c>
      <c r="G280" s="239"/>
      <c r="H280" s="242">
        <v>13.6</v>
      </c>
      <c r="I280" s="243"/>
      <c r="J280" s="239"/>
      <c r="K280" s="239"/>
      <c r="L280" s="244"/>
      <c r="M280" s="245"/>
      <c r="N280" s="246"/>
      <c r="O280" s="246"/>
      <c r="P280" s="246"/>
      <c r="Q280" s="246"/>
      <c r="R280" s="246"/>
      <c r="S280" s="246"/>
      <c r="T280" s="24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8" t="s">
        <v>145</v>
      </c>
      <c r="AU280" s="248" t="s">
        <v>79</v>
      </c>
      <c r="AV280" s="14" t="s">
        <v>134</v>
      </c>
      <c r="AW280" s="14" t="s">
        <v>31</v>
      </c>
      <c r="AX280" s="14" t="s">
        <v>77</v>
      </c>
      <c r="AY280" s="248" t="s">
        <v>127</v>
      </c>
    </row>
    <row r="281" s="13" customFormat="1">
      <c r="A281" s="13"/>
      <c r="B281" s="227"/>
      <c r="C281" s="228"/>
      <c r="D281" s="220" t="s">
        <v>145</v>
      </c>
      <c r="E281" s="228"/>
      <c r="F281" s="230" t="s">
        <v>816</v>
      </c>
      <c r="G281" s="228"/>
      <c r="H281" s="231">
        <v>13.736000000000001</v>
      </c>
      <c r="I281" s="232"/>
      <c r="J281" s="228"/>
      <c r="K281" s="228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145</v>
      </c>
      <c r="AU281" s="237" t="s">
        <v>79</v>
      </c>
      <c r="AV281" s="13" t="s">
        <v>79</v>
      </c>
      <c r="AW281" s="13" t="s">
        <v>4</v>
      </c>
      <c r="AX281" s="13" t="s">
        <v>77</v>
      </c>
      <c r="AY281" s="237" t="s">
        <v>127</v>
      </c>
    </row>
    <row r="282" s="12" customFormat="1" ht="22.8" customHeight="1">
      <c r="A282" s="12"/>
      <c r="B282" s="191"/>
      <c r="C282" s="192"/>
      <c r="D282" s="193" t="s">
        <v>68</v>
      </c>
      <c r="E282" s="205" t="s">
        <v>187</v>
      </c>
      <c r="F282" s="205" t="s">
        <v>407</v>
      </c>
      <c r="G282" s="192"/>
      <c r="H282" s="192"/>
      <c r="I282" s="195"/>
      <c r="J282" s="206">
        <f>BK282</f>
        <v>0</v>
      </c>
      <c r="K282" s="192"/>
      <c r="L282" s="197"/>
      <c r="M282" s="198"/>
      <c r="N282" s="199"/>
      <c r="O282" s="199"/>
      <c r="P282" s="200">
        <f>SUM(P283:P325)</f>
        <v>0</v>
      </c>
      <c r="Q282" s="199"/>
      <c r="R282" s="200">
        <f>SUM(R283:R325)</f>
        <v>11.978879999999998</v>
      </c>
      <c r="S282" s="199"/>
      <c r="T282" s="201">
        <f>SUM(T283:T325)</f>
        <v>5.54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2" t="s">
        <v>77</v>
      </c>
      <c r="AT282" s="203" t="s">
        <v>68</v>
      </c>
      <c r="AU282" s="203" t="s">
        <v>77</v>
      </c>
      <c r="AY282" s="202" t="s">
        <v>127</v>
      </c>
      <c r="BK282" s="204">
        <f>SUM(BK283:BK325)</f>
        <v>0</v>
      </c>
    </row>
    <row r="283" s="2" customFormat="1" ht="24.15" customHeight="1">
      <c r="A283" s="41"/>
      <c r="B283" s="42"/>
      <c r="C283" s="207" t="s">
        <v>401</v>
      </c>
      <c r="D283" s="207" t="s">
        <v>129</v>
      </c>
      <c r="E283" s="208" t="s">
        <v>409</v>
      </c>
      <c r="F283" s="209" t="s">
        <v>410</v>
      </c>
      <c r="G283" s="210" t="s">
        <v>411</v>
      </c>
      <c r="H283" s="211">
        <v>4</v>
      </c>
      <c r="I283" s="212"/>
      <c r="J283" s="213">
        <f>ROUND(I283*H283,2)</f>
        <v>0</v>
      </c>
      <c r="K283" s="209" t="s">
        <v>19</v>
      </c>
      <c r="L283" s="47"/>
      <c r="M283" s="214" t="s">
        <v>19</v>
      </c>
      <c r="N283" s="215" t="s">
        <v>40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134</v>
      </c>
      <c r="AT283" s="218" t="s">
        <v>129</v>
      </c>
      <c r="AU283" s="218" t="s">
        <v>79</v>
      </c>
      <c r="AY283" s="20" t="s">
        <v>127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77</v>
      </c>
      <c r="BK283" s="219">
        <f>ROUND(I283*H283,2)</f>
        <v>0</v>
      </c>
      <c r="BL283" s="20" t="s">
        <v>134</v>
      </c>
      <c r="BM283" s="218" t="s">
        <v>817</v>
      </c>
    </row>
    <row r="284" s="2" customFormat="1">
      <c r="A284" s="41"/>
      <c r="B284" s="42"/>
      <c r="C284" s="43"/>
      <c r="D284" s="220" t="s">
        <v>136</v>
      </c>
      <c r="E284" s="43"/>
      <c r="F284" s="221" t="s">
        <v>410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136</v>
      </c>
      <c r="AU284" s="20" t="s">
        <v>79</v>
      </c>
    </row>
    <row r="285" s="2" customFormat="1" ht="24.15" customHeight="1">
      <c r="A285" s="41"/>
      <c r="B285" s="42"/>
      <c r="C285" s="207" t="s">
        <v>408</v>
      </c>
      <c r="D285" s="207" t="s">
        <v>129</v>
      </c>
      <c r="E285" s="208" t="s">
        <v>414</v>
      </c>
      <c r="F285" s="209" t="s">
        <v>415</v>
      </c>
      <c r="G285" s="210" t="s">
        <v>164</v>
      </c>
      <c r="H285" s="211">
        <v>16</v>
      </c>
      <c r="I285" s="212"/>
      <c r="J285" s="213">
        <f>ROUND(I285*H285,2)</f>
        <v>0</v>
      </c>
      <c r="K285" s="209" t="s">
        <v>133</v>
      </c>
      <c r="L285" s="47"/>
      <c r="M285" s="214" t="s">
        <v>19</v>
      </c>
      <c r="N285" s="215" t="s">
        <v>40</v>
      </c>
      <c r="O285" s="87"/>
      <c r="P285" s="216">
        <f>O285*H285</f>
        <v>0</v>
      </c>
      <c r="Q285" s="216">
        <v>1.1E-05</v>
      </c>
      <c r="R285" s="216">
        <f>Q285*H285</f>
        <v>0.000176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134</v>
      </c>
      <c r="AT285" s="218" t="s">
        <v>129</v>
      </c>
      <c r="AU285" s="218" t="s">
        <v>79</v>
      </c>
      <c r="AY285" s="20" t="s">
        <v>127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77</v>
      </c>
      <c r="BK285" s="219">
        <f>ROUND(I285*H285,2)</f>
        <v>0</v>
      </c>
      <c r="BL285" s="20" t="s">
        <v>134</v>
      </c>
      <c r="BM285" s="218" t="s">
        <v>818</v>
      </c>
    </row>
    <row r="286" s="2" customFormat="1">
      <c r="A286" s="41"/>
      <c r="B286" s="42"/>
      <c r="C286" s="43"/>
      <c r="D286" s="220" t="s">
        <v>136</v>
      </c>
      <c r="E286" s="43"/>
      <c r="F286" s="221" t="s">
        <v>417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136</v>
      </c>
      <c r="AU286" s="20" t="s">
        <v>79</v>
      </c>
    </row>
    <row r="287" s="2" customFormat="1">
      <c r="A287" s="41"/>
      <c r="B287" s="42"/>
      <c r="C287" s="43"/>
      <c r="D287" s="225" t="s">
        <v>138</v>
      </c>
      <c r="E287" s="43"/>
      <c r="F287" s="226" t="s">
        <v>418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138</v>
      </c>
      <c r="AU287" s="20" t="s">
        <v>79</v>
      </c>
    </row>
    <row r="288" s="13" customFormat="1">
      <c r="A288" s="13"/>
      <c r="B288" s="227"/>
      <c r="C288" s="228"/>
      <c r="D288" s="220" t="s">
        <v>145</v>
      </c>
      <c r="E288" s="229" t="s">
        <v>19</v>
      </c>
      <c r="F288" s="230" t="s">
        <v>819</v>
      </c>
      <c r="G288" s="228"/>
      <c r="H288" s="231">
        <v>16</v>
      </c>
      <c r="I288" s="232"/>
      <c r="J288" s="228"/>
      <c r="K288" s="228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145</v>
      </c>
      <c r="AU288" s="237" t="s">
        <v>79</v>
      </c>
      <c r="AV288" s="13" t="s">
        <v>79</v>
      </c>
      <c r="AW288" s="13" t="s">
        <v>31</v>
      </c>
      <c r="AX288" s="13" t="s">
        <v>69</v>
      </c>
      <c r="AY288" s="237" t="s">
        <v>127</v>
      </c>
    </row>
    <row r="289" s="14" customFormat="1">
      <c r="A289" s="14"/>
      <c r="B289" s="238"/>
      <c r="C289" s="239"/>
      <c r="D289" s="220" t="s">
        <v>145</v>
      </c>
      <c r="E289" s="240" t="s">
        <v>19</v>
      </c>
      <c r="F289" s="241" t="s">
        <v>147</v>
      </c>
      <c r="G289" s="239"/>
      <c r="H289" s="242">
        <v>16</v>
      </c>
      <c r="I289" s="243"/>
      <c r="J289" s="239"/>
      <c r="K289" s="239"/>
      <c r="L289" s="244"/>
      <c r="M289" s="245"/>
      <c r="N289" s="246"/>
      <c r="O289" s="246"/>
      <c r="P289" s="246"/>
      <c r="Q289" s="246"/>
      <c r="R289" s="246"/>
      <c r="S289" s="246"/>
      <c r="T289" s="24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8" t="s">
        <v>145</v>
      </c>
      <c r="AU289" s="248" t="s">
        <v>79</v>
      </c>
      <c r="AV289" s="14" t="s">
        <v>134</v>
      </c>
      <c r="AW289" s="14" t="s">
        <v>31</v>
      </c>
      <c r="AX289" s="14" t="s">
        <v>77</v>
      </c>
      <c r="AY289" s="248" t="s">
        <v>127</v>
      </c>
    </row>
    <row r="290" s="2" customFormat="1" ht="24.15" customHeight="1">
      <c r="A290" s="41"/>
      <c r="B290" s="42"/>
      <c r="C290" s="249" t="s">
        <v>413</v>
      </c>
      <c r="D290" s="249" t="s">
        <v>270</v>
      </c>
      <c r="E290" s="250" t="s">
        <v>421</v>
      </c>
      <c r="F290" s="251" t="s">
        <v>422</v>
      </c>
      <c r="G290" s="252" t="s">
        <v>164</v>
      </c>
      <c r="H290" s="253">
        <v>16.239999999999998</v>
      </c>
      <c r="I290" s="254"/>
      <c r="J290" s="255">
        <f>ROUND(I290*H290,2)</f>
        <v>0</v>
      </c>
      <c r="K290" s="251" t="s">
        <v>133</v>
      </c>
      <c r="L290" s="256"/>
      <c r="M290" s="257" t="s">
        <v>19</v>
      </c>
      <c r="N290" s="258" t="s">
        <v>40</v>
      </c>
      <c r="O290" s="87"/>
      <c r="P290" s="216">
        <f>O290*H290</f>
        <v>0</v>
      </c>
      <c r="Q290" s="216">
        <v>0.0028999999999999998</v>
      </c>
      <c r="R290" s="216">
        <f>Q290*H290</f>
        <v>0.047095999999999992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187</v>
      </c>
      <c r="AT290" s="218" t="s">
        <v>270</v>
      </c>
      <c r="AU290" s="218" t="s">
        <v>79</v>
      </c>
      <c r="AY290" s="20" t="s">
        <v>127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77</v>
      </c>
      <c r="BK290" s="219">
        <f>ROUND(I290*H290,2)</f>
        <v>0</v>
      </c>
      <c r="BL290" s="20" t="s">
        <v>134</v>
      </c>
      <c r="BM290" s="218" t="s">
        <v>820</v>
      </c>
    </row>
    <row r="291" s="2" customFormat="1">
      <c r="A291" s="41"/>
      <c r="B291" s="42"/>
      <c r="C291" s="43"/>
      <c r="D291" s="220" t="s">
        <v>136</v>
      </c>
      <c r="E291" s="43"/>
      <c r="F291" s="221" t="s">
        <v>422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136</v>
      </c>
      <c r="AU291" s="20" t="s">
        <v>79</v>
      </c>
    </row>
    <row r="292" s="13" customFormat="1">
      <c r="A292" s="13"/>
      <c r="B292" s="227"/>
      <c r="C292" s="228"/>
      <c r="D292" s="220" t="s">
        <v>145</v>
      </c>
      <c r="E292" s="228"/>
      <c r="F292" s="230" t="s">
        <v>821</v>
      </c>
      <c r="G292" s="228"/>
      <c r="H292" s="231">
        <v>16.239999999999998</v>
      </c>
      <c r="I292" s="232"/>
      <c r="J292" s="228"/>
      <c r="K292" s="228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145</v>
      </c>
      <c r="AU292" s="237" t="s">
        <v>79</v>
      </c>
      <c r="AV292" s="13" t="s">
        <v>79</v>
      </c>
      <c r="AW292" s="13" t="s">
        <v>4</v>
      </c>
      <c r="AX292" s="13" t="s">
        <v>77</v>
      </c>
      <c r="AY292" s="237" t="s">
        <v>127</v>
      </c>
    </row>
    <row r="293" s="2" customFormat="1" ht="24.15" customHeight="1">
      <c r="A293" s="41"/>
      <c r="B293" s="42"/>
      <c r="C293" s="207" t="s">
        <v>420</v>
      </c>
      <c r="D293" s="207" t="s">
        <v>129</v>
      </c>
      <c r="E293" s="208" t="s">
        <v>426</v>
      </c>
      <c r="F293" s="209" t="s">
        <v>427</v>
      </c>
      <c r="G293" s="210" t="s">
        <v>428</v>
      </c>
      <c r="H293" s="211">
        <v>8</v>
      </c>
      <c r="I293" s="212"/>
      <c r="J293" s="213">
        <f>ROUND(I293*H293,2)</f>
        <v>0</v>
      </c>
      <c r="K293" s="209" t="s">
        <v>133</v>
      </c>
      <c r="L293" s="47"/>
      <c r="M293" s="214" t="s">
        <v>19</v>
      </c>
      <c r="N293" s="215" t="s">
        <v>40</v>
      </c>
      <c r="O293" s="87"/>
      <c r="P293" s="216">
        <f>O293*H293</f>
        <v>0</v>
      </c>
      <c r="Q293" s="216">
        <v>0.124223</v>
      </c>
      <c r="R293" s="216">
        <f>Q293*H293</f>
        <v>0.993784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134</v>
      </c>
      <c r="AT293" s="218" t="s">
        <v>129</v>
      </c>
      <c r="AU293" s="218" t="s">
        <v>79</v>
      </c>
      <c r="AY293" s="20" t="s">
        <v>127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77</v>
      </c>
      <c r="BK293" s="219">
        <f>ROUND(I293*H293,2)</f>
        <v>0</v>
      </c>
      <c r="BL293" s="20" t="s">
        <v>134</v>
      </c>
      <c r="BM293" s="218" t="s">
        <v>822</v>
      </c>
    </row>
    <row r="294" s="2" customFormat="1">
      <c r="A294" s="41"/>
      <c r="B294" s="42"/>
      <c r="C294" s="43"/>
      <c r="D294" s="220" t="s">
        <v>136</v>
      </c>
      <c r="E294" s="43"/>
      <c r="F294" s="221" t="s">
        <v>430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136</v>
      </c>
      <c r="AU294" s="20" t="s">
        <v>79</v>
      </c>
    </row>
    <row r="295" s="2" customFormat="1">
      <c r="A295" s="41"/>
      <c r="B295" s="42"/>
      <c r="C295" s="43"/>
      <c r="D295" s="225" t="s">
        <v>138</v>
      </c>
      <c r="E295" s="43"/>
      <c r="F295" s="226" t="s">
        <v>431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138</v>
      </c>
      <c r="AU295" s="20" t="s">
        <v>79</v>
      </c>
    </row>
    <row r="296" s="2" customFormat="1" ht="24.15" customHeight="1">
      <c r="A296" s="41"/>
      <c r="B296" s="42"/>
      <c r="C296" s="249" t="s">
        <v>425</v>
      </c>
      <c r="D296" s="249" t="s">
        <v>270</v>
      </c>
      <c r="E296" s="250" t="s">
        <v>433</v>
      </c>
      <c r="F296" s="251" t="s">
        <v>434</v>
      </c>
      <c r="G296" s="252" t="s">
        <v>428</v>
      </c>
      <c r="H296" s="253">
        <v>8</v>
      </c>
      <c r="I296" s="254"/>
      <c r="J296" s="255">
        <f>ROUND(I296*H296,2)</f>
        <v>0</v>
      </c>
      <c r="K296" s="251" t="s">
        <v>133</v>
      </c>
      <c r="L296" s="256"/>
      <c r="M296" s="257" t="s">
        <v>19</v>
      </c>
      <c r="N296" s="258" t="s">
        <v>40</v>
      </c>
      <c r="O296" s="87"/>
      <c r="P296" s="216">
        <f>O296*H296</f>
        <v>0</v>
      </c>
      <c r="Q296" s="216">
        <v>0.071999999999999995</v>
      </c>
      <c r="R296" s="216">
        <f>Q296*H296</f>
        <v>0.57599999999999996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187</v>
      </c>
      <c r="AT296" s="218" t="s">
        <v>270</v>
      </c>
      <c r="AU296" s="218" t="s">
        <v>79</v>
      </c>
      <c r="AY296" s="20" t="s">
        <v>127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77</v>
      </c>
      <c r="BK296" s="219">
        <f>ROUND(I296*H296,2)</f>
        <v>0</v>
      </c>
      <c r="BL296" s="20" t="s">
        <v>134</v>
      </c>
      <c r="BM296" s="218" t="s">
        <v>823</v>
      </c>
    </row>
    <row r="297" s="2" customFormat="1">
      <c r="A297" s="41"/>
      <c r="B297" s="42"/>
      <c r="C297" s="43"/>
      <c r="D297" s="220" t="s">
        <v>136</v>
      </c>
      <c r="E297" s="43"/>
      <c r="F297" s="221" t="s">
        <v>434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136</v>
      </c>
      <c r="AU297" s="20" t="s">
        <v>79</v>
      </c>
    </row>
    <row r="298" s="2" customFormat="1" ht="24.15" customHeight="1">
      <c r="A298" s="41"/>
      <c r="B298" s="42"/>
      <c r="C298" s="207" t="s">
        <v>432</v>
      </c>
      <c r="D298" s="207" t="s">
        <v>129</v>
      </c>
      <c r="E298" s="208" t="s">
        <v>437</v>
      </c>
      <c r="F298" s="209" t="s">
        <v>438</v>
      </c>
      <c r="G298" s="210" t="s">
        <v>428</v>
      </c>
      <c r="H298" s="211">
        <v>8</v>
      </c>
      <c r="I298" s="212"/>
      <c r="J298" s="213">
        <f>ROUND(I298*H298,2)</f>
        <v>0</v>
      </c>
      <c r="K298" s="209" t="s">
        <v>133</v>
      </c>
      <c r="L298" s="47"/>
      <c r="M298" s="214" t="s">
        <v>19</v>
      </c>
      <c r="N298" s="215" t="s">
        <v>40</v>
      </c>
      <c r="O298" s="87"/>
      <c r="P298" s="216">
        <f>O298*H298</f>
        <v>0</v>
      </c>
      <c r="Q298" s="216">
        <v>0.02972</v>
      </c>
      <c r="R298" s="216">
        <f>Q298*H298</f>
        <v>0.23776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134</v>
      </c>
      <c r="AT298" s="218" t="s">
        <v>129</v>
      </c>
      <c r="AU298" s="218" t="s">
        <v>79</v>
      </c>
      <c r="AY298" s="20" t="s">
        <v>127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77</v>
      </c>
      <c r="BK298" s="219">
        <f>ROUND(I298*H298,2)</f>
        <v>0</v>
      </c>
      <c r="BL298" s="20" t="s">
        <v>134</v>
      </c>
      <c r="BM298" s="218" t="s">
        <v>824</v>
      </c>
    </row>
    <row r="299" s="2" customFormat="1">
      <c r="A299" s="41"/>
      <c r="B299" s="42"/>
      <c r="C299" s="43"/>
      <c r="D299" s="220" t="s">
        <v>136</v>
      </c>
      <c r="E299" s="43"/>
      <c r="F299" s="221" t="s">
        <v>440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136</v>
      </c>
      <c r="AU299" s="20" t="s">
        <v>79</v>
      </c>
    </row>
    <row r="300" s="2" customFormat="1">
      <c r="A300" s="41"/>
      <c r="B300" s="42"/>
      <c r="C300" s="43"/>
      <c r="D300" s="225" t="s">
        <v>138</v>
      </c>
      <c r="E300" s="43"/>
      <c r="F300" s="226" t="s">
        <v>441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138</v>
      </c>
      <c r="AU300" s="20" t="s">
        <v>79</v>
      </c>
    </row>
    <row r="301" s="2" customFormat="1" ht="21.75" customHeight="1">
      <c r="A301" s="41"/>
      <c r="B301" s="42"/>
      <c r="C301" s="249" t="s">
        <v>436</v>
      </c>
      <c r="D301" s="249" t="s">
        <v>270</v>
      </c>
      <c r="E301" s="250" t="s">
        <v>443</v>
      </c>
      <c r="F301" s="251" t="s">
        <v>444</v>
      </c>
      <c r="G301" s="252" t="s">
        <v>428</v>
      </c>
      <c r="H301" s="253">
        <v>8</v>
      </c>
      <c r="I301" s="254"/>
      <c r="J301" s="255">
        <f>ROUND(I301*H301,2)</f>
        <v>0</v>
      </c>
      <c r="K301" s="251" t="s">
        <v>133</v>
      </c>
      <c r="L301" s="256"/>
      <c r="M301" s="257" t="s">
        <v>19</v>
      </c>
      <c r="N301" s="258" t="s">
        <v>40</v>
      </c>
      <c r="O301" s="87"/>
      <c r="P301" s="216">
        <f>O301*H301</f>
        <v>0</v>
      </c>
      <c r="Q301" s="216">
        <v>0.040000000000000001</v>
      </c>
      <c r="R301" s="216">
        <f>Q301*H301</f>
        <v>0.32000000000000001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187</v>
      </c>
      <c r="AT301" s="218" t="s">
        <v>270</v>
      </c>
      <c r="AU301" s="218" t="s">
        <v>79</v>
      </c>
      <c r="AY301" s="20" t="s">
        <v>127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77</v>
      </c>
      <c r="BK301" s="219">
        <f>ROUND(I301*H301,2)</f>
        <v>0</v>
      </c>
      <c r="BL301" s="20" t="s">
        <v>134</v>
      </c>
      <c r="BM301" s="218" t="s">
        <v>825</v>
      </c>
    </row>
    <row r="302" s="2" customFormat="1">
      <c r="A302" s="41"/>
      <c r="B302" s="42"/>
      <c r="C302" s="43"/>
      <c r="D302" s="220" t="s">
        <v>136</v>
      </c>
      <c r="E302" s="43"/>
      <c r="F302" s="221" t="s">
        <v>444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136</v>
      </c>
      <c r="AU302" s="20" t="s">
        <v>79</v>
      </c>
    </row>
    <row r="303" s="2" customFormat="1" ht="24.15" customHeight="1">
      <c r="A303" s="41"/>
      <c r="B303" s="42"/>
      <c r="C303" s="207" t="s">
        <v>442</v>
      </c>
      <c r="D303" s="207" t="s">
        <v>129</v>
      </c>
      <c r="E303" s="208" t="s">
        <v>447</v>
      </c>
      <c r="F303" s="209" t="s">
        <v>448</v>
      </c>
      <c r="G303" s="210" t="s">
        <v>428</v>
      </c>
      <c r="H303" s="211">
        <v>8</v>
      </c>
      <c r="I303" s="212"/>
      <c r="J303" s="213">
        <f>ROUND(I303*H303,2)</f>
        <v>0</v>
      </c>
      <c r="K303" s="209" t="s">
        <v>133</v>
      </c>
      <c r="L303" s="47"/>
      <c r="M303" s="214" t="s">
        <v>19</v>
      </c>
      <c r="N303" s="215" t="s">
        <v>40</v>
      </c>
      <c r="O303" s="87"/>
      <c r="P303" s="216">
        <f>O303*H303</f>
        <v>0</v>
      </c>
      <c r="Q303" s="216">
        <v>0.02972</v>
      </c>
      <c r="R303" s="216">
        <f>Q303*H303</f>
        <v>0.23776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134</v>
      </c>
      <c r="AT303" s="218" t="s">
        <v>129</v>
      </c>
      <c r="AU303" s="218" t="s">
        <v>79</v>
      </c>
      <c r="AY303" s="20" t="s">
        <v>127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77</v>
      </c>
      <c r="BK303" s="219">
        <f>ROUND(I303*H303,2)</f>
        <v>0</v>
      </c>
      <c r="BL303" s="20" t="s">
        <v>134</v>
      </c>
      <c r="BM303" s="218" t="s">
        <v>826</v>
      </c>
    </row>
    <row r="304" s="2" customFormat="1">
      <c r="A304" s="41"/>
      <c r="B304" s="42"/>
      <c r="C304" s="43"/>
      <c r="D304" s="220" t="s">
        <v>136</v>
      </c>
      <c r="E304" s="43"/>
      <c r="F304" s="221" t="s">
        <v>450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136</v>
      </c>
      <c r="AU304" s="20" t="s">
        <v>79</v>
      </c>
    </row>
    <row r="305" s="2" customFormat="1">
      <c r="A305" s="41"/>
      <c r="B305" s="42"/>
      <c r="C305" s="43"/>
      <c r="D305" s="225" t="s">
        <v>138</v>
      </c>
      <c r="E305" s="43"/>
      <c r="F305" s="226" t="s">
        <v>451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138</v>
      </c>
      <c r="AU305" s="20" t="s">
        <v>79</v>
      </c>
    </row>
    <row r="306" s="2" customFormat="1" ht="24.15" customHeight="1">
      <c r="A306" s="41"/>
      <c r="B306" s="42"/>
      <c r="C306" s="249" t="s">
        <v>446</v>
      </c>
      <c r="D306" s="249" t="s">
        <v>270</v>
      </c>
      <c r="E306" s="250" t="s">
        <v>453</v>
      </c>
      <c r="F306" s="251" t="s">
        <v>454</v>
      </c>
      <c r="G306" s="252" t="s">
        <v>428</v>
      </c>
      <c r="H306" s="253">
        <v>8</v>
      </c>
      <c r="I306" s="254"/>
      <c r="J306" s="255">
        <f>ROUND(I306*H306,2)</f>
        <v>0</v>
      </c>
      <c r="K306" s="251" t="s">
        <v>133</v>
      </c>
      <c r="L306" s="256"/>
      <c r="M306" s="257" t="s">
        <v>19</v>
      </c>
      <c r="N306" s="258" t="s">
        <v>40</v>
      </c>
      <c r="O306" s="87"/>
      <c r="P306" s="216">
        <f>O306*H306</f>
        <v>0</v>
      </c>
      <c r="Q306" s="216">
        <v>0.11</v>
      </c>
      <c r="R306" s="216">
        <f>Q306*H306</f>
        <v>0.88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187</v>
      </c>
      <c r="AT306" s="218" t="s">
        <v>270</v>
      </c>
      <c r="AU306" s="218" t="s">
        <v>79</v>
      </c>
      <c r="AY306" s="20" t="s">
        <v>127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77</v>
      </c>
      <c r="BK306" s="219">
        <f>ROUND(I306*H306,2)</f>
        <v>0</v>
      </c>
      <c r="BL306" s="20" t="s">
        <v>134</v>
      </c>
      <c r="BM306" s="218" t="s">
        <v>827</v>
      </c>
    </row>
    <row r="307" s="2" customFormat="1">
      <c r="A307" s="41"/>
      <c r="B307" s="42"/>
      <c r="C307" s="43"/>
      <c r="D307" s="220" t="s">
        <v>136</v>
      </c>
      <c r="E307" s="43"/>
      <c r="F307" s="221" t="s">
        <v>454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136</v>
      </c>
      <c r="AU307" s="20" t="s">
        <v>79</v>
      </c>
    </row>
    <row r="308" s="2" customFormat="1" ht="24.15" customHeight="1">
      <c r="A308" s="41"/>
      <c r="B308" s="42"/>
      <c r="C308" s="207" t="s">
        <v>452</v>
      </c>
      <c r="D308" s="207" t="s">
        <v>129</v>
      </c>
      <c r="E308" s="208" t="s">
        <v>457</v>
      </c>
      <c r="F308" s="209" t="s">
        <v>458</v>
      </c>
      <c r="G308" s="210" t="s">
        <v>428</v>
      </c>
      <c r="H308" s="211">
        <v>8</v>
      </c>
      <c r="I308" s="212"/>
      <c r="J308" s="213">
        <f>ROUND(I308*H308,2)</f>
        <v>0</v>
      </c>
      <c r="K308" s="209" t="s">
        <v>133</v>
      </c>
      <c r="L308" s="47"/>
      <c r="M308" s="214" t="s">
        <v>19</v>
      </c>
      <c r="N308" s="215" t="s">
        <v>40</v>
      </c>
      <c r="O308" s="87"/>
      <c r="P308" s="216">
        <f>O308*H308</f>
        <v>0</v>
      </c>
      <c r="Q308" s="216">
        <v>0.029722999999999999</v>
      </c>
      <c r="R308" s="216">
        <f>Q308*H308</f>
        <v>0.237784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134</v>
      </c>
      <c r="AT308" s="218" t="s">
        <v>129</v>
      </c>
      <c r="AU308" s="218" t="s">
        <v>79</v>
      </c>
      <c r="AY308" s="20" t="s">
        <v>127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77</v>
      </c>
      <c r="BK308" s="219">
        <f>ROUND(I308*H308,2)</f>
        <v>0</v>
      </c>
      <c r="BL308" s="20" t="s">
        <v>134</v>
      </c>
      <c r="BM308" s="218" t="s">
        <v>828</v>
      </c>
    </row>
    <row r="309" s="2" customFormat="1">
      <c r="A309" s="41"/>
      <c r="B309" s="42"/>
      <c r="C309" s="43"/>
      <c r="D309" s="220" t="s">
        <v>136</v>
      </c>
      <c r="E309" s="43"/>
      <c r="F309" s="221" t="s">
        <v>460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136</v>
      </c>
      <c r="AU309" s="20" t="s">
        <v>79</v>
      </c>
    </row>
    <row r="310" s="2" customFormat="1">
      <c r="A310" s="41"/>
      <c r="B310" s="42"/>
      <c r="C310" s="43"/>
      <c r="D310" s="225" t="s">
        <v>138</v>
      </c>
      <c r="E310" s="43"/>
      <c r="F310" s="226" t="s">
        <v>461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138</v>
      </c>
      <c r="AU310" s="20" t="s">
        <v>79</v>
      </c>
    </row>
    <row r="311" s="2" customFormat="1" ht="33" customHeight="1">
      <c r="A311" s="41"/>
      <c r="B311" s="42"/>
      <c r="C311" s="249" t="s">
        <v>456</v>
      </c>
      <c r="D311" s="249" t="s">
        <v>270</v>
      </c>
      <c r="E311" s="250" t="s">
        <v>463</v>
      </c>
      <c r="F311" s="251" t="s">
        <v>464</v>
      </c>
      <c r="G311" s="252" t="s">
        <v>428</v>
      </c>
      <c r="H311" s="253">
        <v>8</v>
      </c>
      <c r="I311" s="254"/>
      <c r="J311" s="255">
        <f>ROUND(I311*H311,2)</f>
        <v>0</v>
      </c>
      <c r="K311" s="251" t="s">
        <v>133</v>
      </c>
      <c r="L311" s="256"/>
      <c r="M311" s="257" t="s">
        <v>19</v>
      </c>
      <c r="N311" s="258" t="s">
        <v>40</v>
      </c>
      <c r="O311" s="87"/>
      <c r="P311" s="216">
        <f>O311*H311</f>
        <v>0</v>
      </c>
      <c r="Q311" s="216">
        <v>0.074999999999999997</v>
      </c>
      <c r="R311" s="216">
        <f>Q311*H311</f>
        <v>0.59999999999999998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187</v>
      </c>
      <c r="AT311" s="218" t="s">
        <v>270</v>
      </c>
      <c r="AU311" s="218" t="s">
        <v>79</v>
      </c>
      <c r="AY311" s="20" t="s">
        <v>127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77</v>
      </c>
      <c r="BK311" s="219">
        <f>ROUND(I311*H311,2)</f>
        <v>0</v>
      </c>
      <c r="BL311" s="20" t="s">
        <v>134</v>
      </c>
      <c r="BM311" s="218" t="s">
        <v>829</v>
      </c>
    </row>
    <row r="312" s="2" customFormat="1">
      <c r="A312" s="41"/>
      <c r="B312" s="42"/>
      <c r="C312" s="43"/>
      <c r="D312" s="220" t="s">
        <v>136</v>
      </c>
      <c r="E312" s="43"/>
      <c r="F312" s="221" t="s">
        <v>464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136</v>
      </c>
      <c r="AU312" s="20" t="s">
        <v>79</v>
      </c>
    </row>
    <row r="313" s="2" customFormat="1" ht="37.8" customHeight="1">
      <c r="A313" s="41"/>
      <c r="B313" s="42"/>
      <c r="C313" s="207" t="s">
        <v>462</v>
      </c>
      <c r="D313" s="207" t="s">
        <v>129</v>
      </c>
      <c r="E313" s="208" t="s">
        <v>467</v>
      </c>
      <c r="F313" s="209" t="s">
        <v>468</v>
      </c>
      <c r="G313" s="210" t="s">
        <v>428</v>
      </c>
      <c r="H313" s="211">
        <v>7</v>
      </c>
      <c r="I313" s="212"/>
      <c r="J313" s="213">
        <f>ROUND(I313*H313,2)</f>
        <v>0</v>
      </c>
      <c r="K313" s="209" t="s">
        <v>133</v>
      </c>
      <c r="L313" s="47"/>
      <c r="M313" s="214" t="s">
        <v>19</v>
      </c>
      <c r="N313" s="215" t="s">
        <v>40</v>
      </c>
      <c r="O313" s="87"/>
      <c r="P313" s="216">
        <f>O313*H313</f>
        <v>0</v>
      </c>
      <c r="Q313" s="216">
        <v>0.62248000000000003</v>
      </c>
      <c r="R313" s="216">
        <f>Q313*H313</f>
        <v>4.3573599999999999</v>
      </c>
      <c r="S313" s="216">
        <v>0.62</v>
      </c>
      <c r="T313" s="217">
        <f>S313*H313</f>
        <v>4.3399999999999999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134</v>
      </c>
      <c r="AT313" s="218" t="s">
        <v>129</v>
      </c>
      <c r="AU313" s="218" t="s">
        <v>79</v>
      </c>
      <c r="AY313" s="20" t="s">
        <v>127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77</v>
      </c>
      <c r="BK313" s="219">
        <f>ROUND(I313*H313,2)</f>
        <v>0</v>
      </c>
      <c r="BL313" s="20" t="s">
        <v>134</v>
      </c>
      <c r="BM313" s="218" t="s">
        <v>830</v>
      </c>
    </row>
    <row r="314" s="2" customFormat="1">
      <c r="A314" s="41"/>
      <c r="B314" s="42"/>
      <c r="C314" s="43"/>
      <c r="D314" s="220" t="s">
        <v>136</v>
      </c>
      <c r="E314" s="43"/>
      <c r="F314" s="221" t="s">
        <v>470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136</v>
      </c>
      <c r="AU314" s="20" t="s">
        <v>79</v>
      </c>
    </row>
    <row r="315" s="2" customFormat="1">
      <c r="A315" s="41"/>
      <c r="B315" s="42"/>
      <c r="C315" s="43"/>
      <c r="D315" s="225" t="s">
        <v>138</v>
      </c>
      <c r="E315" s="43"/>
      <c r="F315" s="226" t="s">
        <v>471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138</v>
      </c>
      <c r="AU315" s="20" t="s">
        <v>79</v>
      </c>
    </row>
    <row r="316" s="2" customFormat="1" ht="24.15" customHeight="1">
      <c r="A316" s="41"/>
      <c r="B316" s="42"/>
      <c r="C316" s="207" t="s">
        <v>466</v>
      </c>
      <c r="D316" s="207" t="s">
        <v>129</v>
      </c>
      <c r="E316" s="208" t="s">
        <v>473</v>
      </c>
      <c r="F316" s="209" t="s">
        <v>474</v>
      </c>
      <c r="G316" s="210" t="s">
        <v>428</v>
      </c>
      <c r="H316" s="211">
        <v>12</v>
      </c>
      <c r="I316" s="212"/>
      <c r="J316" s="213">
        <f>ROUND(I316*H316,2)</f>
        <v>0</v>
      </c>
      <c r="K316" s="209" t="s">
        <v>133</v>
      </c>
      <c r="L316" s="47"/>
      <c r="M316" s="214" t="s">
        <v>19</v>
      </c>
      <c r="N316" s="215" t="s">
        <v>40</v>
      </c>
      <c r="O316" s="87"/>
      <c r="P316" s="216">
        <f>O316*H316</f>
        <v>0</v>
      </c>
      <c r="Q316" s="216">
        <v>0.10037</v>
      </c>
      <c r="R316" s="216">
        <f>Q316*H316</f>
        <v>1.20444</v>
      </c>
      <c r="S316" s="216">
        <v>0.10000000000000001</v>
      </c>
      <c r="T316" s="217">
        <f>S316*H316</f>
        <v>1.2000000000000002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134</v>
      </c>
      <c r="AT316" s="218" t="s">
        <v>129</v>
      </c>
      <c r="AU316" s="218" t="s">
        <v>79</v>
      </c>
      <c r="AY316" s="20" t="s">
        <v>127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77</v>
      </c>
      <c r="BK316" s="219">
        <f>ROUND(I316*H316,2)</f>
        <v>0</v>
      </c>
      <c r="BL316" s="20" t="s">
        <v>134</v>
      </c>
      <c r="BM316" s="218" t="s">
        <v>831</v>
      </c>
    </row>
    <row r="317" s="2" customFormat="1">
      <c r="A317" s="41"/>
      <c r="B317" s="42"/>
      <c r="C317" s="43"/>
      <c r="D317" s="220" t="s">
        <v>136</v>
      </c>
      <c r="E317" s="43"/>
      <c r="F317" s="221" t="s">
        <v>474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136</v>
      </c>
      <c r="AU317" s="20" t="s">
        <v>79</v>
      </c>
    </row>
    <row r="318" s="2" customFormat="1">
      <c r="A318" s="41"/>
      <c r="B318" s="42"/>
      <c r="C318" s="43"/>
      <c r="D318" s="225" t="s">
        <v>138</v>
      </c>
      <c r="E318" s="43"/>
      <c r="F318" s="226" t="s">
        <v>476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138</v>
      </c>
      <c r="AU318" s="20" t="s">
        <v>79</v>
      </c>
    </row>
    <row r="319" s="2" customFormat="1" ht="24.15" customHeight="1">
      <c r="A319" s="41"/>
      <c r="B319" s="42"/>
      <c r="C319" s="207" t="s">
        <v>472</v>
      </c>
      <c r="D319" s="207" t="s">
        <v>129</v>
      </c>
      <c r="E319" s="208" t="s">
        <v>478</v>
      </c>
      <c r="F319" s="209" t="s">
        <v>479</v>
      </c>
      <c r="G319" s="210" t="s">
        <v>428</v>
      </c>
      <c r="H319" s="211">
        <v>8</v>
      </c>
      <c r="I319" s="212"/>
      <c r="J319" s="213">
        <f>ROUND(I319*H319,2)</f>
        <v>0</v>
      </c>
      <c r="K319" s="209" t="s">
        <v>133</v>
      </c>
      <c r="L319" s="47"/>
      <c r="M319" s="214" t="s">
        <v>19</v>
      </c>
      <c r="N319" s="215" t="s">
        <v>40</v>
      </c>
      <c r="O319" s="87"/>
      <c r="P319" s="216">
        <f>O319*H319</f>
        <v>0</v>
      </c>
      <c r="Q319" s="216">
        <v>0.21734000000000001</v>
      </c>
      <c r="R319" s="216">
        <f>Q319*H319</f>
        <v>1.73872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134</v>
      </c>
      <c r="AT319" s="218" t="s">
        <v>129</v>
      </c>
      <c r="AU319" s="218" t="s">
        <v>79</v>
      </c>
      <c r="AY319" s="20" t="s">
        <v>127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77</v>
      </c>
      <c r="BK319" s="219">
        <f>ROUND(I319*H319,2)</f>
        <v>0</v>
      </c>
      <c r="BL319" s="20" t="s">
        <v>134</v>
      </c>
      <c r="BM319" s="218" t="s">
        <v>832</v>
      </c>
    </row>
    <row r="320" s="2" customFormat="1">
      <c r="A320" s="41"/>
      <c r="B320" s="42"/>
      <c r="C320" s="43"/>
      <c r="D320" s="220" t="s">
        <v>136</v>
      </c>
      <c r="E320" s="43"/>
      <c r="F320" s="221" t="s">
        <v>479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136</v>
      </c>
      <c r="AU320" s="20" t="s">
        <v>79</v>
      </c>
    </row>
    <row r="321" s="2" customFormat="1">
      <c r="A321" s="41"/>
      <c r="B321" s="42"/>
      <c r="C321" s="43"/>
      <c r="D321" s="225" t="s">
        <v>138</v>
      </c>
      <c r="E321" s="43"/>
      <c r="F321" s="226" t="s">
        <v>481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138</v>
      </c>
      <c r="AU321" s="20" t="s">
        <v>79</v>
      </c>
    </row>
    <row r="322" s="2" customFormat="1" ht="16.5" customHeight="1">
      <c r="A322" s="41"/>
      <c r="B322" s="42"/>
      <c r="C322" s="249" t="s">
        <v>477</v>
      </c>
      <c r="D322" s="249" t="s">
        <v>270</v>
      </c>
      <c r="E322" s="250" t="s">
        <v>483</v>
      </c>
      <c r="F322" s="251" t="s">
        <v>484</v>
      </c>
      <c r="G322" s="252" t="s">
        <v>428</v>
      </c>
      <c r="H322" s="253">
        <v>8</v>
      </c>
      <c r="I322" s="254"/>
      <c r="J322" s="255">
        <f>ROUND(I322*H322,2)</f>
        <v>0</v>
      </c>
      <c r="K322" s="251" t="s">
        <v>133</v>
      </c>
      <c r="L322" s="256"/>
      <c r="M322" s="257" t="s">
        <v>19</v>
      </c>
      <c r="N322" s="258" t="s">
        <v>40</v>
      </c>
      <c r="O322" s="87"/>
      <c r="P322" s="216">
        <f>O322*H322</f>
        <v>0</v>
      </c>
      <c r="Q322" s="216">
        <v>0.059999999999999998</v>
      </c>
      <c r="R322" s="216">
        <f>Q322*H322</f>
        <v>0.47999999999999998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187</v>
      </c>
      <c r="AT322" s="218" t="s">
        <v>270</v>
      </c>
      <c r="AU322" s="218" t="s">
        <v>79</v>
      </c>
      <c r="AY322" s="20" t="s">
        <v>127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77</v>
      </c>
      <c r="BK322" s="219">
        <f>ROUND(I322*H322,2)</f>
        <v>0</v>
      </c>
      <c r="BL322" s="20" t="s">
        <v>134</v>
      </c>
      <c r="BM322" s="218" t="s">
        <v>833</v>
      </c>
    </row>
    <row r="323" s="2" customFormat="1">
      <c r="A323" s="41"/>
      <c r="B323" s="42"/>
      <c r="C323" s="43"/>
      <c r="D323" s="220" t="s">
        <v>136</v>
      </c>
      <c r="E323" s="43"/>
      <c r="F323" s="221" t="s">
        <v>484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136</v>
      </c>
      <c r="AU323" s="20" t="s">
        <v>79</v>
      </c>
    </row>
    <row r="324" s="2" customFormat="1" ht="21.75" customHeight="1">
      <c r="A324" s="41"/>
      <c r="B324" s="42"/>
      <c r="C324" s="249" t="s">
        <v>482</v>
      </c>
      <c r="D324" s="249" t="s">
        <v>270</v>
      </c>
      <c r="E324" s="250" t="s">
        <v>487</v>
      </c>
      <c r="F324" s="251" t="s">
        <v>488</v>
      </c>
      <c r="G324" s="252" t="s">
        <v>428</v>
      </c>
      <c r="H324" s="253">
        <v>8</v>
      </c>
      <c r="I324" s="254"/>
      <c r="J324" s="255">
        <f>ROUND(I324*H324,2)</f>
        <v>0</v>
      </c>
      <c r="K324" s="251" t="s">
        <v>133</v>
      </c>
      <c r="L324" s="256"/>
      <c r="M324" s="257" t="s">
        <v>19</v>
      </c>
      <c r="N324" s="258" t="s">
        <v>40</v>
      </c>
      <c r="O324" s="87"/>
      <c r="P324" s="216">
        <f>O324*H324</f>
        <v>0</v>
      </c>
      <c r="Q324" s="216">
        <v>0.0085000000000000006</v>
      </c>
      <c r="R324" s="216">
        <f>Q324*H324</f>
        <v>0.068000000000000005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187</v>
      </c>
      <c r="AT324" s="218" t="s">
        <v>270</v>
      </c>
      <c r="AU324" s="218" t="s">
        <v>79</v>
      </c>
      <c r="AY324" s="20" t="s">
        <v>127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77</v>
      </c>
      <c r="BK324" s="219">
        <f>ROUND(I324*H324,2)</f>
        <v>0</v>
      </c>
      <c r="BL324" s="20" t="s">
        <v>134</v>
      </c>
      <c r="BM324" s="218" t="s">
        <v>834</v>
      </c>
    </row>
    <row r="325" s="2" customFormat="1">
      <c r="A325" s="41"/>
      <c r="B325" s="42"/>
      <c r="C325" s="43"/>
      <c r="D325" s="220" t="s">
        <v>136</v>
      </c>
      <c r="E325" s="43"/>
      <c r="F325" s="221" t="s">
        <v>488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136</v>
      </c>
      <c r="AU325" s="20" t="s">
        <v>79</v>
      </c>
    </row>
    <row r="326" s="12" customFormat="1" ht="22.8" customHeight="1">
      <c r="A326" s="12"/>
      <c r="B326" s="191"/>
      <c r="C326" s="192"/>
      <c r="D326" s="193" t="s">
        <v>68</v>
      </c>
      <c r="E326" s="205" t="s">
        <v>194</v>
      </c>
      <c r="F326" s="205" t="s">
        <v>490</v>
      </c>
      <c r="G326" s="192"/>
      <c r="H326" s="192"/>
      <c r="I326" s="195"/>
      <c r="J326" s="206">
        <f>BK326</f>
        <v>0</v>
      </c>
      <c r="K326" s="192"/>
      <c r="L326" s="197"/>
      <c r="M326" s="198"/>
      <c r="N326" s="199"/>
      <c r="O326" s="199"/>
      <c r="P326" s="200">
        <f>SUM(P327:P367)</f>
        <v>0</v>
      </c>
      <c r="Q326" s="199"/>
      <c r="R326" s="200">
        <f>SUM(R327:R367)</f>
        <v>178.173348</v>
      </c>
      <c r="S326" s="199"/>
      <c r="T326" s="201">
        <f>SUM(T327:T367)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2" t="s">
        <v>77</v>
      </c>
      <c r="AT326" s="203" t="s">
        <v>68</v>
      </c>
      <c r="AU326" s="203" t="s">
        <v>77</v>
      </c>
      <c r="AY326" s="202" t="s">
        <v>127</v>
      </c>
      <c r="BK326" s="204">
        <f>SUM(BK327:BK367)</f>
        <v>0</v>
      </c>
    </row>
    <row r="327" s="2" customFormat="1" ht="24.15" customHeight="1">
      <c r="A327" s="41"/>
      <c r="B327" s="42"/>
      <c r="C327" s="207" t="s">
        <v>486</v>
      </c>
      <c r="D327" s="207" t="s">
        <v>129</v>
      </c>
      <c r="E327" s="208" t="s">
        <v>492</v>
      </c>
      <c r="F327" s="209" t="s">
        <v>493</v>
      </c>
      <c r="G327" s="210" t="s">
        <v>428</v>
      </c>
      <c r="H327" s="211">
        <v>2</v>
      </c>
      <c r="I327" s="212"/>
      <c r="J327" s="213">
        <f>ROUND(I327*H327,2)</f>
        <v>0</v>
      </c>
      <c r="K327" s="209" t="s">
        <v>133</v>
      </c>
      <c r="L327" s="47"/>
      <c r="M327" s="214" t="s">
        <v>19</v>
      </c>
      <c r="N327" s="215" t="s">
        <v>40</v>
      </c>
      <c r="O327" s="87"/>
      <c r="P327" s="216">
        <f>O327*H327</f>
        <v>0</v>
      </c>
      <c r="Q327" s="216">
        <v>0.00069999999999999999</v>
      </c>
      <c r="R327" s="216">
        <f>Q327*H327</f>
        <v>0.0014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134</v>
      </c>
      <c r="AT327" s="218" t="s">
        <v>129</v>
      </c>
      <c r="AU327" s="218" t="s">
        <v>79</v>
      </c>
      <c r="AY327" s="20" t="s">
        <v>127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77</v>
      </c>
      <c r="BK327" s="219">
        <f>ROUND(I327*H327,2)</f>
        <v>0</v>
      </c>
      <c r="BL327" s="20" t="s">
        <v>134</v>
      </c>
      <c r="BM327" s="218" t="s">
        <v>835</v>
      </c>
    </row>
    <row r="328" s="2" customFormat="1">
      <c r="A328" s="41"/>
      <c r="B328" s="42"/>
      <c r="C328" s="43"/>
      <c r="D328" s="220" t="s">
        <v>136</v>
      </c>
      <c r="E328" s="43"/>
      <c r="F328" s="221" t="s">
        <v>495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136</v>
      </c>
      <c r="AU328" s="20" t="s">
        <v>79</v>
      </c>
    </row>
    <row r="329" s="2" customFormat="1">
      <c r="A329" s="41"/>
      <c r="B329" s="42"/>
      <c r="C329" s="43"/>
      <c r="D329" s="225" t="s">
        <v>138</v>
      </c>
      <c r="E329" s="43"/>
      <c r="F329" s="226" t="s">
        <v>496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138</v>
      </c>
      <c r="AU329" s="20" t="s">
        <v>79</v>
      </c>
    </row>
    <row r="330" s="2" customFormat="1" ht="16.5" customHeight="1">
      <c r="A330" s="41"/>
      <c r="B330" s="42"/>
      <c r="C330" s="249" t="s">
        <v>491</v>
      </c>
      <c r="D330" s="249" t="s">
        <v>270</v>
      </c>
      <c r="E330" s="250" t="s">
        <v>498</v>
      </c>
      <c r="F330" s="251" t="s">
        <v>499</v>
      </c>
      <c r="G330" s="252" t="s">
        <v>428</v>
      </c>
      <c r="H330" s="253">
        <v>2</v>
      </c>
      <c r="I330" s="254"/>
      <c r="J330" s="255">
        <f>ROUND(I330*H330,2)</f>
        <v>0</v>
      </c>
      <c r="K330" s="251" t="s">
        <v>19</v>
      </c>
      <c r="L330" s="256"/>
      <c r="M330" s="257" t="s">
        <v>19</v>
      </c>
      <c r="N330" s="258" t="s">
        <v>40</v>
      </c>
      <c r="O330" s="87"/>
      <c r="P330" s="216">
        <f>O330*H330</f>
        <v>0</v>
      </c>
      <c r="Q330" s="216">
        <v>0.0050000000000000001</v>
      </c>
      <c r="R330" s="216">
        <f>Q330*H330</f>
        <v>0.01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187</v>
      </c>
      <c r="AT330" s="218" t="s">
        <v>270</v>
      </c>
      <c r="AU330" s="218" t="s">
        <v>79</v>
      </c>
      <c r="AY330" s="20" t="s">
        <v>127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77</v>
      </c>
      <c r="BK330" s="219">
        <f>ROUND(I330*H330,2)</f>
        <v>0</v>
      </c>
      <c r="BL330" s="20" t="s">
        <v>134</v>
      </c>
      <c r="BM330" s="218" t="s">
        <v>836</v>
      </c>
    </row>
    <row r="331" s="2" customFormat="1">
      <c r="A331" s="41"/>
      <c r="B331" s="42"/>
      <c r="C331" s="43"/>
      <c r="D331" s="220" t="s">
        <v>136</v>
      </c>
      <c r="E331" s="43"/>
      <c r="F331" s="221" t="s">
        <v>499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136</v>
      </c>
      <c r="AU331" s="20" t="s">
        <v>79</v>
      </c>
    </row>
    <row r="332" s="2" customFormat="1" ht="24.15" customHeight="1">
      <c r="A332" s="41"/>
      <c r="B332" s="42"/>
      <c r="C332" s="207" t="s">
        <v>497</v>
      </c>
      <c r="D332" s="207" t="s">
        <v>129</v>
      </c>
      <c r="E332" s="208" t="s">
        <v>502</v>
      </c>
      <c r="F332" s="209" t="s">
        <v>503</v>
      </c>
      <c r="G332" s="210" t="s">
        <v>428</v>
      </c>
      <c r="H332" s="211">
        <v>2</v>
      </c>
      <c r="I332" s="212"/>
      <c r="J332" s="213">
        <f>ROUND(I332*H332,2)</f>
        <v>0</v>
      </c>
      <c r="K332" s="209" t="s">
        <v>133</v>
      </c>
      <c r="L332" s="47"/>
      <c r="M332" s="214" t="s">
        <v>19</v>
      </c>
      <c r="N332" s="215" t="s">
        <v>40</v>
      </c>
      <c r="O332" s="87"/>
      <c r="P332" s="216">
        <f>O332*H332</f>
        <v>0</v>
      </c>
      <c r="Q332" s="216">
        <v>0.11241</v>
      </c>
      <c r="R332" s="216">
        <f>Q332*H332</f>
        <v>0.22481999999999999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134</v>
      </c>
      <c r="AT332" s="218" t="s">
        <v>129</v>
      </c>
      <c r="AU332" s="218" t="s">
        <v>79</v>
      </c>
      <c r="AY332" s="20" t="s">
        <v>127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77</v>
      </c>
      <c r="BK332" s="219">
        <f>ROUND(I332*H332,2)</f>
        <v>0</v>
      </c>
      <c r="BL332" s="20" t="s">
        <v>134</v>
      </c>
      <c r="BM332" s="218" t="s">
        <v>837</v>
      </c>
    </row>
    <row r="333" s="2" customFormat="1">
      <c r="A333" s="41"/>
      <c r="B333" s="42"/>
      <c r="C333" s="43"/>
      <c r="D333" s="220" t="s">
        <v>136</v>
      </c>
      <c r="E333" s="43"/>
      <c r="F333" s="221" t="s">
        <v>505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136</v>
      </c>
      <c r="AU333" s="20" t="s">
        <v>79</v>
      </c>
    </row>
    <row r="334" s="2" customFormat="1">
      <c r="A334" s="41"/>
      <c r="B334" s="42"/>
      <c r="C334" s="43"/>
      <c r="D334" s="225" t="s">
        <v>138</v>
      </c>
      <c r="E334" s="43"/>
      <c r="F334" s="226" t="s">
        <v>506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138</v>
      </c>
      <c r="AU334" s="20" t="s">
        <v>79</v>
      </c>
    </row>
    <row r="335" s="2" customFormat="1" ht="21.75" customHeight="1">
      <c r="A335" s="41"/>
      <c r="B335" s="42"/>
      <c r="C335" s="249" t="s">
        <v>501</v>
      </c>
      <c r="D335" s="249" t="s">
        <v>270</v>
      </c>
      <c r="E335" s="250" t="s">
        <v>508</v>
      </c>
      <c r="F335" s="251" t="s">
        <v>509</v>
      </c>
      <c r="G335" s="252" t="s">
        <v>428</v>
      </c>
      <c r="H335" s="253">
        <v>2</v>
      </c>
      <c r="I335" s="254"/>
      <c r="J335" s="255">
        <f>ROUND(I335*H335,2)</f>
        <v>0</v>
      </c>
      <c r="K335" s="251" t="s">
        <v>133</v>
      </c>
      <c r="L335" s="256"/>
      <c r="M335" s="257" t="s">
        <v>19</v>
      </c>
      <c r="N335" s="258" t="s">
        <v>40</v>
      </c>
      <c r="O335" s="87"/>
      <c r="P335" s="216">
        <f>O335*H335</f>
        <v>0</v>
      </c>
      <c r="Q335" s="216">
        <v>0.0061000000000000004</v>
      </c>
      <c r="R335" s="216">
        <f>Q335*H335</f>
        <v>0.012200000000000001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187</v>
      </c>
      <c r="AT335" s="218" t="s">
        <v>270</v>
      </c>
      <c r="AU335" s="218" t="s">
        <v>79</v>
      </c>
      <c r="AY335" s="20" t="s">
        <v>127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77</v>
      </c>
      <c r="BK335" s="219">
        <f>ROUND(I335*H335,2)</f>
        <v>0</v>
      </c>
      <c r="BL335" s="20" t="s">
        <v>134</v>
      </c>
      <c r="BM335" s="218" t="s">
        <v>838</v>
      </c>
    </row>
    <row r="336" s="2" customFormat="1">
      <c r="A336" s="41"/>
      <c r="B336" s="42"/>
      <c r="C336" s="43"/>
      <c r="D336" s="220" t="s">
        <v>136</v>
      </c>
      <c r="E336" s="43"/>
      <c r="F336" s="221" t="s">
        <v>509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136</v>
      </c>
      <c r="AU336" s="20" t="s">
        <v>79</v>
      </c>
    </row>
    <row r="337" s="2" customFormat="1" ht="33" customHeight="1">
      <c r="A337" s="41"/>
      <c r="B337" s="42"/>
      <c r="C337" s="207" t="s">
        <v>507</v>
      </c>
      <c r="D337" s="207" t="s">
        <v>129</v>
      </c>
      <c r="E337" s="208" t="s">
        <v>524</v>
      </c>
      <c r="F337" s="209" t="s">
        <v>525</v>
      </c>
      <c r="G337" s="210" t="s">
        <v>164</v>
      </c>
      <c r="H337" s="211">
        <v>646.5</v>
      </c>
      <c r="I337" s="212"/>
      <c r="J337" s="213">
        <f>ROUND(I337*H337,2)</f>
        <v>0</v>
      </c>
      <c r="K337" s="209" t="s">
        <v>133</v>
      </c>
      <c r="L337" s="47"/>
      <c r="M337" s="214" t="s">
        <v>19</v>
      </c>
      <c r="N337" s="215" t="s">
        <v>40</v>
      </c>
      <c r="O337" s="87"/>
      <c r="P337" s="216">
        <f>O337*H337</f>
        <v>0</v>
      </c>
      <c r="Q337" s="216">
        <v>0.15540000000000001</v>
      </c>
      <c r="R337" s="216">
        <f>Q337*H337</f>
        <v>100.46610000000001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134</v>
      </c>
      <c r="AT337" s="218" t="s">
        <v>129</v>
      </c>
      <c r="AU337" s="218" t="s">
        <v>79</v>
      </c>
      <c r="AY337" s="20" t="s">
        <v>127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77</v>
      </c>
      <c r="BK337" s="219">
        <f>ROUND(I337*H337,2)</f>
        <v>0</v>
      </c>
      <c r="BL337" s="20" t="s">
        <v>134</v>
      </c>
      <c r="BM337" s="218" t="s">
        <v>839</v>
      </c>
    </row>
    <row r="338" s="2" customFormat="1">
      <c r="A338" s="41"/>
      <c r="B338" s="42"/>
      <c r="C338" s="43"/>
      <c r="D338" s="220" t="s">
        <v>136</v>
      </c>
      <c r="E338" s="43"/>
      <c r="F338" s="221" t="s">
        <v>527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136</v>
      </c>
      <c r="AU338" s="20" t="s">
        <v>79</v>
      </c>
    </row>
    <row r="339" s="2" customFormat="1">
      <c r="A339" s="41"/>
      <c r="B339" s="42"/>
      <c r="C339" s="43"/>
      <c r="D339" s="225" t="s">
        <v>138</v>
      </c>
      <c r="E339" s="43"/>
      <c r="F339" s="226" t="s">
        <v>528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138</v>
      </c>
      <c r="AU339" s="20" t="s">
        <v>79</v>
      </c>
    </row>
    <row r="340" s="13" customFormat="1">
      <c r="A340" s="13"/>
      <c r="B340" s="227"/>
      <c r="C340" s="228"/>
      <c r="D340" s="220" t="s">
        <v>145</v>
      </c>
      <c r="E340" s="229" t="s">
        <v>19</v>
      </c>
      <c r="F340" s="230" t="s">
        <v>840</v>
      </c>
      <c r="G340" s="228"/>
      <c r="H340" s="231">
        <v>461.5</v>
      </c>
      <c r="I340" s="232"/>
      <c r="J340" s="228"/>
      <c r="K340" s="228"/>
      <c r="L340" s="233"/>
      <c r="M340" s="234"/>
      <c r="N340" s="235"/>
      <c r="O340" s="235"/>
      <c r="P340" s="235"/>
      <c r="Q340" s="235"/>
      <c r="R340" s="235"/>
      <c r="S340" s="235"/>
      <c r="T340" s="23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7" t="s">
        <v>145</v>
      </c>
      <c r="AU340" s="237" t="s">
        <v>79</v>
      </c>
      <c r="AV340" s="13" t="s">
        <v>79</v>
      </c>
      <c r="AW340" s="13" t="s">
        <v>31</v>
      </c>
      <c r="AX340" s="13" t="s">
        <v>69</v>
      </c>
      <c r="AY340" s="237" t="s">
        <v>127</v>
      </c>
    </row>
    <row r="341" s="13" customFormat="1">
      <c r="A341" s="13"/>
      <c r="B341" s="227"/>
      <c r="C341" s="228"/>
      <c r="D341" s="220" t="s">
        <v>145</v>
      </c>
      <c r="E341" s="229" t="s">
        <v>19</v>
      </c>
      <c r="F341" s="230" t="s">
        <v>841</v>
      </c>
      <c r="G341" s="228"/>
      <c r="H341" s="231">
        <v>151</v>
      </c>
      <c r="I341" s="232"/>
      <c r="J341" s="228"/>
      <c r="K341" s="228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145</v>
      </c>
      <c r="AU341" s="237" t="s">
        <v>79</v>
      </c>
      <c r="AV341" s="13" t="s">
        <v>79</v>
      </c>
      <c r="AW341" s="13" t="s">
        <v>31</v>
      </c>
      <c r="AX341" s="13" t="s">
        <v>69</v>
      </c>
      <c r="AY341" s="237" t="s">
        <v>127</v>
      </c>
    </row>
    <row r="342" s="13" customFormat="1">
      <c r="A342" s="13"/>
      <c r="B342" s="227"/>
      <c r="C342" s="228"/>
      <c r="D342" s="220" t="s">
        <v>145</v>
      </c>
      <c r="E342" s="229" t="s">
        <v>19</v>
      </c>
      <c r="F342" s="230" t="s">
        <v>842</v>
      </c>
      <c r="G342" s="228"/>
      <c r="H342" s="231">
        <v>34</v>
      </c>
      <c r="I342" s="232"/>
      <c r="J342" s="228"/>
      <c r="K342" s="228"/>
      <c r="L342" s="233"/>
      <c r="M342" s="234"/>
      <c r="N342" s="235"/>
      <c r="O342" s="235"/>
      <c r="P342" s="235"/>
      <c r="Q342" s="235"/>
      <c r="R342" s="235"/>
      <c r="S342" s="235"/>
      <c r="T342" s="23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7" t="s">
        <v>145</v>
      </c>
      <c r="AU342" s="237" t="s">
        <v>79</v>
      </c>
      <c r="AV342" s="13" t="s">
        <v>79</v>
      </c>
      <c r="AW342" s="13" t="s">
        <v>31</v>
      </c>
      <c r="AX342" s="13" t="s">
        <v>69</v>
      </c>
      <c r="AY342" s="237" t="s">
        <v>127</v>
      </c>
    </row>
    <row r="343" s="14" customFormat="1">
      <c r="A343" s="14"/>
      <c r="B343" s="238"/>
      <c r="C343" s="239"/>
      <c r="D343" s="220" t="s">
        <v>145</v>
      </c>
      <c r="E343" s="240" t="s">
        <v>19</v>
      </c>
      <c r="F343" s="241" t="s">
        <v>147</v>
      </c>
      <c r="G343" s="239"/>
      <c r="H343" s="242">
        <v>646.5</v>
      </c>
      <c r="I343" s="243"/>
      <c r="J343" s="239"/>
      <c r="K343" s="239"/>
      <c r="L343" s="244"/>
      <c r="M343" s="245"/>
      <c r="N343" s="246"/>
      <c r="O343" s="246"/>
      <c r="P343" s="246"/>
      <c r="Q343" s="246"/>
      <c r="R343" s="246"/>
      <c r="S343" s="246"/>
      <c r="T343" s="24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8" t="s">
        <v>145</v>
      </c>
      <c r="AU343" s="248" t="s">
        <v>79</v>
      </c>
      <c r="AV343" s="14" t="s">
        <v>134</v>
      </c>
      <c r="AW343" s="14" t="s">
        <v>31</v>
      </c>
      <c r="AX343" s="14" t="s">
        <v>77</v>
      </c>
      <c r="AY343" s="248" t="s">
        <v>127</v>
      </c>
    </row>
    <row r="344" s="2" customFormat="1" ht="16.5" customHeight="1">
      <c r="A344" s="41"/>
      <c r="B344" s="42"/>
      <c r="C344" s="249" t="s">
        <v>511</v>
      </c>
      <c r="D344" s="249" t="s">
        <v>270</v>
      </c>
      <c r="E344" s="250" t="s">
        <v>533</v>
      </c>
      <c r="F344" s="251" t="s">
        <v>534</v>
      </c>
      <c r="G344" s="252" t="s">
        <v>164</v>
      </c>
      <c r="H344" s="253">
        <v>470.73000000000002</v>
      </c>
      <c r="I344" s="254"/>
      <c r="J344" s="255">
        <f>ROUND(I344*H344,2)</f>
        <v>0</v>
      </c>
      <c r="K344" s="251" t="s">
        <v>133</v>
      </c>
      <c r="L344" s="256"/>
      <c r="M344" s="257" t="s">
        <v>19</v>
      </c>
      <c r="N344" s="258" t="s">
        <v>40</v>
      </c>
      <c r="O344" s="87"/>
      <c r="P344" s="216">
        <f>O344*H344</f>
        <v>0</v>
      </c>
      <c r="Q344" s="216">
        <v>0.080000000000000002</v>
      </c>
      <c r="R344" s="216">
        <f>Q344*H344</f>
        <v>37.6584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187</v>
      </c>
      <c r="AT344" s="218" t="s">
        <v>270</v>
      </c>
      <c r="AU344" s="218" t="s">
        <v>79</v>
      </c>
      <c r="AY344" s="20" t="s">
        <v>127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77</v>
      </c>
      <c r="BK344" s="219">
        <f>ROUND(I344*H344,2)</f>
        <v>0</v>
      </c>
      <c r="BL344" s="20" t="s">
        <v>134</v>
      </c>
      <c r="BM344" s="218" t="s">
        <v>843</v>
      </c>
    </row>
    <row r="345" s="2" customFormat="1">
      <c r="A345" s="41"/>
      <c r="B345" s="42"/>
      <c r="C345" s="43"/>
      <c r="D345" s="220" t="s">
        <v>136</v>
      </c>
      <c r="E345" s="43"/>
      <c r="F345" s="221" t="s">
        <v>534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136</v>
      </c>
      <c r="AU345" s="20" t="s">
        <v>79</v>
      </c>
    </row>
    <row r="346" s="13" customFormat="1">
      <c r="A346" s="13"/>
      <c r="B346" s="227"/>
      <c r="C346" s="228"/>
      <c r="D346" s="220" t="s">
        <v>145</v>
      </c>
      <c r="E346" s="228"/>
      <c r="F346" s="230" t="s">
        <v>844</v>
      </c>
      <c r="G346" s="228"/>
      <c r="H346" s="231">
        <v>470.73000000000002</v>
      </c>
      <c r="I346" s="232"/>
      <c r="J346" s="228"/>
      <c r="K346" s="228"/>
      <c r="L346" s="233"/>
      <c r="M346" s="234"/>
      <c r="N346" s="235"/>
      <c r="O346" s="235"/>
      <c r="P346" s="235"/>
      <c r="Q346" s="235"/>
      <c r="R346" s="235"/>
      <c r="S346" s="235"/>
      <c r="T346" s="23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7" t="s">
        <v>145</v>
      </c>
      <c r="AU346" s="237" t="s">
        <v>79</v>
      </c>
      <c r="AV346" s="13" t="s">
        <v>79</v>
      </c>
      <c r="AW346" s="13" t="s">
        <v>4</v>
      </c>
      <c r="AX346" s="13" t="s">
        <v>77</v>
      </c>
      <c r="AY346" s="237" t="s">
        <v>127</v>
      </c>
    </row>
    <row r="347" s="2" customFormat="1" ht="24.15" customHeight="1">
      <c r="A347" s="41"/>
      <c r="B347" s="42"/>
      <c r="C347" s="249" t="s">
        <v>517</v>
      </c>
      <c r="D347" s="249" t="s">
        <v>270</v>
      </c>
      <c r="E347" s="250" t="s">
        <v>538</v>
      </c>
      <c r="F347" s="251" t="s">
        <v>539</v>
      </c>
      <c r="G347" s="252" t="s">
        <v>164</v>
      </c>
      <c r="H347" s="253">
        <v>154.02000000000001</v>
      </c>
      <c r="I347" s="254"/>
      <c r="J347" s="255">
        <f>ROUND(I347*H347,2)</f>
        <v>0</v>
      </c>
      <c r="K347" s="251" t="s">
        <v>133</v>
      </c>
      <c r="L347" s="256"/>
      <c r="M347" s="257" t="s">
        <v>19</v>
      </c>
      <c r="N347" s="258" t="s">
        <v>40</v>
      </c>
      <c r="O347" s="87"/>
      <c r="P347" s="216">
        <f>O347*H347</f>
        <v>0</v>
      </c>
      <c r="Q347" s="216">
        <v>0.048300000000000003</v>
      </c>
      <c r="R347" s="216">
        <f>Q347*H347</f>
        <v>7.4391660000000011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187</v>
      </c>
      <c r="AT347" s="218" t="s">
        <v>270</v>
      </c>
      <c r="AU347" s="218" t="s">
        <v>79</v>
      </c>
      <c r="AY347" s="20" t="s">
        <v>127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77</v>
      </c>
      <c r="BK347" s="219">
        <f>ROUND(I347*H347,2)</f>
        <v>0</v>
      </c>
      <c r="BL347" s="20" t="s">
        <v>134</v>
      </c>
      <c r="BM347" s="218" t="s">
        <v>845</v>
      </c>
    </row>
    <row r="348" s="2" customFormat="1">
      <c r="A348" s="41"/>
      <c r="B348" s="42"/>
      <c r="C348" s="43"/>
      <c r="D348" s="220" t="s">
        <v>136</v>
      </c>
      <c r="E348" s="43"/>
      <c r="F348" s="221" t="s">
        <v>539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136</v>
      </c>
      <c r="AU348" s="20" t="s">
        <v>79</v>
      </c>
    </row>
    <row r="349" s="13" customFormat="1">
      <c r="A349" s="13"/>
      <c r="B349" s="227"/>
      <c r="C349" s="228"/>
      <c r="D349" s="220" t="s">
        <v>145</v>
      </c>
      <c r="E349" s="228"/>
      <c r="F349" s="230" t="s">
        <v>846</v>
      </c>
      <c r="G349" s="228"/>
      <c r="H349" s="231">
        <v>154.02000000000001</v>
      </c>
      <c r="I349" s="232"/>
      <c r="J349" s="228"/>
      <c r="K349" s="228"/>
      <c r="L349" s="233"/>
      <c r="M349" s="234"/>
      <c r="N349" s="235"/>
      <c r="O349" s="235"/>
      <c r="P349" s="235"/>
      <c r="Q349" s="235"/>
      <c r="R349" s="235"/>
      <c r="S349" s="235"/>
      <c r="T349" s="23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7" t="s">
        <v>145</v>
      </c>
      <c r="AU349" s="237" t="s">
        <v>79</v>
      </c>
      <c r="AV349" s="13" t="s">
        <v>79</v>
      </c>
      <c r="AW349" s="13" t="s">
        <v>4</v>
      </c>
      <c r="AX349" s="13" t="s">
        <v>77</v>
      </c>
      <c r="AY349" s="237" t="s">
        <v>127</v>
      </c>
    </row>
    <row r="350" s="2" customFormat="1" ht="24.15" customHeight="1">
      <c r="A350" s="41"/>
      <c r="B350" s="42"/>
      <c r="C350" s="249" t="s">
        <v>523</v>
      </c>
      <c r="D350" s="249" t="s">
        <v>270</v>
      </c>
      <c r="E350" s="250" t="s">
        <v>543</v>
      </c>
      <c r="F350" s="251" t="s">
        <v>544</v>
      </c>
      <c r="G350" s="252" t="s">
        <v>164</v>
      </c>
      <c r="H350" s="253">
        <v>34.68</v>
      </c>
      <c r="I350" s="254"/>
      <c r="J350" s="255">
        <f>ROUND(I350*H350,2)</f>
        <v>0</v>
      </c>
      <c r="K350" s="251" t="s">
        <v>133</v>
      </c>
      <c r="L350" s="256"/>
      <c r="M350" s="257" t="s">
        <v>19</v>
      </c>
      <c r="N350" s="258" t="s">
        <v>40</v>
      </c>
      <c r="O350" s="87"/>
      <c r="P350" s="216">
        <f>O350*H350</f>
        <v>0</v>
      </c>
      <c r="Q350" s="216">
        <v>0.065670000000000006</v>
      </c>
      <c r="R350" s="216">
        <f>Q350*H350</f>
        <v>2.2774356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187</v>
      </c>
      <c r="AT350" s="218" t="s">
        <v>270</v>
      </c>
      <c r="AU350" s="218" t="s">
        <v>79</v>
      </c>
      <c r="AY350" s="20" t="s">
        <v>127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0" t="s">
        <v>77</v>
      </c>
      <c r="BK350" s="219">
        <f>ROUND(I350*H350,2)</f>
        <v>0</v>
      </c>
      <c r="BL350" s="20" t="s">
        <v>134</v>
      </c>
      <c r="BM350" s="218" t="s">
        <v>847</v>
      </c>
    </row>
    <row r="351" s="2" customFormat="1">
      <c r="A351" s="41"/>
      <c r="B351" s="42"/>
      <c r="C351" s="43"/>
      <c r="D351" s="220" t="s">
        <v>136</v>
      </c>
      <c r="E351" s="43"/>
      <c r="F351" s="221" t="s">
        <v>544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136</v>
      </c>
      <c r="AU351" s="20" t="s">
        <v>79</v>
      </c>
    </row>
    <row r="352" s="13" customFormat="1">
      <c r="A352" s="13"/>
      <c r="B352" s="227"/>
      <c r="C352" s="228"/>
      <c r="D352" s="220" t="s">
        <v>145</v>
      </c>
      <c r="E352" s="229" t="s">
        <v>19</v>
      </c>
      <c r="F352" s="230" t="s">
        <v>848</v>
      </c>
      <c r="G352" s="228"/>
      <c r="H352" s="231">
        <v>17</v>
      </c>
      <c r="I352" s="232"/>
      <c r="J352" s="228"/>
      <c r="K352" s="228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145</v>
      </c>
      <c r="AU352" s="237" t="s">
        <v>79</v>
      </c>
      <c r="AV352" s="13" t="s">
        <v>79</v>
      </c>
      <c r="AW352" s="13" t="s">
        <v>31</v>
      </c>
      <c r="AX352" s="13" t="s">
        <v>69</v>
      </c>
      <c r="AY352" s="237" t="s">
        <v>127</v>
      </c>
    </row>
    <row r="353" s="13" customFormat="1">
      <c r="A353" s="13"/>
      <c r="B353" s="227"/>
      <c r="C353" s="228"/>
      <c r="D353" s="220" t="s">
        <v>145</v>
      </c>
      <c r="E353" s="229" t="s">
        <v>19</v>
      </c>
      <c r="F353" s="230" t="s">
        <v>849</v>
      </c>
      <c r="G353" s="228"/>
      <c r="H353" s="231">
        <v>17</v>
      </c>
      <c r="I353" s="232"/>
      <c r="J353" s="228"/>
      <c r="K353" s="228"/>
      <c r="L353" s="233"/>
      <c r="M353" s="234"/>
      <c r="N353" s="235"/>
      <c r="O353" s="235"/>
      <c r="P353" s="235"/>
      <c r="Q353" s="235"/>
      <c r="R353" s="235"/>
      <c r="S353" s="235"/>
      <c r="T353" s="23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7" t="s">
        <v>145</v>
      </c>
      <c r="AU353" s="237" t="s">
        <v>79</v>
      </c>
      <c r="AV353" s="13" t="s">
        <v>79</v>
      </c>
      <c r="AW353" s="13" t="s">
        <v>31</v>
      </c>
      <c r="AX353" s="13" t="s">
        <v>69</v>
      </c>
      <c r="AY353" s="237" t="s">
        <v>127</v>
      </c>
    </row>
    <row r="354" s="14" customFormat="1">
      <c r="A354" s="14"/>
      <c r="B354" s="238"/>
      <c r="C354" s="239"/>
      <c r="D354" s="220" t="s">
        <v>145</v>
      </c>
      <c r="E354" s="240" t="s">
        <v>19</v>
      </c>
      <c r="F354" s="241" t="s">
        <v>147</v>
      </c>
      <c r="G354" s="239"/>
      <c r="H354" s="242">
        <v>34</v>
      </c>
      <c r="I354" s="243"/>
      <c r="J354" s="239"/>
      <c r="K354" s="239"/>
      <c r="L354" s="244"/>
      <c r="M354" s="245"/>
      <c r="N354" s="246"/>
      <c r="O354" s="246"/>
      <c r="P354" s="246"/>
      <c r="Q354" s="246"/>
      <c r="R354" s="246"/>
      <c r="S354" s="246"/>
      <c r="T354" s="24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8" t="s">
        <v>145</v>
      </c>
      <c r="AU354" s="248" t="s">
        <v>79</v>
      </c>
      <c r="AV354" s="14" t="s">
        <v>134</v>
      </c>
      <c r="AW354" s="14" t="s">
        <v>31</v>
      </c>
      <c r="AX354" s="14" t="s">
        <v>77</v>
      </c>
      <c r="AY354" s="248" t="s">
        <v>127</v>
      </c>
    </row>
    <row r="355" s="13" customFormat="1">
      <c r="A355" s="13"/>
      <c r="B355" s="227"/>
      <c r="C355" s="228"/>
      <c r="D355" s="220" t="s">
        <v>145</v>
      </c>
      <c r="E355" s="228"/>
      <c r="F355" s="230" t="s">
        <v>850</v>
      </c>
      <c r="G355" s="228"/>
      <c r="H355" s="231">
        <v>34.68</v>
      </c>
      <c r="I355" s="232"/>
      <c r="J355" s="228"/>
      <c r="K355" s="228"/>
      <c r="L355" s="233"/>
      <c r="M355" s="234"/>
      <c r="N355" s="235"/>
      <c r="O355" s="235"/>
      <c r="P355" s="235"/>
      <c r="Q355" s="235"/>
      <c r="R355" s="235"/>
      <c r="S355" s="235"/>
      <c r="T355" s="23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7" t="s">
        <v>145</v>
      </c>
      <c r="AU355" s="237" t="s">
        <v>79</v>
      </c>
      <c r="AV355" s="13" t="s">
        <v>79</v>
      </c>
      <c r="AW355" s="13" t="s">
        <v>4</v>
      </c>
      <c r="AX355" s="13" t="s">
        <v>77</v>
      </c>
      <c r="AY355" s="237" t="s">
        <v>127</v>
      </c>
    </row>
    <row r="356" s="2" customFormat="1" ht="33" customHeight="1">
      <c r="A356" s="41"/>
      <c r="B356" s="42"/>
      <c r="C356" s="207" t="s">
        <v>532</v>
      </c>
      <c r="D356" s="207" t="s">
        <v>129</v>
      </c>
      <c r="E356" s="208" t="s">
        <v>550</v>
      </c>
      <c r="F356" s="209" t="s">
        <v>551</v>
      </c>
      <c r="G356" s="210" t="s">
        <v>164</v>
      </c>
      <c r="H356" s="211">
        <v>161</v>
      </c>
      <c r="I356" s="212"/>
      <c r="J356" s="213">
        <f>ROUND(I356*H356,2)</f>
        <v>0</v>
      </c>
      <c r="K356" s="209" t="s">
        <v>133</v>
      </c>
      <c r="L356" s="47"/>
      <c r="M356" s="214" t="s">
        <v>19</v>
      </c>
      <c r="N356" s="215" t="s">
        <v>40</v>
      </c>
      <c r="O356" s="87"/>
      <c r="P356" s="216">
        <f>O356*H356</f>
        <v>0</v>
      </c>
      <c r="Q356" s="216">
        <v>0.1295</v>
      </c>
      <c r="R356" s="216">
        <f>Q356*H356</f>
        <v>20.849499999999999</v>
      </c>
      <c r="S356" s="216">
        <v>0</v>
      </c>
      <c r="T356" s="217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134</v>
      </c>
      <c r="AT356" s="218" t="s">
        <v>129</v>
      </c>
      <c r="AU356" s="218" t="s">
        <v>79</v>
      </c>
      <c r="AY356" s="20" t="s">
        <v>127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0" t="s">
        <v>77</v>
      </c>
      <c r="BK356" s="219">
        <f>ROUND(I356*H356,2)</f>
        <v>0</v>
      </c>
      <c r="BL356" s="20" t="s">
        <v>134</v>
      </c>
      <c r="BM356" s="218" t="s">
        <v>851</v>
      </c>
    </row>
    <row r="357" s="2" customFormat="1">
      <c r="A357" s="41"/>
      <c r="B357" s="42"/>
      <c r="C357" s="43"/>
      <c r="D357" s="220" t="s">
        <v>136</v>
      </c>
      <c r="E357" s="43"/>
      <c r="F357" s="221" t="s">
        <v>553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136</v>
      </c>
      <c r="AU357" s="20" t="s">
        <v>79</v>
      </c>
    </row>
    <row r="358" s="2" customFormat="1">
      <c r="A358" s="41"/>
      <c r="B358" s="42"/>
      <c r="C358" s="43"/>
      <c r="D358" s="225" t="s">
        <v>138</v>
      </c>
      <c r="E358" s="43"/>
      <c r="F358" s="226" t="s">
        <v>554</v>
      </c>
      <c r="G358" s="43"/>
      <c r="H358" s="43"/>
      <c r="I358" s="222"/>
      <c r="J358" s="43"/>
      <c r="K358" s="43"/>
      <c r="L358" s="47"/>
      <c r="M358" s="223"/>
      <c r="N358" s="22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138</v>
      </c>
      <c r="AU358" s="20" t="s">
        <v>79</v>
      </c>
    </row>
    <row r="359" s="2" customFormat="1" ht="16.5" customHeight="1">
      <c r="A359" s="41"/>
      <c r="B359" s="42"/>
      <c r="C359" s="249" t="s">
        <v>537</v>
      </c>
      <c r="D359" s="249" t="s">
        <v>270</v>
      </c>
      <c r="E359" s="250" t="s">
        <v>557</v>
      </c>
      <c r="F359" s="251" t="s">
        <v>558</v>
      </c>
      <c r="G359" s="252" t="s">
        <v>164</v>
      </c>
      <c r="H359" s="253">
        <v>164.22</v>
      </c>
      <c r="I359" s="254"/>
      <c r="J359" s="255">
        <f>ROUND(I359*H359,2)</f>
        <v>0</v>
      </c>
      <c r="K359" s="251" t="s">
        <v>133</v>
      </c>
      <c r="L359" s="256"/>
      <c r="M359" s="257" t="s">
        <v>19</v>
      </c>
      <c r="N359" s="258" t="s">
        <v>40</v>
      </c>
      <c r="O359" s="87"/>
      <c r="P359" s="216">
        <f>O359*H359</f>
        <v>0</v>
      </c>
      <c r="Q359" s="216">
        <v>0.056120000000000003</v>
      </c>
      <c r="R359" s="216">
        <f>Q359*H359</f>
        <v>9.2160264000000005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187</v>
      </c>
      <c r="AT359" s="218" t="s">
        <v>270</v>
      </c>
      <c r="AU359" s="218" t="s">
        <v>79</v>
      </c>
      <c r="AY359" s="20" t="s">
        <v>127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77</v>
      </c>
      <c r="BK359" s="219">
        <f>ROUND(I359*H359,2)</f>
        <v>0</v>
      </c>
      <c r="BL359" s="20" t="s">
        <v>134</v>
      </c>
      <c r="BM359" s="218" t="s">
        <v>852</v>
      </c>
    </row>
    <row r="360" s="2" customFormat="1">
      <c r="A360" s="41"/>
      <c r="B360" s="42"/>
      <c r="C360" s="43"/>
      <c r="D360" s="220" t="s">
        <v>136</v>
      </c>
      <c r="E360" s="43"/>
      <c r="F360" s="221" t="s">
        <v>558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136</v>
      </c>
      <c r="AU360" s="20" t="s">
        <v>79</v>
      </c>
    </row>
    <row r="361" s="13" customFormat="1">
      <c r="A361" s="13"/>
      <c r="B361" s="227"/>
      <c r="C361" s="228"/>
      <c r="D361" s="220" t="s">
        <v>145</v>
      </c>
      <c r="E361" s="228"/>
      <c r="F361" s="230" t="s">
        <v>853</v>
      </c>
      <c r="G361" s="228"/>
      <c r="H361" s="231">
        <v>164.22</v>
      </c>
      <c r="I361" s="232"/>
      <c r="J361" s="228"/>
      <c r="K361" s="228"/>
      <c r="L361" s="233"/>
      <c r="M361" s="234"/>
      <c r="N361" s="235"/>
      <c r="O361" s="235"/>
      <c r="P361" s="235"/>
      <c r="Q361" s="235"/>
      <c r="R361" s="235"/>
      <c r="S361" s="235"/>
      <c r="T361" s="23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7" t="s">
        <v>145</v>
      </c>
      <c r="AU361" s="237" t="s">
        <v>79</v>
      </c>
      <c r="AV361" s="13" t="s">
        <v>79</v>
      </c>
      <c r="AW361" s="13" t="s">
        <v>4</v>
      </c>
      <c r="AX361" s="13" t="s">
        <v>77</v>
      </c>
      <c r="AY361" s="237" t="s">
        <v>127</v>
      </c>
    </row>
    <row r="362" s="2" customFormat="1" ht="33" customHeight="1">
      <c r="A362" s="41"/>
      <c r="B362" s="42"/>
      <c r="C362" s="207" t="s">
        <v>542</v>
      </c>
      <c r="D362" s="207" t="s">
        <v>129</v>
      </c>
      <c r="E362" s="208" t="s">
        <v>562</v>
      </c>
      <c r="F362" s="209" t="s">
        <v>563</v>
      </c>
      <c r="G362" s="210" t="s">
        <v>164</v>
      </c>
      <c r="H362" s="211">
        <v>30</v>
      </c>
      <c r="I362" s="212"/>
      <c r="J362" s="213">
        <f>ROUND(I362*H362,2)</f>
        <v>0</v>
      </c>
      <c r="K362" s="209" t="s">
        <v>133</v>
      </c>
      <c r="L362" s="47"/>
      <c r="M362" s="214" t="s">
        <v>19</v>
      </c>
      <c r="N362" s="215" t="s">
        <v>40</v>
      </c>
      <c r="O362" s="87"/>
      <c r="P362" s="216">
        <f>O362*H362</f>
        <v>0</v>
      </c>
      <c r="Q362" s="216">
        <v>0.00060999999999999997</v>
      </c>
      <c r="R362" s="216">
        <f>Q362*H362</f>
        <v>0.0183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134</v>
      </c>
      <c r="AT362" s="218" t="s">
        <v>129</v>
      </c>
      <c r="AU362" s="218" t="s">
        <v>79</v>
      </c>
      <c r="AY362" s="20" t="s">
        <v>127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77</v>
      </c>
      <c r="BK362" s="219">
        <f>ROUND(I362*H362,2)</f>
        <v>0</v>
      </c>
      <c r="BL362" s="20" t="s">
        <v>134</v>
      </c>
      <c r="BM362" s="218" t="s">
        <v>854</v>
      </c>
    </row>
    <row r="363" s="2" customFormat="1">
      <c r="A363" s="41"/>
      <c r="B363" s="42"/>
      <c r="C363" s="43"/>
      <c r="D363" s="220" t="s">
        <v>136</v>
      </c>
      <c r="E363" s="43"/>
      <c r="F363" s="221" t="s">
        <v>565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136</v>
      </c>
      <c r="AU363" s="20" t="s">
        <v>79</v>
      </c>
    </row>
    <row r="364" s="2" customFormat="1">
      <c r="A364" s="41"/>
      <c r="B364" s="42"/>
      <c r="C364" s="43"/>
      <c r="D364" s="225" t="s">
        <v>138</v>
      </c>
      <c r="E364" s="43"/>
      <c r="F364" s="226" t="s">
        <v>566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138</v>
      </c>
      <c r="AU364" s="20" t="s">
        <v>79</v>
      </c>
    </row>
    <row r="365" s="2" customFormat="1" ht="16.5" customHeight="1">
      <c r="A365" s="41"/>
      <c r="B365" s="42"/>
      <c r="C365" s="207" t="s">
        <v>549</v>
      </c>
      <c r="D365" s="207" t="s">
        <v>129</v>
      </c>
      <c r="E365" s="208" t="s">
        <v>568</v>
      </c>
      <c r="F365" s="209" t="s">
        <v>569</v>
      </c>
      <c r="G365" s="210" t="s">
        <v>164</v>
      </c>
      <c r="H365" s="211">
        <v>30</v>
      </c>
      <c r="I365" s="212"/>
      <c r="J365" s="213">
        <f>ROUND(I365*H365,2)</f>
        <v>0</v>
      </c>
      <c r="K365" s="209" t="s">
        <v>133</v>
      </c>
      <c r="L365" s="47"/>
      <c r="M365" s="214" t="s">
        <v>19</v>
      </c>
      <c r="N365" s="215" t="s">
        <v>40</v>
      </c>
      <c r="O365" s="87"/>
      <c r="P365" s="216">
        <f>O365*H365</f>
        <v>0</v>
      </c>
      <c r="Q365" s="216">
        <v>0</v>
      </c>
      <c r="R365" s="216">
        <f>Q365*H365</f>
        <v>0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134</v>
      </c>
      <c r="AT365" s="218" t="s">
        <v>129</v>
      </c>
      <c r="AU365" s="218" t="s">
        <v>79</v>
      </c>
      <c r="AY365" s="20" t="s">
        <v>127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77</v>
      </c>
      <c r="BK365" s="219">
        <f>ROUND(I365*H365,2)</f>
        <v>0</v>
      </c>
      <c r="BL365" s="20" t="s">
        <v>134</v>
      </c>
      <c r="BM365" s="218" t="s">
        <v>855</v>
      </c>
    </row>
    <row r="366" s="2" customFormat="1">
      <c r="A366" s="41"/>
      <c r="B366" s="42"/>
      <c r="C366" s="43"/>
      <c r="D366" s="220" t="s">
        <v>136</v>
      </c>
      <c r="E366" s="43"/>
      <c r="F366" s="221" t="s">
        <v>571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136</v>
      </c>
      <c r="AU366" s="20" t="s">
        <v>79</v>
      </c>
    </row>
    <row r="367" s="2" customFormat="1">
      <c r="A367" s="41"/>
      <c r="B367" s="42"/>
      <c r="C367" s="43"/>
      <c r="D367" s="225" t="s">
        <v>138</v>
      </c>
      <c r="E367" s="43"/>
      <c r="F367" s="226" t="s">
        <v>572</v>
      </c>
      <c r="G367" s="43"/>
      <c r="H367" s="43"/>
      <c r="I367" s="222"/>
      <c r="J367" s="43"/>
      <c r="K367" s="43"/>
      <c r="L367" s="47"/>
      <c r="M367" s="223"/>
      <c r="N367" s="224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138</v>
      </c>
      <c r="AU367" s="20" t="s">
        <v>79</v>
      </c>
    </row>
    <row r="368" s="12" customFormat="1" ht="22.8" customHeight="1">
      <c r="A368" s="12"/>
      <c r="B368" s="191"/>
      <c r="C368" s="192"/>
      <c r="D368" s="193" t="s">
        <v>68</v>
      </c>
      <c r="E368" s="205" t="s">
        <v>573</v>
      </c>
      <c r="F368" s="205" t="s">
        <v>574</v>
      </c>
      <c r="G368" s="192"/>
      <c r="H368" s="192"/>
      <c r="I368" s="195"/>
      <c r="J368" s="206">
        <f>BK368</f>
        <v>0</v>
      </c>
      <c r="K368" s="192"/>
      <c r="L368" s="197"/>
      <c r="M368" s="198"/>
      <c r="N368" s="199"/>
      <c r="O368" s="199"/>
      <c r="P368" s="200">
        <f>SUM(P369:P407)</f>
        <v>0</v>
      </c>
      <c r="Q368" s="199"/>
      <c r="R368" s="200">
        <f>SUM(R369:R407)</f>
        <v>0</v>
      </c>
      <c r="S368" s="199"/>
      <c r="T368" s="201">
        <f>SUM(T369:T407)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2" t="s">
        <v>77</v>
      </c>
      <c r="AT368" s="203" t="s">
        <v>68</v>
      </c>
      <c r="AU368" s="203" t="s">
        <v>77</v>
      </c>
      <c r="AY368" s="202" t="s">
        <v>127</v>
      </c>
      <c r="BK368" s="204">
        <f>SUM(BK369:BK407)</f>
        <v>0</v>
      </c>
    </row>
    <row r="369" s="2" customFormat="1" ht="21.75" customHeight="1">
      <c r="A369" s="41"/>
      <c r="B369" s="42"/>
      <c r="C369" s="207" t="s">
        <v>556</v>
      </c>
      <c r="D369" s="207" t="s">
        <v>129</v>
      </c>
      <c r="E369" s="208" t="s">
        <v>576</v>
      </c>
      <c r="F369" s="209" t="s">
        <v>577</v>
      </c>
      <c r="G369" s="210" t="s">
        <v>238</v>
      </c>
      <c r="H369" s="211">
        <v>497.80000000000001</v>
      </c>
      <c r="I369" s="212"/>
      <c r="J369" s="213">
        <f>ROUND(I369*H369,2)</f>
        <v>0</v>
      </c>
      <c r="K369" s="209" t="s">
        <v>133</v>
      </c>
      <c r="L369" s="47"/>
      <c r="M369" s="214" t="s">
        <v>19</v>
      </c>
      <c r="N369" s="215" t="s">
        <v>40</v>
      </c>
      <c r="O369" s="87"/>
      <c r="P369" s="216">
        <f>O369*H369</f>
        <v>0</v>
      </c>
      <c r="Q369" s="216">
        <v>0</v>
      </c>
      <c r="R369" s="216">
        <f>Q369*H369</f>
        <v>0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134</v>
      </c>
      <c r="AT369" s="218" t="s">
        <v>129</v>
      </c>
      <c r="AU369" s="218" t="s">
        <v>79</v>
      </c>
      <c r="AY369" s="20" t="s">
        <v>127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77</v>
      </c>
      <c r="BK369" s="219">
        <f>ROUND(I369*H369,2)</f>
        <v>0</v>
      </c>
      <c r="BL369" s="20" t="s">
        <v>134</v>
      </c>
      <c r="BM369" s="218" t="s">
        <v>856</v>
      </c>
    </row>
    <row r="370" s="2" customFormat="1">
      <c r="A370" s="41"/>
      <c r="B370" s="42"/>
      <c r="C370" s="43"/>
      <c r="D370" s="220" t="s">
        <v>136</v>
      </c>
      <c r="E370" s="43"/>
      <c r="F370" s="221" t="s">
        <v>579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136</v>
      </c>
      <c r="AU370" s="20" t="s">
        <v>79</v>
      </c>
    </row>
    <row r="371" s="2" customFormat="1">
      <c r="A371" s="41"/>
      <c r="B371" s="42"/>
      <c r="C371" s="43"/>
      <c r="D371" s="225" t="s">
        <v>138</v>
      </c>
      <c r="E371" s="43"/>
      <c r="F371" s="226" t="s">
        <v>580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138</v>
      </c>
      <c r="AU371" s="20" t="s">
        <v>79</v>
      </c>
    </row>
    <row r="372" s="13" customFormat="1">
      <c r="A372" s="13"/>
      <c r="B372" s="227"/>
      <c r="C372" s="228"/>
      <c r="D372" s="220" t="s">
        <v>145</v>
      </c>
      <c r="E372" s="229" t="s">
        <v>19</v>
      </c>
      <c r="F372" s="230" t="s">
        <v>857</v>
      </c>
      <c r="G372" s="228"/>
      <c r="H372" s="231">
        <v>493.19999999999999</v>
      </c>
      <c r="I372" s="232"/>
      <c r="J372" s="228"/>
      <c r="K372" s="228"/>
      <c r="L372" s="233"/>
      <c r="M372" s="234"/>
      <c r="N372" s="235"/>
      <c r="O372" s="235"/>
      <c r="P372" s="235"/>
      <c r="Q372" s="235"/>
      <c r="R372" s="235"/>
      <c r="S372" s="235"/>
      <c r="T372" s="23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7" t="s">
        <v>145</v>
      </c>
      <c r="AU372" s="237" t="s">
        <v>79</v>
      </c>
      <c r="AV372" s="13" t="s">
        <v>79</v>
      </c>
      <c r="AW372" s="13" t="s">
        <v>31</v>
      </c>
      <c r="AX372" s="13" t="s">
        <v>69</v>
      </c>
      <c r="AY372" s="237" t="s">
        <v>127</v>
      </c>
    </row>
    <row r="373" s="13" customFormat="1">
      <c r="A373" s="13"/>
      <c r="B373" s="227"/>
      <c r="C373" s="228"/>
      <c r="D373" s="220" t="s">
        <v>145</v>
      </c>
      <c r="E373" s="229" t="s">
        <v>19</v>
      </c>
      <c r="F373" s="230" t="s">
        <v>858</v>
      </c>
      <c r="G373" s="228"/>
      <c r="H373" s="231">
        <v>4.5999999999999996</v>
      </c>
      <c r="I373" s="232"/>
      <c r="J373" s="228"/>
      <c r="K373" s="228"/>
      <c r="L373" s="233"/>
      <c r="M373" s="234"/>
      <c r="N373" s="235"/>
      <c r="O373" s="235"/>
      <c r="P373" s="235"/>
      <c r="Q373" s="235"/>
      <c r="R373" s="235"/>
      <c r="S373" s="235"/>
      <c r="T373" s="23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7" t="s">
        <v>145</v>
      </c>
      <c r="AU373" s="237" t="s">
        <v>79</v>
      </c>
      <c r="AV373" s="13" t="s">
        <v>79</v>
      </c>
      <c r="AW373" s="13" t="s">
        <v>31</v>
      </c>
      <c r="AX373" s="13" t="s">
        <v>69</v>
      </c>
      <c r="AY373" s="237" t="s">
        <v>127</v>
      </c>
    </row>
    <row r="374" s="14" customFormat="1">
      <c r="A374" s="14"/>
      <c r="B374" s="238"/>
      <c r="C374" s="239"/>
      <c r="D374" s="220" t="s">
        <v>145</v>
      </c>
      <c r="E374" s="240" t="s">
        <v>19</v>
      </c>
      <c r="F374" s="241" t="s">
        <v>147</v>
      </c>
      <c r="G374" s="239"/>
      <c r="H374" s="242">
        <v>497.80000000000001</v>
      </c>
      <c r="I374" s="243"/>
      <c r="J374" s="239"/>
      <c r="K374" s="239"/>
      <c r="L374" s="244"/>
      <c r="M374" s="245"/>
      <c r="N374" s="246"/>
      <c r="O374" s="246"/>
      <c r="P374" s="246"/>
      <c r="Q374" s="246"/>
      <c r="R374" s="246"/>
      <c r="S374" s="246"/>
      <c r="T374" s="247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8" t="s">
        <v>145</v>
      </c>
      <c r="AU374" s="248" t="s">
        <v>79</v>
      </c>
      <c r="AV374" s="14" t="s">
        <v>134</v>
      </c>
      <c r="AW374" s="14" t="s">
        <v>31</v>
      </c>
      <c r="AX374" s="14" t="s">
        <v>77</v>
      </c>
      <c r="AY374" s="248" t="s">
        <v>127</v>
      </c>
    </row>
    <row r="375" s="2" customFormat="1" ht="24.15" customHeight="1">
      <c r="A375" s="41"/>
      <c r="B375" s="42"/>
      <c r="C375" s="207" t="s">
        <v>561</v>
      </c>
      <c r="D375" s="207" t="s">
        <v>129</v>
      </c>
      <c r="E375" s="208" t="s">
        <v>584</v>
      </c>
      <c r="F375" s="209" t="s">
        <v>585</v>
      </c>
      <c r="G375" s="210" t="s">
        <v>238</v>
      </c>
      <c r="H375" s="211">
        <v>14436.200000000001</v>
      </c>
      <c r="I375" s="212"/>
      <c r="J375" s="213">
        <f>ROUND(I375*H375,2)</f>
        <v>0</v>
      </c>
      <c r="K375" s="209" t="s">
        <v>133</v>
      </c>
      <c r="L375" s="47"/>
      <c r="M375" s="214" t="s">
        <v>19</v>
      </c>
      <c r="N375" s="215" t="s">
        <v>40</v>
      </c>
      <c r="O375" s="87"/>
      <c r="P375" s="216">
        <f>O375*H375</f>
        <v>0</v>
      </c>
      <c r="Q375" s="216">
        <v>0</v>
      </c>
      <c r="R375" s="216">
        <f>Q375*H375</f>
        <v>0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134</v>
      </c>
      <c r="AT375" s="218" t="s">
        <v>129</v>
      </c>
      <c r="AU375" s="218" t="s">
        <v>79</v>
      </c>
      <c r="AY375" s="20" t="s">
        <v>127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77</v>
      </c>
      <c r="BK375" s="219">
        <f>ROUND(I375*H375,2)</f>
        <v>0</v>
      </c>
      <c r="BL375" s="20" t="s">
        <v>134</v>
      </c>
      <c r="BM375" s="218" t="s">
        <v>859</v>
      </c>
    </row>
    <row r="376" s="2" customFormat="1">
      <c r="A376" s="41"/>
      <c r="B376" s="42"/>
      <c r="C376" s="43"/>
      <c r="D376" s="220" t="s">
        <v>136</v>
      </c>
      <c r="E376" s="43"/>
      <c r="F376" s="221" t="s">
        <v>587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136</v>
      </c>
      <c r="AU376" s="20" t="s">
        <v>79</v>
      </c>
    </row>
    <row r="377" s="2" customFormat="1">
      <c r="A377" s="41"/>
      <c r="B377" s="42"/>
      <c r="C377" s="43"/>
      <c r="D377" s="225" t="s">
        <v>138</v>
      </c>
      <c r="E377" s="43"/>
      <c r="F377" s="226" t="s">
        <v>588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138</v>
      </c>
      <c r="AU377" s="20" t="s">
        <v>79</v>
      </c>
    </row>
    <row r="378" s="13" customFormat="1">
      <c r="A378" s="13"/>
      <c r="B378" s="227"/>
      <c r="C378" s="228"/>
      <c r="D378" s="220" t="s">
        <v>145</v>
      </c>
      <c r="E378" s="229" t="s">
        <v>19</v>
      </c>
      <c r="F378" s="230" t="s">
        <v>857</v>
      </c>
      <c r="G378" s="228"/>
      <c r="H378" s="231">
        <v>493.19999999999999</v>
      </c>
      <c r="I378" s="232"/>
      <c r="J378" s="228"/>
      <c r="K378" s="228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145</v>
      </c>
      <c r="AU378" s="237" t="s">
        <v>79</v>
      </c>
      <c r="AV378" s="13" t="s">
        <v>79</v>
      </c>
      <c r="AW378" s="13" t="s">
        <v>31</v>
      </c>
      <c r="AX378" s="13" t="s">
        <v>69</v>
      </c>
      <c r="AY378" s="237" t="s">
        <v>127</v>
      </c>
    </row>
    <row r="379" s="13" customFormat="1">
      <c r="A379" s="13"/>
      <c r="B379" s="227"/>
      <c r="C379" s="228"/>
      <c r="D379" s="220" t="s">
        <v>145</v>
      </c>
      <c r="E379" s="229" t="s">
        <v>19</v>
      </c>
      <c r="F379" s="230" t="s">
        <v>858</v>
      </c>
      <c r="G379" s="228"/>
      <c r="H379" s="231">
        <v>4.5999999999999996</v>
      </c>
      <c r="I379" s="232"/>
      <c r="J379" s="228"/>
      <c r="K379" s="228"/>
      <c r="L379" s="233"/>
      <c r="M379" s="234"/>
      <c r="N379" s="235"/>
      <c r="O379" s="235"/>
      <c r="P379" s="235"/>
      <c r="Q379" s="235"/>
      <c r="R379" s="235"/>
      <c r="S379" s="235"/>
      <c r="T379" s="23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7" t="s">
        <v>145</v>
      </c>
      <c r="AU379" s="237" t="s">
        <v>79</v>
      </c>
      <c r="AV379" s="13" t="s">
        <v>79</v>
      </c>
      <c r="AW379" s="13" t="s">
        <v>31</v>
      </c>
      <c r="AX379" s="13" t="s">
        <v>69</v>
      </c>
      <c r="AY379" s="237" t="s">
        <v>127</v>
      </c>
    </row>
    <row r="380" s="14" customFormat="1">
      <c r="A380" s="14"/>
      <c r="B380" s="238"/>
      <c r="C380" s="239"/>
      <c r="D380" s="220" t="s">
        <v>145</v>
      </c>
      <c r="E380" s="240" t="s">
        <v>19</v>
      </c>
      <c r="F380" s="241" t="s">
        <v>147</v>
      </c>
      <c r="G380" s="239"/>
      <c r="H380" s="242">
        <v>497.80000000000001</v>
      </c>
      <c r="I380" s="243"/>
      <c r="J380" s="239"/>
      <c r="K380" s="239"/>
      <c r="L380" s="244"/>
      <c r="M380" s="245"/>
      <c r="N380" s="246"/>
      <c r="O380" s="246"/>
      <c r="P380" s="246"/>
      <c r="Q380" s="246"/>
      <c r="R380" s="246"/>
      <c r="S380" s="246"/>
      <c r="T380" s="24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8" t="s">
        <v>145</v>
      </c>
      <c r="AU380" s="248" t="s">
        <v>79</v>
      </c>
      <c r="AV380" s="14" t="s">
        <v>134</v>
      </c>
      <c r="AW380" s="14" t="s">
        <v>31</v>
      </c>
      <c r="AX380" s="14" t="s">
        <v>77</v>
      </c>
      <c r="AY380" s="248" t="s">
        <v>127</v>
      </c>
    </row>
    <row r="381" s="13" customFormat="1">
      <c r="A381" s="13"/>
      <c r="B381" s="227"/>
      <c r="C381" s="228"/>
      <c r="D381" s="220" t="s">
        <v>145</v>
      </c>
      <c r="E381" s="228"/>
      <c r="F381" s="230" t="s">
        <v>860</v>
      </c>
      <c r="G381" s="228"/>
      <c r="H381" s="231">
        <v>14436.200000000001</v>
      </c>
      <c r="I381" s="232"/>
      <c r="J381" s="228"/>
      <c r="K381" s="228"/>
      <c r="L381" s="233"/>
      <c r="M381" s="234"/>
      <c r="N381" s="235"/>
      <c r="O381" s="235"/>
      <c r="P381" s="235"/>
      <c r="Q381" s="235"/>
      <c r="R381" s="235"/>
      <c r="S381" s="235"/>
      <c r="T381" s="23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7" t="s">
        <v>145</v>
      </c>
      <c r="AU381" s="237" t="s">
        <v>79</v>
      </c>
      <c r="AV381" s="13" t="s">
        <v>79</v>
      </c>
      <c r="AW381" s="13" t="s">
        <v>4</v>
      </c>
      <c r="AX381" s="13" t="s">
        <v>77</v>
      </c>
      <c r="AY381" s="237" t="s">
        <v>127</v>
      </c>
    </row>
    <row r="382" s="2" customFormat="1" ht="21.75" customHeight="1">
      <c r="A382" s="41"/>
      <c r="B382" s="42"/>
      <c r="C382" s="207" t="s">
        <v>567</v>
      </c>
      <c r="D382" s="207" t="s">
        <v>129</v>
      </c>
      <c r="E382" s="208" t="s">
        <v>591</v>
      </c>
      <c r="F382" s="209" t="s">
        <v>592</v>
      </c>
      <c r="G382" s="210" t="s">
        <v>238</v>
      </c>
      <c r="H382" s="211">
        <v>322.69999999999999</v>
      </c>
      <c r="I382" s="212"/>
      <c r="J382" s="213">
        <f>ROUND(I382*H382,2)</f>
        <v>0</v>
      </c>
      <c r="K382" s="209" t="s">
        <v>133</v>
      </c>
      <c r="L382" s="47"/>
      <c r="M382" s="214" t="s">
        <v>19</v>
      </c>
      <c r="N382" s="215" t="s">
        <v>40</v>
      </c>
      <c r="O382" s="87"/>
      <c r="P382" s="216">
        <f>O382*H382</f>
        <v>0</v>
      </c>
      <c r="Q382" s="216">
        <v>0</v>
      </c>
      <c r="R382" s="216">
        <f>Q382*H382</f>
        <v>0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134</v>
      </c>
      <c r="AT382" s="218" t="s">
        <v>129</v>
      </c>
      <c r="AU382" s="218" t="s">
        <v>79</v>
      </c>
      <c r="AY382" s="20" t="s">
        <v>127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77</v>
      </c>
      <c r="BK382" s="219">
        <f>ROUND(I382*H382,2)</f>
        <v>0</v>
      </c>
      <c r="BL382" s="20" t="s">
        <v>134</v>
      </c>
      <c r="BM382" s="218" t="s">
        <v>861</v>
      </c>
    </row>
    <row r="383" s="2" customFormat="1">
      <c r="A383" s="41"/>
      <c r="B383" s="42"/>
      <c r="C383" s="43"/>
      <c r="D383" s="220" t="s">
        <v>136</v>
      </c>
      <c r="E383" s="43"/>
      <c r="F383" s="221" t="s">
        <v>594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136</v>
      </c>
      <c r="AU383" s="20" t="s">
        <v>79</v>
      </c>
    </row>
    <row r="384" s="2" customFormat="1">
      <c r="A384" s="41"/>
      <c r="B384" s="42"/>
      <c r="C384" s="43"/>
      <c r="D384" s="225" t="s">
        <v>138</v>
      </c>
      <c r="E384" s="43"/>
      <c r="F384" s="226" t="s">
        <v>595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138</v>
      </c>
      <c r="AU384" s="20" t="s">
        <v>79</v>
      </c>
    </row>
    <row r="385" s="13" customFormat="1">
      <c r="A385" s="13"/>
      <c r="B385" s="227"/>
      <c r="C385" s="228"/>
      <c r="D385" s="220" t="s">
        <v>145</v>
      </c>
      <c r="E385" s="229" t="s">
        <v>19</v>
      </c>
      <c r="F385" s="230" t="s">
        <v>862</v>
      </c>
      <c r="G385" s="228"/>
      <c r="H385" s="231">
        <v>62.399999999999999</v>
      </c>
      <c r="I385" s="232"/>
      <c r="J385" s="228"/>
      <c r="K385" s="228"/>
      <c r="L385" s="233"/>
      <c r="M385" s="234"/>
      <c r="N385" s="235"/>
      <c r="O385" s="235"/>
      <c r="P385" s="235"/>
      <c r="Q385" s="235"/>
      <c r="R385" s="235"/>
      <c r="S385" s="235"/>
      <c r="T385" s="23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7" t="s">
        <v>145</v>
      </c>
      <c r="AU385" s="237" t="s">
        <v>79</v>
      </c>
      <c r="AV385" s="13" t="s">
        <v>79</v>
      </c>
      <c r="AW385" s="13" t="s">
        <v>31</v>
      </c>
      <c r="AX385" s="13" t="s">
        <v>69</v>
      </c>
      <c r="AY385" s="237" t="s">
        <v>127</v>
      </c>
    </row>
    <row r="386" s="13" customFormat="1">
      <c r="A386" s="13"/>
      <c r="B386" s="227"/>
      <c r="C386" s="228"/>
      <c r="D386" s="220" t="s">
        <v>145</v>
      </c>
      <c r="E386" s="229" t="s">
        <v>19</v>
      </c>
      <c r="F386" s="230" t="s">
        <v>863</v>
      </c>
      <c r="G386" s="228"/>
      <c r="H386" s="231">
        <v>141.40000000000001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145</v>
      </c>
      <c r="AU386" s="237" t="s">
        <v>79</v>
      </c>
      <c r="AV386" s="13" t="s">
        <v>79</v>
      </c>
      <c r="AW386" s="13" t="s">
        <v>31</v>
      </c>
      <c r="AX386" s="13" t="s">
        <v>69</v>
      </c>
      <c r="AY386" s="237" t="s">
        <v>127</v>
      </c>
    </row>
    <row r="387" s="13" customFormat="1">
      <c r="A387" s="13"/>
      <c r="B387" s="227"/>
      <c r="C387" s="228"/>
      <c r="D387" s="220" t="s">
        <v>145</v>
      </c>
      <c r="E387" s="229" t="s">
        <v>19</v>
      </c>
      <c r="F387" s="230" t="s">
        <v>864</v>
      </c>
      <c r="G387" s="228"/>
      <c r="H387" s="231">
        <v>118.90000000000001</v>
      </c>
      <c r="I387" s="232"/>
      <c r="J387" s="228"/>
      <c r="K387" s="228"/>
      <c r="L387" s="233"/>
      <c r="M387" s="234"/>
      <c r="N387" s="235"/>
      <c r="O387" s="235"/>
      <c r="P387" s="235"/>
      <c r="Q387" s="235"/>
      <c r="R387" s="235"/>
      <c r="S387" s="235"/>
      <c r="T387" s="23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7" t="s">
        <v>145</v>
      </c>
      <c r="AU387" s="237" t="s">
        <v>79</v>
      </c>
      <c r="AV387" s="13" t="s">
        <v>79</v>
      </c>
      <c r="AW387" s="13" t="s">
        <v>31</v>
      </c>
      <c r="AX387" s="13" t="s">
        <v>69</v>
      </c>
      <c r="AY387" s="237" t="s">
        <v>127</v>
      </c>
    </row>
    <row r="388" s="14" customFormat="1">
      <c r="A388" s="14"/>
      <c r="B388" s="238"/>
      <c r="C388" s="239"/>
      <c r="D388" s="220" t="s">
        <v>145</v>
      </c>
      <c r="E388" s="240" t="s">
        <v>19</v>
      </c>
      <c r="F388" s="241" t="s">
        <v>147</v>
      </c>
      <c r="G388" s="239"/>
      <c r="H388" s="242">
        <v>322.69999999999999</v>
      </c>
      <c r="I388" s="243"/>
      <c r="J388" s="239"/>
      <c r="K388" s="239"/>
      <c r="L388" s="244"/>
      <c r="M388" s="245"/>
      <c r="N388" s="246"/>
      <c r="O388" s="246"/>
      <c r="P388" s="246"/>
      <c r="Q388" s="246"/>
      <c r="R388" s="246"/>
      <c r="S388" s="246"/>
      <c r="T388" s="247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8" t="s">
        <v>145</v>
      </c>
      <c r="AU388" s="248" t="s">
        <v>79</v>
      </c>
      <c r="AV388" s="14" t="s">
        <v>134</v>
      </c>
      <c r="AW388" s="14" t="s">
        <v>31</v>
      </c>
      <c r="AX388" s="14" t="s">
        <v>77</v>
      </c>
      <c r="AY388" s="248" t="s">
        <v>127</v>
      </c>
    </row>
    <row r="389" s="2" customFormat="1" ht="24.15" customHeight="1">
      <c r="A389" s="41"/>
      <c r="B389" s="42"/>
      <c r="C389" s="207" t="s">
        <v>575</v>
      </c>
      <c r="D389" s="207" t="s">
        <v>129</v>
      </c>
      <c r="E389" s="208" t="s">
        <v>600</v>
      </c>
      <c r="F389" s="209" t="s">
        <v>601</v>
      </c>
      <c r="G389" s="210" t="s">
        <v>238</v>
      </c>
      <c r="H389" s="211">
        <v>9358.2999999999993</v>
      </c>
      <c r="I389" s="212"/>
      <c r="J389" s="213">
        <f>ROUND(I389*H389,2)</f>
        <v>0</v>
      </c>
      <c r="K389" s="209" t="s">
        <v>133</v>
      </c>
      <c r="L389" s="47"/>
      <c r="M389" s="214" t="s">
        <v>19</v>
      </c>
      <c r="N389" s="215" t="s">
        <v>40</v>
      </c>
      <c r="O389" s="87"/>
      <c r="P389" s="216">
        <f>O389*H389</f>
        <v>0</v>
      </c>
      <c r="Q389" s="216">
        <v>0</v>
      </c>
      <c r="R389" s="216">
        <f>Q389*H389</f>
        <v>0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134</v>
      </c>
      <c r="AT389" s="218" t="s">
        <v>129</v>
      </c>
      <c r="AU389" s="218" t="s">
        <v>79</v>
      </c>
      <c r="AY389" s="20" t="s">
        <v>127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77</v>
      </c>
      <c r="BK389" s="219">
        <f>ROUND(I389*H389,2)</f>
        <v>0</v>
      </c>
      <c r="BL389" s="20" t="s">
        <v>134</v>
      </c>
      <c r="BM389" s="218" t="s">
        <v>865</v>
      </c>
    </row>
    <row r="390" s="2" customFormat="1">
      <c r="A390" s="41"/>
      <c r="B390" s="42"/>
      <c r="C390" s="43"/>
      <c r="D390" s="220" t="s">
        <v>136</v>
      </c>
      <c r="E390" s="43"/>
      <c r="F390" s="221" t="s">
        <v>587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136</v>
      </c>
      <c r="AU390" s="20" t="s">
        <v>79</v>
      </c>
    </row>
    <row r="391" s="2" customFormat="1">
      <c r="A391" s="41"/>
      <c r="B391" s="42"/>
      <c r="C391" s="43"/>
      <c r="D391" s="225" t="s">
        <v>138</v>
      </c>
      <c r="E391" s="43"/>
      <c r="F391" s="226" t="s">
        <v>603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138</v>
      </c>
      <c r="AU391" s="20" t="s">
        <v>79</v>
      </c>
    </row>
    <row r="392" s="13" customFormat="1">
      <c r="A392" s="13"/>
      <c r="B392" s="227"/>
      <c r="C392" s="228"/>
      <c r="D392" s="220" t="s">
        <v>145</v>
      </c>
      <c r="E392" s="229" t="s">
        <v>19</v>
      </c>
      <c r="F392" s="230" t="s">
        <v>862</v>
      </c>
      <c r="G392" s="228"/>
      <c r="H392" s="231">
        <v>62.399999999999999</v>
      </c>
      <c r="I392" s="232"/>
      <c r="J392" s="228"/>
      <c r="K392" s="228"/>
      <c r="L392" s="233"/>
      <c r="M392" s="234"/>
      <c r="N392" s="235"/>
      <c r="O392" s="235"/>
      <c r="P392" s="235"/>
      <c r="Q392" s="235"/>
      <c r="R392" s="235"/>
      <c r="S392" s="235"/>
      <c r="T392" s="23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7" t="s">
        <v>145</v>
      </c>
      <c r="AU392" s="237" t="s">
        <v>79</v>
      </c>
      <c r="AV392" s="13" t="s">
        <v>79</v>
      </c>
      <c r="AW392" s="13" t="s">
        <v>31</v>
      </c>
      <c r="AX392" s="13" t="s">
        <v>69</v>
      </c>
      <c r="AY392" s="237" t="s">
        <v>127</v>
      </c>
    </row>
    <row r="393" s="13" customFormat="1">
      <c r="A393" s="13"/>
      <c r="B393" s="227"/>
      <c r="C393" s="228"/>
      <c r="D393" s="220" t="s">
        <v>145</v>
      </c>
      <c r="E393" s="229" t="s">
        <v>19</v>
      </c>
      <c r="F393" s="230" t="s">
        <v>863</v>
      </c>
      <c r="G393" s="228"/>
      <c r="H393" s="231">
        <v>141.40000000000001</v>
      </c>
      <c r="I393" s="232"/>
      <c r="J393" s="228"/>
      <c r="K393" s="228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145</v>
      </c>
      <c r="AU393" s="237" t="s">
        <v>79</v>
      </c>
      <c r="AV393" s="13" t="s">
        <v>79</v>
      </c>
      <c r="AW393" s="13" t="s">
        <v>31</v>
      </c>
      <c r="AX393" s="13" t="s">
        <v>69</v>
      </c>
      <c r="AY393" s="237" t="s">
        <v>127</v>
      </c>
    </row>
    <row r="394" s="13" customFormat="1">
      <c r="A394" s="13"/>
      <c r="B394" s="227"/>
      <c r="C394" s="228"/>
      <c r="D394" s="220" t="s">
        <v>145</v>
      </c>
      <c r="E394" s="229" t="s">
        <v>19</v>
      </c>
      <c r="F394" s="230" t="s">
        <v>864</v>
      </c>
      <c r="G394" s="228"/>
      <c r="H394" s="231">
        <v>118.90000000000001</v>
      </c>
      <c r="I394" s="232"/>
      <c r="J394" s="228"/>
      <c r="K394" s="228"/>
      <c r="L394" s="233"/>
      <c r="M394" s="234"/>
      <c r="N394" s="235"/>
      <c r="O394" s="235"/>
      <c r="P394" s="235"/>
      <c r="Q394" s="235"/>
      <c r="R394" s="235"/>
      <c r="S394" s="235"/>
      <c r="T394" s="23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7" t="s">
        <v>145</v>
      </c>
      <c r="AU394" s="237" t="s">
        <v>79</v>
      </c>
      <c r="AV394" s="13" t="s">
        <v>79</v>
      </c>
      <c r="AW394" s="13" t="s">
        <v>31</v>
      </c>
      <c r="AX394" s="13" t="s">
        <v>69</v>
      </c>
      <c r="AY394" s="237" t="s">
        <v>127</v>
      </c>
    </row>
    <row r="395" s="14" customFormat="1">
      <c r="A395" s="14"/>
      <c r="B395" s="238"/>
      <c r="C395" s="239"/>
      <c r="D395" s="220" t="s">
        <v>145</v>
      </c>
      <c r="E395" s="240" t="s">
        <v>19</v>
      </c>
      <c r="F395" s="241" t="s">
        <v>147</v>
      </c>
      <c r="G395" s="239"/>
      <c r="H395" s="242">
        <v>322.69999999999999</v>
      </c>
      <c r="I395" s="243"/>
      <c r="J395" s="239"/>
      <c r="K395" s="239"/>
      <c r="L395" s="244"/>
      <c r="M395" s="245"/>
      <c r="N395" s="246"/>
      <c r="O395" s="246"/>
      <c r="P395" s="246"/>
      <c r="Q395" s="246"/>
      <c r="R395" s="246"/>
      <c r="S395" s="246"/>
      <c r="T395" s="24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8" t="s">
        <v>145</v>
      </c>
      <c r="AU395" s="248" t="s">
        <v>79</v>
      </c>
      <c r="AV395" s="14" t="s">
        <v>134</v>
      </c>
      <c r="AW395" s="14" t="s">
        <v>31</v>
      </c>
      <c r="AX395" s="14" t="s">
        <v>77</v>
      </c>
      <c r="AY395" s="248" t="s">
        <v>127</v>
      </c>
    </row>
    <row r="396" s="13" customFormat="1">
      <c r="A396" s="13"/>
      <c r="B396" s="227"/>
      <c r="C396" s="228"/>
      <c r="D396" s="220" t="s">
        <v>145</v>
      </c>
      <c r="E396" s="228"/>
      <c r="F396" s="230" t="s">
        <v>866</v>
      </c>
      <c r="G396" s="228"/>
      <c r="H396" s="231">
        <v>9358.2999999999993</v>
      </c>
      <c r="I396" s="232"/>
      <c r="J396" s="228"/>
      <c r="K396" s="228"/>
      <c r="L396" s="233"/>
      <c r="M396" s="234"/>
      <c r="N396" s="235"/>
      <c r="O396" s="235"/>
      <c r="P396" s="235"/>
      <c r="Q396" s="235"/>
      <c r="R396" s="235"/>
      <c r="S396" s="235"/>
      <c r="T396" s="23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7" t="s">
        <v>145</v>
      </c>
      <c r="AU396" s="237" t="s">
        <v>79</v>
      </c>
      <c r="AV396" s="13" t="s">
        <v>79</v>
      </c>
      <c r="AW396" s="13" t="s">
        <v>4</v>
      </c>
      <c r="AX396" s="13" t="s">
        <v>77</v>
      </c>
      <c r="AY396" s="237" t="s">
        <v>127</v>
      </c>
    </row>
    <row r="397" s="2" customFormat="1" ht="37.8" customHeight="1">
      <c r="A397" s="41"/>
      <c r="B397" s="42"/>
      <c r="C397" s="207" t="s">
        <v>583</v>
      </c>
      <c r="D397" s="207" t="s">
        <v>129</v>
      </c>
      <c r="E397" s="208" t="s">
        <v>606</v>
      </c>
      <c r="F397" s="209" t="s">
        <v>607</v>
      </c>
      <c r="G397" s="210" t="s">
        <v>238</v>
      </c>
      <c r="H397" s="211">
        <v>322.69999999999999</v>
      </c>
      <c r="I397" s="212"/>
      <c r="J397" s="213">
        <f>ROUND(I397*H397,2)</f>
        <v>0</v>
      </c>
      <c r="K397" s="209" t="s">
        <v>133</v>
      </c>
      <c r="L397" s="47"/>
      <c r="M397" s="214" t="s">
        <v>19</v>
      </c>
      <c r="N397" s="215" t="s">
        <v>40</v>
      </c>
      <c r="O397" s="87"/>
      <c r="P397" s="216">
        <f>O397*H397</f>
        <v>0</v>
      </c>
      <c r="Q397" s="216">
        <v>0</v>
      </c>
      <c r="R397" s="216">
        <f>Q397*H397</f>
        <v>0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134</v>
      </c>
      <c r="AT397" s="218" t="s">
        <v>129</v>
      </c>
      <c r="AU397" s="218" t="s">
        <v>79</v>
      </c>
      <c r="AY397" s="20" t="s">
        <v>127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77</v>
      </c>
      <c r="BK397" s="219">
        <f>ROUND(I397*H397,2)</f>
        <v>0</v>
      </c>
      <c r="BL397" s="20" t="s">
        <v>134</v>
      </c>
      <c r="BM397" s="218" t="s">
        <v>867</v>
      </c>
    </row>
    <row r="398" s="2" customFormat="1">
      <c r="A398" s="41"/>
      <c r="B398" s="42"/>
      <c r="C398" s="43"/>
      <c r="D398" s="220" t="s">
        <v>136</v>
      </c>
      <c r="E398" s="43"/>
      <c r="F398" s="221" t="s">
        <v>609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136</v>
      </c>
      <c r="AU398" s="20" t="s">
        <v>79</v>
      </c>
    </row>
    <row r="399" s="2" customFormat="1">
      <c r="A399" s="41"/>
      <c r="B399" s="42"/>
      <c r="C399" s="43"/>
      <c r="D399" s="225" t="s">
        <v>138</v>
      </c>
      <c r="E399" s="43"/>
      <c r="F399" s="226" t="s">
        <v>610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138</v>
      </c>
      <c r="AU399" s="20" t="s">
        <v>79</v>
      </c>
    </row>
    <row r="400" s="13" customFormat="1">
      <c r="A400" s="13"/>
      <c r="B400" s="227"/>
      <c r="C400" s="228"/>
      <c r="D400" s="220" t="s">
        <v>145</v>
      </c>
      <c r="E400" s="229" t="s">
        <v>19</v>
      </c>
      <c r="F400" s="230" t="s">
        <v>868</v>
      </c>
      <c r="G400" s="228"/>
      <c r="H400" s="231">
        <v>322.69999999999999</v>
      </c>
      <c r="I400" s="232"/>
      <c r="J400" s="228"/>
      <c r="K400" s="228"/>
      <c r="L400" s="233"/>
      <c r="M400" s="234"/>
      <c r="N400" s="235"/>
      <c r="O400" s="235"/>
      <c r="P400" s="235"/>
      <c r="Q400" s="235"/>
      <c r="R400" s="235"/>
      <c r="S400" s="235"/>
      <c r="T400" s="23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7" t="s">
        <v>145</v>
      </c>
      <c r="AU400" s="237" t="s">
        <v>79</v>
      </c>
      <c r="AV400" s="13" t="s">
        <v>79</v>
      </c>
      <c r="AW400" s="13" t="s">
        <v>31</v>
      </c>
      <c r="AX400" s="13" t="s">
        <v>69</v>
      </c>
      <c r="AY400" s="237" t="s">
        <v>127</v>
      </c>
    </row>
    <row r="401" s="14" customFormat="1">
      <c r="A401" s="14"/>
      <c r="B401" s="238"/>
      <c r="C401" s="239"/>
      <c r="D401" s="220" t="s">
        <v>145</v>
      </c>
      <c r="E401" s="240" t="s">
        <v>19</v>
      </c>
      <c r="F401" s="241" t="s">
        <v>147</v>
      </c>
      <c r="G401" s="239"/>
      <c r="H401" s="242">
        <v>322.69999999999999</v>
      </c>
      <c r="I401" s="243"/>
      <c r="J401" s="239"/>
      <c r="K401" s="239"/>
      <c r="L401" s="244"/>
      <c r="M401" s="245"/>
      <c r="N401" s="246"/>
      <c r="O401" s="246"/>
      <c r="P401" s="246"/>
      <c r="Q401" s="246"/>
      <c r="R401" s="246"/>
      <c r="S401" s="246"/>
      <c r="T401" s="24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8" t="s">
        <v>145</v>
      </c>
      <c r="AU401" s="248" t="s">
        <v>79</v>
      </c>
      <c r="AV401" s="14" t="s">
        <v>134</v>
      </c>
      <c r="AW401" s="14" t="s">
        <v>31</v>
      </c>
      <c r="AX401" s="14" t="s">
        <v>77</v>
      </c>
      <c r="AY401" s="248" t="s">
        <v>127</v>
      </c>
    </row>
    <row r="402" s="2" customFormat="1" ht="44.25" customHeight="1">
      <c r="A402" s="41"/>
      <c r="B402" s="42"/>
      <c r="C402" s="207" t="s">
        <v>590</v>
      </c>
      <c r="D402" s="207" t="s">
        <v>129</v>
      </c>
      <c r="E402" s="208" t="s">
        <v>613</v>
      </c>
      <c r="F402" s="209" t="s">
        <v>614</v>
      </c>
      <c r="G402" s="210" t="s">
        <v>238</v>
      </c>
      <c r="H402" s="211">
        <v>497.80000000000001</v>
      </c>
      <c r="I402" s="212"/>
      <c r="J402" s="213">
        <f>ROUND(I402*H402,2)</f>
        <v>0</v>
      </c>
      <c r="K402" s="209" t="s">
        <v>133</v>
      </c>
      <c r="L402" s="47"/>
      <c r="M402" s="214" t="s">
        <v>19</v>
      </c>
      <c r="N402" s="215" t="s">
        <v>40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134</v>
      </c>
      <c r="AT402" s="218" t="s">
        <v>129</v>
      </c>
      <c r="AU402" s="218" t="s">
        <v>79</v>
      </c>
      <c r="AY402" s="20" t="s">
        <v>127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77</v>
      </c>
      <c r="BK402" s="219">
        <f>ROUND(I402*H402,2)</f>
        <v>0</v>
      </c>
      <c r="BL402" s="20" t="s">
        <v>134</v>
      </c>
      <c r="BM402" s="218" t="s">
        <v>869</v>
      </c>
    </row>
    <row r="403" s="2" customFormat="1">
      <c r="A403" s="41"/>
      <c r="B403" s="42"/>
      <c r="C403" s="43"/>
      <c r="D403" s="220" t="s">
        <v>136</v>
      </c>
      <c r="E403" s="43"/>
      <c r="F403" s="221" t="s">
        <v>616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136</v>
      </c>
      <c r="AU403" s="20" t="s">
        <v>79</v>
      </c>
    </row>
    <row r="404" s="2" customFormat="1">
      <c r="A404" s="41"/>
      <c r="B404" s="42"/>
      <c r="C404" s="43"/>
      <c r="D404" s="225" t="s">
        <v>138</v>
      </c>
      <c r="E404" s="43"/>
      <c r="F404" s="226" t="s">
        <v>617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138</v>
      </c>
      <c r="AU404" s="20" t="s">
        <v>79</v>
      </c>
    </row>
    <row r="405" s="13" customFormat="1">
      <c r="A405" s="13"/>
      <c r="B405" s="227"/>
      <c r="C405" s="228"/>
      <c r="D405" s="220" t="s">
        <v>145</v>
      </c>
      <c r="E405" s="229" t="s">
        <v>19</v>
      </c>
      <c r="F405" s="230" t="s">
        <v>870</v>
      </c>
      <c r="G405" s="228"/>
      <c r="H405" s="231">
        <v>493.19999999999999</v>
      </c>
      <c r="I405" s="232"/>
      <c r="J405" s="228"/>
      <c r="K405" s="228"/>
      <c r="L405" s="233"/>
      <c r="M405" s="234"/>
      <c r="N405" s="235"/>
      <c r="O405" s="235"/>
      <c r="P405" s="235"/>
      <c r="Q405" s="235"/>
      <c r="R405" s="235"/>
      <c r="S405" s="235"/>
      <c r="T405" s="23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7" t="s">
        <v>145</v>
      </c>
      <c r="AU405" s="237" t="s">
        <v>79</v>
      </c>
      <c r="AV405" s="13" t="s">
        <v>79</v>
      </c>
      <c r="AW405" s="13" t="s">
        <v>31</v>
      </c>
      <c r="AX405" s="13" t="s">
        <v>69</v>
      </c>
      <c r="AY405" s="237" t="s">
        <v>127</v>
      </c>
    </row>
    <row r="406" s="13" customFormat="1">
      <c r="A406" s="13"/>
      <c r="B406" s="227"/>
      <c r="C406" s="228"/>
      <c r="D406" s="220" t="s">
        <v>145</v>
      </c>
      <c r="E406" s="229" t="s">
        <v>19</v>
      </c>
      <c r="F406" s="230" t="s">
        <v>871</v>
      </c>
      <c r="G406" s="228"/>
      <c r="H406" s="231">
        <v>4.5999999999999996</v>
      </c>
      <c r="I406" s="232"/>
      <c r="J406" s="228"/>
      <c r="K406" s="228"/>
      <c r="L406" s="233"/>
      <c r="M406" s="234"/>
      <c r="N406" s="235"/>
      <c r="O406" s="235"/>
      <c r="P406" s="235"/>
      <c r="Q406" s="235"/>
      <c r="R406" s="235"/>
      <c r="S406" s="235"/>
      <c r="T406" s="23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7" t="s">
        <v>145</v>
      </c>
      <c r="AU406" s="237" t="s">
        <v>79</v>
      </c>
      <c r="AV406" s="13" t="s">
        <v>79</v>
      </c>
      <c r="AW406" s="13" t="s">
        <v>31</v>
      </c>
      <c r="AX406" s="13" t="s">
        <v>69</v>
      </c>
      <c r="AY406" s="237" t="s">
        <v>127</v>
      </c>
    </row>
    <row r="407" s="14" customFormat="1">
      <c r="A407" s="14"/>
      <c r="B407" s="238"/>
      <c r="C407" s="239"/>
      <c r="D407" s="220" t="s">
        <v>145</v>
      </c>
      <c r="E407" s="240" t="s">
        <v>19</v>
      </c>
      <c r="F407" s="241" t="s">
        <v>147</v>
      </c>
      <c r="G407" s="239"/>
      <c r="H407" s="242">
        <v>497.80000000000001</v>
      </c>
      <c r="I407" s="243"/>
      <c r="J407" s="239"/>
      <c r="K407" s="239"/>
      <c r="L407" s="244"/>
      <c r="M407" s="245"/>
      <c r="N407" s="246"/>
      <c r="O407" s="246"/>
      <c r="P407" s="246"/>
      <c r="Q407" s="246"/>
      <c r="R407" s="246"/>
      <c r="S407" s="246"/>
      <c r="T407" s="24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8" t="s">
        <v>145</v>
      </c>
      <c r="AU407" s="248" t="s">
        <v>79</v>
      </c>
      <c r="AV407" s="14" t="s">
        <v>134</v>
      </c>
      <c r="AW407" s="14" t="s">
        <v>31</v>
      </c>
      <c r="AX407" s="14" t="s">
        <v>77</v>
      </c>
      <c r="AY407" s="248" t="s">
        <v>127</v>
      </c>
    </row>
    <row r="408" s="12" customFormat="1" ht="22.8" customHeight="1">
      <c r="A408" s="12"/>
      <c r="B408" s="191"/>
      <c r="C408" s="192"/>
      <c r="D408" s="193" t="s">
        <v>68</v>
      </c>
      <c r="E408" s="205" t="s">
        <v>620</v>
      </c>
      <c r="F408" s="205" t="s">
        <v>621</v>
      </c>
      <c r="G408" s="192"/>
      <c r="H408" s="192"/>
      <c r="I408" s="195"/>
      <c r="J408" s="206">
        <f>BK408</f>
        <v>0</v>
      </c>
      <c r="K408" s="192"/>
      <c r="L408" s="197"/>
      <c r="M408" s="198"/>
      <c r="N408" s="199"/>
      <c r="O408" s="199"/>
      <c r="P408" s="200">
        <f>SUM(P409:P411)</f>
        <v>0</v>
      </c>
      <c r="Q408" s="199"/>
      <c r="R408" s="200">
        <f>SUM(R409:R411)</f>
        <v>0</v>
      </c>
      <c r="S408" s="199"/>
      <c r="T408" s="201">
        <f>SUM(T409:T411)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02" t="s">
        <v>77</v>
      </c>
      <c r="AT408" s="203" t="s">
        <v>68</v>
      </c>
      <c r="AU408" s="203" t="s">
        <v>77</v>
      </c>
      <c r="AY408" s="202" t="s">
        <v>127</v>
      </c>
      <c r="BK408" s="204">
        <f>SUM(BK409:BK411)</f>
        <v>0</v>
      </c>
    </row>
    <row r="409" s="2" customFormat="1" ht="33" customHeight="1">
      <c r="A409" s="41"/>
      <c r="B409" s="42"/>
      <c r="C409" s="207" t="s">
        <v>599</v>
      </c>
      <c r="D409" s="207" t="s">
        <v>129</v>
      </c>
      <c r="E409" s="208" t="s">
        <v>717</v>
      </c>
      <c r="F409" s="209" t="s">
        <v>718</v>
      </c>
      <c r="G409" s="210" t="s">
        <v>238</v>
      </c>
      <c r="H409" s="211">
        <v>304.52600000000001</v>
      </c>
      <c r="I409" s="212"/>
      <c r="J409" s="213">
        <f>ROUND(I409*H409,2)</f>
        <v>0</v>
      </c>
      <c r="K409" s="209" t="s">
        <v>133</v>
      </c>
      <c r="L409" s="47"/>
      <c r="M409" s="214" t="s">
        <v>19</v>
      </c>
      <c r="N409" s="215" t="s">
        <v>40</v>
      </c>
      <c r="O409" s="87"/>
      <c r="P409" s="216">
        <f>O409*H409</f>
        <v>0</v>
      </c>
      <c r="Q409" s="216">
        <v>0</v>
      </c>
      <c r="R409" s="216">
        <f>Q409*H409</f>
        <v>0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134</v>
      </c>
      <c r="AT409" s="218" t="s">
        <v>129</v>
      </c>
      <c r="AU409" s="218" t="s">
        <v>79</v>
      </c>
      <c r="AY409" s="20" t="s">
        <v>127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77</v>
      </c>
      <c r="BK409" s="219">
        <f>ROUND(I409*H409,2)</f>
        <v>0</v>
      </c>
      <c r="BL409" s="20" t="s">
        <v>134</v>
      </c>
      <c r="BM409" s="218" t="s">
        <v>872</v>
      </c>
    </row>
    <row r="410" s="2" customFormat="1">
      <c r="A410" s="41"/>
      <c r="B410" s="42"/>
      <c r="C410" s="43"/>
      <c r="D410" s="220" t="s">
        <v>136</v>
      </c>
      <c r="E410" s="43"/>
      <c r="F410" s="221" t="s">
        <v>720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136</v>
      </c>
      <c r="AU410" s="20" t="s">
        <v>79</v>
      </c>
    </row>
    <row r="411" s="2" customFormat="1">
      <c r="A411" s="41"/>
      <c r="B411" s="42"/>
      <c r="C411" s="43"/>
      <c r="D411" s="225" t="s">
        <v>138</v>
      </c>
      <c r="E411" s="43"/>
      <c r="F411" s="226" t="s">
        <v>721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138</v>
      </c>
      <c r="AU411" s="20" t="s">
        <v>79</v>
      </c>
    </row>
    <row r="412" s="12" customFormat="1" ht="25.92" customHeight="1">
      <c r="A412" s="12"/>
      <c r="B412" s="191"/>
      <c r="C412" s="192"/>
      <c r="D412" s="193" t="s">
        <v>68</v>
      </c>
      <c r="E412" s="194" t="s">
        <v>628</v>
      </c>
      <c r="F412" s="194" t="s">
        <v>629</v>
      </c>
      <c r="G412" s="192"/>
      <c r="H412" s="192"/>
      <c r="I412" s="195"/>
      <c r="J412" s="196">
        <f>BK412</f>
        <v>0</v>
      </c>
      <c r="K412" s="192"/>
      <c r="L412" s="197"/>
      <c r="M412" s="198"/>
      <c r="N412" s="199"/>
      <c r="O412" s="199"/>
      <c r="P412" s="200">
        <f>P413+P426+P430</f>
        <v>0</v>
      </c>
      <c r="Q412" s="199"/>
      <c r="R412" s="200">
        <f>R413+R426+R430</f>
        <v>0</v>
      </c>
      <c r="S412" s="199"/>
      <c r="T412" s="201">
        <f>T413+T426+T430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02" t="s">
        <v>161</v>
      </c>
      <c r="AT412" s="203" t="s">
        <v>68</v>
      </c>
      <c r="AU412" s="203" t="s">
        <v>69</v>
      </c>
      <c r="AY412" s="202" t="s">
        <v>127</v>
      </c>
      <c r="BK412" s="204">
        <f>BK413+BK426+BK430</f>
        <v>0</v>
      </c>
    </row>
    <row r="413" s="12" customFormat="1" ht="22.8" customHeight="1">
      <c r="A413" s="12"/>
      <c r="B413" s="191"/>
      <c r="C413" s="192"/>
      <c r="D413" s="193" t="s">
        <v>68</v>
      </c>
      <c r="E413" s="205" t="s">
        <v>630</v>
      </c>
      <c r="F413" s="205" t="s">
        <v>631</v>
      </c>
      <c r="G413" s="192"/>
      <c r="H413" s="192"/>
      <c r="I413" s="195"/>
      <c r="J413" s="206">
        <f>BK413</f>
        <v>0</v>
      </c>
      <c r="K413" s="192"/>
      <c r="L413" s="197"/>
      <c r="M413" s="198"/>
      <c r="N413" s="199"/>
      <c r="O413" s="199"/>
      <c r="P413" s="200">
        <f>SUM(P414:P425)</f>
        <v>0</v>
      </c>
      <c r="Q413" s="199"/>
      <c r="R413" s="200">
        <f>SUM(R414:R425)</f>
        <v>0</v>
      </c>
      <c r="S413" s="199"/>
      <c r="T413" s="201">
        <f>SUM(T414:T425)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2" t="s">
        <v>161</v>
      </c>
      <c r="AT413" s="203" t="s">
        <v>68</v>
      </c>
      <c r="AU413" s="203" t="s">
        <v>77</v>
      </c>
      <c r="AY413" s="202" t="s">
        <v>127</v>
      </c>
      <c r="BK413" s="204">
        <f>SUM(BK414:BK425)</f>
        <v>0</v>
      </c>
    </row>
    <row r="414" s="2" customFormat="1" ht="16.5" customHeight="1">
      <c r="A414" s="41"/>
      <c r="B414" s="42"/>
      <c r="C414" s="207" t="s">
        <v>605</v>
      </c>
      <c r="D414" s="207" t="s">
        <v>129</v>
      </c>
      <c r="E414" s="208" t="s">
        <v>633</v>
      </c>
      <c r="F414" s="209" t="s">
        <v>634</v>
      </c>
      <c r="G414" s="210" t="s">
        <v>635</v>
      </c>
      <c r="H414" s="211">
        <v>1</v>
      </c>
      <c r="I414" s="212"/>
      <c r="J414" s="213">
        <f>ROUND(I414*H414,2)</f>
        <v>0</v>
      </c>
      <c r="K414" s="209" t="s">
        <v>133</v>
      </c>
      <c r="L414" s="47"/>
      <c r="M414" s="214" t="s">
        <v>19</v>
      </c>
      <c r="N414" s="215" t="s">
        <v>40</v>
      </c>
      <c r="O414" s="87"/>
      <c r="P414" s="216">
        <f>O414*H414</f>
        <v>0</v>
      </c>
      <c r="Q414" s="216">
        <v>0</v>
      </c>
      <c r="R414" s="216">
        <f>Q414*H414</f>
        <v>0</v>
      </c>
      <c r="S414" s="216">
        <v>0</v>
      </c>
      <c r="T414" s="217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8" t="s">
        <v>636</v>
      </c>
      <c r="AT414" s="218" t="s">
        <v>129</v>
      </c>
      <c r="AU414" s="218" t="s">
        <v>79</v>
      </c>
      <c r="AY414" s="20" t="s">
        <v>127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20" t="s">
        <v>77</v>
      </c>
      <c r="BK414" s="219">
        <f>ROUND(I414*H414,2)</f>
        <v>0</v>
      </c>
      <c r="BL414" s="20" t="s">
        <v>636</v>
      </c>
      <c r="BM414" s="218" t="s">
        <v>873</v>
      </c>
    </row>
    <row r="415" s="2" customFormat="1">
      <c r="A415" s="41"/>
      <c r="B415" s="42"/>
      <c r="C415" s="43"/>
      <c r="D415" s="220" t="s">
        <v>136</v>
      </c>
      <c r="E415" s="43"/>
      <c r="F415" s="221" t="s">
        <v>634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136</v>
      </c>
      <c r="AU415" s="20" t="s">
        <v>79</v>
      </c>
    </row>
    <row r="416" s="2" customFormat="1">
      <c r="A416" s="41"/>
      <c r="B416" s="42"/>
      <c r="C416" s="43"/>
      <c r="D416" s="225" t="s">
        <v>138</v>
      </c>
      <c r="E416" s="43"/>
      <c r="F416" s="226" t="s">
        <v>638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138</v>
      </c>
      <c r="AU416" s="20" t="s">
        <v>79</v>
      </c>
    </row>
    <row r="417" s="2" customFormat="1" ht="16.5" customHeight="1">
      <c r="A417" s="41"/>
      <c r="B417" s="42"/>
      <c r="C417" s="207" t="s">
        <v>612</v>
      </c>
      <c r="D417" s="207" t="s">
        <v>129</v>
      </c>
      <c r="E417" s="208" t="s">
        <v>640</v>
      </c>
      <c r="F417" s="209" t="s">
        <v>641</v>
      </c>
      <c r="G417" s="210" t="s">
        <v>635</v>
      </c>
      <c r="H417" s="211">
        <v>1</v>
      </c>
      <c r="I417" s="212"/>
      <c r="J417" s="213">
        <f>ROUND(I417*H417,2)</f>
        <v>0</v>
      </c>
      <c r="K417" s="209" t="s">
        <v>133</v>
      </c>
      <c r="L417" s="47"/>
      <c r="M417" s="214" t="s">
        <v>19</v>
      </c>
      <c r="N417" s="215" t="s">
        <v>40</v>
      </c>
      <c r="O417" s="87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636</v>
      </c>
      <c r="AT417" s="218" t="s">
        <v>129</v>
      </c>
      <c r="AU417" s="218" t="s">
        <v>79</v>
      </c>
      <c r="AY417" s="20" t="s">
        <v>127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77</v>
      </c>
      <c r="BK417" s="219">
        <f>ROUND(I417*H417,2)</f>
        <v>0</v>
      </c>
      <c r="BL417" s="20" t="s">
        <v>636</v>
      </c>
      <c r="BM417" s="218" t="s">
        <v>874</v>
      </c>
    </row>
    <row r="418" s="2" customFormat="1">
      <c r="A418" s="41"/>
      <c r="B418" s="42"/>
      <c r="C418" s="43"/>
      <c r="D418" s="220" t="s">
        <v>136</v>
      </c>
      <c r="E418" s="43"/>
      <c r="F418" s="221" t="s">
        <v>641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136</v>
      </c>
      <c r="AU418" s="20" t="s">
        <v>79</v>
      </c>
    </row>
    <row r="419" s="2" customFormat="1">
      <c r="A419" s="41"/>
      <c r="B419" s="42"/>
      <c r="C419" s="43"/>
      <c r="D419" s="225" t="s">
        <v>138</v>
      </c>
      <c r="E419" s="43"/>
      <c r="F419" s="226" t="s">
        <v>643</v>
      </c>
      <c r="G419" s="43"/>
      <c r="H419" s="43"/>
      <c r="I419" s="222"/>
      <c r="J419" s="43"/>
      <c r="K419" s="43"/>
      <c r="L419" s="47"/>
      <c r="M419" s="223"/>
      <c r="N419" s="22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138</v>
      </c>
      <c r="AU419" s="20" t="s">
        <v>79</v>
      </c>
    </row>
    <row r="420" s="2" customFormat="1" ht="16.5" customHeight="1">
      <c r="A420" s="41"/>
      <c r="B420" s="42"/>
      <c r="C420" s="207" t="s">
        <v>622</v>
      </c>
      <c r="D420" s="207" t="s">
        <v>129</v>
      </c>
      <c r="E420" s="208" t="s">
        <v>645</v>
      </c>
      <c r="F420" s="209" t="s">
        <v>646</v>
      </c>
      <c r="G420" s="210" t="s">
        <v>635</v>
      </c>
      <c r="H420" s="211">
        <v>1</v>
      </c>
      <c r="I420" s="212"/>
      <c r="J420" s="213">
        <f>ROUND(I420*H420,2)</f>
        <v>0</v>
      </c>
      <c r="K420" s="209" t="s">
        <v>133</v>
      </c>
      <c r="L420" s="47"/>
      <c r="M420" s="214" t="s">
        <v>19</v>
      </c>
      <c r="N420" s="215" t="s">
        <v>40</v>
      </c>
      <c r="O420" s="87"/>
      <c r="P420" s="216">
        <f>O420*H420</f>
        <v>0</v>
      </c>
      <c r="Q420" s="216">
        <v>0</v>
      </c>
      <c r="R420" s="216">
        <f>Q420*H420</f>
        <v>0</v>
      </c>
      <c r="S420" s="216">
        <v>0</v>
      </c>
      <c r="T420" s="217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8" t="s">
        <v>636</v>
      </c>
      <c r="AT420" s="218" t="s">
        <v>129</v>
      </c>
      <c r="AU420" s="218" t="s">
        <v>79</v>
      </c>
      <c r="AY420" s="20" t="s">
        <v>127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20" t="s">
        <v>77</v>
      </c>
      <c r="BK420" s="219">
        <f>ROUND(I420*H420,2)</f>
        <v>0</v>
      </c>
      <c r="BL420" s="20" t="s">
        <v>636</v>
      </c>
      <c r="BM420" s="218" t="s">
        <v>875</v>
      </c>
    </row>
    <row r="421" s="2" customFormat="1">
      <c r="A421" s="41"/>
      <c r="B421" s="42"/>
      <c r="C421" s="43"/>
      <c r="D421" s="220" t="s">
        <v>136</v>
      </c>
      <c r="E421" s="43"/>
      <c r="F421" s="221" t="s">
        <v>646</v>
      </c>
      <c r="G421" s="43"/>
      <c r="H421" s="43"/>
      <c r="I421" s="222"/>
      <c r="J421" s="43"/>
      <c r="K421" s="43"/>
      <c r="L421" s="47"/>
      <c r="M421" s="223"/>
      <c r="N421" s="22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136</v>
      </c>
      <c r="AU421" s="20" t="s">
        <v>79</v>
      </c>
    </row>
    <row r="422" s="2" customFormat="1">
      <c r="A422" s="41"/>
      <c r="B422" s="42"/>
      <c r="C422" s="43"/>
      <c r="D422" s="225" t="s">
        <v>138</v>
      </c>
      <c r="E422" s="43"/>
      <c r="F422" s="226" t="s">
        <v>648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138</v>
      </c>
      <c r="AU422" s="20" t="s">
        <v>79</v>
      </c>
    </row>
    <row r="423" s="2" customFormat="1" ht="16.5" customHeight="1">
      <c r="A423" s="41"/>
      <c r="B423" s="42"/>
      <c r="C423" s="207" t="s">
        <v>632</v>
      </c>
      <c r="D423" s="207" t="s">
        <v>129</v>
      </c>
      <c r="E423" s="208" t="s">
        <v>650</v>
      </c>
      <c r="F423" s="209" t="s">
        <v>651</v>
      </c>
      <c r="G423" s="210" t="s">
        <v>635</v>
      </c>
      <c r="H423" s="211">
        <v>1</v>
      </c>
      <c r="I423" s="212"/>
      <c r="J423" s="213">
        <f>ROUND(I423*H423,2)</f>
        <v>0</v>
      </c>
      <c r="K423" s="209" t="s">
        <v>133</v>
      </c>
      <c r="L423" s="47"/>
      <c r="M423" s="214" t="s">
        <v>19</v>
      </c>
      <c r="N423" s="215" t="s">
        <v>40</v>
      </c>
      <c r="O423" s="87"/>
      <c r="P423" s="216">
        <f>O423*H423</f>
        <v>0</v>
      </c>
      <c r="Q423" s="216">
        <v>0</v>
      </c>
      <c r="R423" s="216">
        <f>Q423*H423</f>
        <v>0</v>
      </c>
      <c r="S423" s="216">
        <v>0</v>
      </c>
      <c r="T423" s="217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18" t="s">
        <v>636</v>
      </c>
      <c r="AT423" s="218" t="s">
        <v>129</v>
      </c>
      <c r="AU423" s="218" t="s">
        <v>79</v>
      </c>
      <c r="AY423" s="20" t="s">
        <v>127</v>
      </c>
      <c r="BE423" s="219">
        <f>IF(N423="základní",J423,0)</f>
        <v>0</v>
      </c>
      <c r="BF423" s="219">
        <f>IF(N423="snížená",J423,0)</f>
        <v>0</v>
      </c>
      <c r="BG423" s="219">
        <f>IF(N423="zákl. přenesená",J423,0)</f>
        <v>0</v>
      </c>
      <c r="BH423" s="219">
        <f>IF(N423="sníž. přenesená",J423,0)</f>
        <v>0</v>
      </c>
      <c r="BI423" s="219">
        <f>IF(N423="nulová",J423,0)</f>
        <v>0</v>
      </c>
      <c r="BJ423" s="20" t="s">
        <v>77</v>
      </c>
      <c r="BK423" s="219">
        <f>ROUND(I423*H423,2)</f>
        <v>0</v>
      </c>
      <c r="BL423" s="20" t="s">
        <v>636</v>
      </c>
      <c r="BM423" s="218" t="s">
        <v>876</v>
      </c>
    </row>
    <row r="424" s="2" customFormat="1">
      <c r="A424" s="41"/>
      <c r="B424" s="42"/>
      <c r="C424" s="43"/>
      <c r="D424" s="220" t="s">
        <v>136</v>
      </c>
      <c r="E424" s="43"/>
      <c r="F424" s="221" t="s">
        <v>651</v>
      </c>
      <c r="G424" s="43"/>
      <c r="H424" s="43"/>
      <c r="I424" s="222"/>
      <c r="J424" s="43"/>
      <c r="K424" s="43"/>
      <c r="L424" s="47"/>
      <c r="M424" s="223"/>
      <c r="N424" s="224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136</v>
      </c>
      <c r="AU424" s="20" t="s">
        <v>79</v>
      </c>
    </row>
    <row r="425" s="2" customFormat="1">
      <c r="A425" s="41"/>
      <c r="B425" s="42"/>
      <c r="C425" s="43"/>
      <c r="D425" s="225" t="s">
        <v>138</v>
      </c>
      <c r="E425" s="43"/>
      <c r="F425" s="226" t="s">
        <v>653</v>
      </c>
      <c r="G425" s="43"/>
      <c r="H425" s="43"/>
      <c r="I425" s="222"/>
      <c r="J425" s="43"/>
      <c r="K425" s="43"/>
      <c r="L425" s="47"/>
      <c r="M425" s="223"/>
      <c r="N425" s="22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138</v>
      </c>
      <c r="AU425" s="20" t="s">
        <v>79</v>
      </c>
    </row>
    <row r="426" s="12" customFormat="1" ht="22.8" customHeight="1">
      <c r="A426" s="12"/>
      <c r="B426" s="191"/>
      <c r="C426" s="192"/>
      <c r="D426" s="193" t="s">
        <v>68</v>
      </c>
      <c r="E426" s="205" t="s">
        <v>654</v>
      </c>
      <c r="F426" s="205" t="s">
        <v>655</v>
      </c>
      <c r="G426" s="192"/>
      <c r="H426" s="192"/>
      <c r="I426" s="195"/>
      <c r="J426" s="206">
        <f>BK426</f>
        <v>0</v>
      </c>
      <c r="K426" s="192"/>
      <c r="L426" s="197"/>
      <c r="M426" s="198"/>
      <c r="N426" s="199"/>
      <c r="O426" s="199"/>
      <c r="P426" s="200">
        <f>SUM(P427:P429)</f>
        <v>0</v>
      </c>
      <c r="Q426" s="199"/>
      <c r="R426" s="200">
        <f>SUM(R427:R429)</f>
        <v>0</v>
      </c>
      <c r="S426" s="199"/>
      <c r="T426" s="201">
        <f>SUM(T427:T429)</f>
        <v>0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02" t="s">
        <v>161</v>
      </c>
      <c r="AT426" s="203" t="s">
        <v>68</v>
      </c>
      <c r="AU426" s="203" t="s">
        <v>77</v>
      </c>
      <c r="AY426" s="202" t="s">
        <v>127</v>
      </c>
      <c r="BK426" s="204">
        <f>SUM(BK427:BK429)</f>
        <v>0</v>
      </c>
    </row>
    <row r="427" s="2" customFormat="1" ht="16.5" customHeight="1">
      <c r="A427" s="41"/>
      <c r="B427" s="42"/>
      <c r="C427" s="207" t="s">
        <v>639</v>
      </c>
      <c r="D427" s="207" t="s">
        <v>129</v>
      </c>
      <c r="E427" s="208" t="s">
        <v>657</v>
      </c>
      <c r="F427" s="209" t="s">
        <v>658</v>
      </c>
      <c r="G427" s="210" t="s">
        <v>635</v>
      </c>
      <c r="H427" s="211">
        <v>1</v>
      </c>
      <c r="I427" s="212"/>
      <c r="J427" s="213">
        <f>ROUND(I427*H427,2)</f>
        <v>0</v>
      </c>
      <c r="K427" s="209" t="s">
        <v>133</v>
      </c>
      <c r="L427" s="47"/>
      <c r="M427" s="214" t="s">
        <v>19</v>
      </c>
      <c r="N427" s="215" t="s">
        <v>40</v>
      </c>
      <c r="O427" s="87"/>
      <c r="P427" s="216">
        <f>O427*H427</f>
        <v>0</v>
      </c>
      <c r="Q427" s="216">
        <v>0</v>
      </c>
      <c r="R427" s="216">
        <f>Q427*H427</f>
        <v>0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636</v>
      </c>
      <c r="AT427" s="218" t="s">
        <v>129</v>
      </c>
      <c r="AU427" s="218" t="s">
        <v>79</v>
      </c>
      <c r="AY427" s="20" t="s">
        <v>127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77</v>
      </c>
      <c r="BK427" s="219">
        <f>ROUND(I427*H427,2)</f>
        <v>0</v>
      </c>
      <c r="BL427" s="20" t="s">
        <v>636</v>
      </c>
      <c r="BM427" s="218" t="s">
        <v>877</v>
      </c>
    </row>
    <row r="428" s="2" customFormat="1">
      <c r="A428" s="41"/>
      <c r="B428" s="42"/>
      <c r="C428" s="43"/>
      <c r="D428" s="220" t="s">
        <v>136</v>
      </c>
      <c r="E428" s="43"/>
      <c r="F428" s="221" t="s">
        <v>658</v>
      </c>
      <c r="G428" s="43"/>
      <c r="H428" s="43"/>
      <c r="I428" s="222"/>
      <c r="J428" s="43"/>
      <c r="K428" s="43"/>
      <c r="L428" s="47"/>
      <c r="M428" s="223"/>
      <c r="N428" s="224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136</v>
      </c>
      <c r="AU428" s="20" t="s">
        <v>79</v>
      </c>
    </row>
    <row r="429" s="2" customFormat="1">
      <c r="A429" s="41"/>
      <c r="B429" s="42"/>
      <c r="C429" s="43"/>
      <c r="D429" s="225" t="s">
        <v>138</v>
      </c>
      <c r="E429" s="43"/>
      <c r="F429" s="226" t="s">
        <v>660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138</v>
      </c>
      <c r="AU429" s="20" t="s">
        <v>79</v>
      </c>
    </row>
    <row r="430" s="12" customFormat="1" ht="22.8" customHeight="1">
      <c r="A430" s="12"/>
      <c r="B430" s="191"/>
      <c r="C430" s="192"/>
      <c r="D430" s="193" t="s">
        <v>68</v>
      </c>
      <c r="E430" s="205" t="s">
        <v>661</v>
      </c>
      <c r="F430" s="205" t="s">
        <v>662</v>
      </c>
      <c r="G430" s="192"/>
      <c r="H430" s="192"/>
      <c r="I430" s="195"/>
      <c r="J430" s="206">
        <f>BK430</f>
        <v>0</v>
      </c>
      <c r="K430" s="192"/>
      <c r="L430" s="197"/>
      <c r="M430" s="198"/>
      <c r="N430" s="199"/>
      <c r="O430" s="199"/>
      <c r="P430" s="200">
        <f>SUM(P431:P436)</f>
        <v>0</v>
      </c>
      <c r="Q430" s="199"/>
      <c r="R430" s="200">
        <f>SUM(R431:R436)</f>
        <v>0</v>
      </c>
      <c r="S430" s="199"/>
      <c r="T430" s="201">
        <f>SUM(T431:T436)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02" t="s">
        <v>161</v>
      </c>
      <c r="AT430" s="203" t="s">
        <v>68</v>
      </c>
      <c r="AU430" s="203" t="s">
        <v>77</v>
      </c>
      <c r="AY430" s="202" t="s">
        <v>127</v>
      </c>
      <c r="BK430" s="204">
        <f>SUM(BK431:BK436)</f>
        <v>0</v>
      </c>
    </row>
    <row r="431" s="2" customFormat="1" ht="16.5" customHeight="1">
      <c r="A431" s="41"/>
      <c r="B431" s="42"/>
      <c r="C431" s="207" t="s">
        <v>644</v>
      </c>
      <c r="D431" s="207" t="s">
        <v>129</v>
      </c>
      <c r="E431" s="208" t="s">
        <v>664</v>
      </c>
      <c r="F431" s="209" t="s">
        <v>665</v>
      </c>
      <c r="G431" s="210" t="s">
        <v>635</v>
      </c>
      <c r="H431" s="211">
        <v>1</v>
      </c>
      <c r="I431" s="212"/>
      <c r="J431" s="213">
        <f>ROUND(I431*H431,2)</f>
        <v>0</v>
      </c>
      <c r="K431" s="209" t="s">
        <v>133</v>
      </c>
      <c r="L431" s="47"/>
      <c r="M431" s="214" t="s">
        <v>19</v>
      </c>
      <c r="N431" s="215" t="s">
        <v>40</v>
      </c>
      <c r="O431" s="87"/>
      <c r="P431" s="216">
        <f>O431*H431</f>
        <v>0</v>
      </c>
      <c r="Q431" s="216">
        <v>0</v>
      </c>
      <c r="R431" s="216">
        <f>Q431*H431</f>
        <v>0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636</v>
      </c>
      <c r="AT431" s="218" t="s">
        <v>129</v>
      </c>
      <c r="AU431" s="218" t="s">
        <v>79</v>
      </c>
      <c r="AY431" s="20" t="s">
        <v>127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77</v>
      </c>
      <c r="BK431" s="219">
        <f>ROUND(I431*H431,2)</f>
        <v>0</v>
      </c>
      <c r="BL431" s="20" t="s">
        <v>636</v>
      </c>
      <c r="BM431" s="218" t="s">
        <v>878</v>
      </c>
    </row>
    <row r="432" s="2" customFormat="1">
      <c r="A432" s="41"/>
      <c r="B432" s="42"/>
      <c r="C432" s="43"/>
      <c r="D432" s="220" t="s">
        <v>136</v>
      </c>
      <c r="E432" s="43"/>
      <c r="F432" s="221" t="s">
        <v>665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136</v>
      </c>
      <c r="AU432" s="20" t="s">
        <v>79</v>
      </c>
    </row>
    <row r="433" s="2" customFormat="1">
      <c r="A433" s="41"/>
      <c r="B433" s="42"/>
      <c r="C433" s="43"/>
      <c r="D433" s="225" t="s">
        <v>138</v>
      </c>
      <c r="E433" s="43"/>
      <c r="F433" s="226" t="s">
        <v>667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138</v>
      </c>
      <c r="AU433" s="20" t="s">
        <v>79</v>
      </c>
    </row>
    <row r="434" s="2" customFormat="1" ht="16.5" customHeight="1">
      <c r="A434" s="41"/>
      <c r="B434" s="42"/>
      <c r="C434" s="207" t="s">
        <v>649</v>
      </c>
      <c r="D434" s="207" t="s">
        <v>129</v>
      </c>
      <c r="E434" s="208" t="s">
        <v>669</v>
      </c>
      <c r="F434" s="209" t="s">
        <v>670</v>
      </c>
      <c r="G434" s="210" t="s">
        <v>635</v>
      </c>
      <c r="H434" s="211">
        <v>1</v>
      </c>
      <c r="I434" s="212"/>
      <c r="J434" s="213">
        <f>ROUND(I434*H434,2)</f>
        <v>0</v>
      </c>
      <c r="K434" s="209" t="s">
        <v>133</v>
      </c>
      <c r="L434" s="47"/>
      <c r="M434" s="214" t="s">
        <v>19</v>
      </c>
      <c r="N434" s="215" t="s">
        <v>40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636</v>
      </c>
      <c r="AT434" s="218" t="s">
        <v>129</v>
      </c>
      <c r="AU434" s="218" t="s">
        <v>79</v>
      </c>
      <c r="AY434" s="20" t="s">
        <v>127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77</v>
      </c>
      <c r="BK434" s="219">
        <f>ROUND(I434*H434,2)</f>
        <v>0</v>
      </c>
      <c r="BL434" s="20" t="s">
        <v>636</v>
      </c>
      <c r="BM434" s="218" t="s">
        <v>879</v>
      </c>
    </row>
    <row r="435" s="2" customFormat="1">
      <c r="A435" s="41"/>
      <c r="B435" s="42"/>
      <c r="C435" s="43"/>
      <c r="D435" s="220" t="s">
        <v>136</v>
      </c>
      <c r="E435" s="43"/>
      <c r="F435" s="221" t="s">
        <v>670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136</v>
      </c>
      <c r="AU435" s="20" t="s">
        <v>79</v>
      </c>
    </row>
    <row r="436" s="2" customFormat="1">
      <c r="A436" s="41"/>
      <c r="B436" s="42"/>
      <c r="C436" s="43"/>
      <c r="D436" s="225" t="s">
        <v>138</v>
      </c>
      <c r="E436" s="43"/>
      <c r="F436" s="226" t="s">
        <v>672</v>
      </c>
      <c r="G436" s="43"/>
      <c r="H436" s="43"/>
      <c r="I436" s="222"/>
      <c r="J436" s="43"/>
      <c r="K436" s="43"/>
      <c r="L436" s="47"/>
      <c r="M436" s="280"/>
      <c r="N436" s="281"/>
      <c r="O436" s="282"/>
      <c r="P436" s="282"/>
      <c r="Q436" s="282"/>
      <c r="R436" s="282"/>
      <c r="S436" s="282"/>
      <c r="T436" s="283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138</v>
      </c>
      <c r="AU436" s="20" t="s">
        <v>79</v>
      </c>
    </row>
    <row r="437" s="2" customFormat="1" ht="6.96" customHeight="1">
      <c r="A437" s="41"/>
      <c r="B437" s="62"/>
      <c r="C437" s="63"/>
      <c r="D437" s="63"/>
      <c r="E437" s="63"/>
      <c r="F437" s="63"/>
      <c r="G437" s="63"/>
      <c r="H437" s="63"/>
      <c r="I437" s="63"/>
      <c r="J437" s="63"/>
      <c r="K437" s="63"/>
      <c r="L437" s="47"/>
      <c r="M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</sheetData>
  <sheetProtection sheet="1" autoFilter="0" formatColumns="0" formatRows="0" objects="1" scenarios="1" spinCount="100000" saltValue="oj6dkt6deTwZnQaTh72GxSjzyUPRBGI0nUUSqhzf8Dx+VAkP1pKwJTPMGE+6u7H6Y+TNnuxO5/R9ZnK4yrujxA==" hashValue="+xjjgbIJFMkkDd5n4RTlFYem83Pqwmvg24Qjwp27nSQncvWr7xJXSrkU27RjsBEkXvHzZVeOscBqC3dL+Jf6Kg==" algorithmName="SHA-512" password="CBF1"/>
  <autoFilter ref="C91:K436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4_02/113106123"/>
    <hyperlink ref="F100" r:id="rId2" display="https://podminky.urs.cz/item/CS_URS_2024_02/113107231"/>
    <hyperlink ref="F106" r:id="rId3" display="https://podminky.urs.cz/item/CS_URS_2024_02/113107244"/>
    <hyperlink ref="F111" r:id="rId4" display="https://podminky.urs.cz/item/CS_URS_2024_02/113154528"/>
    <hyperlink ref="F114" r:id="rId5" display="https://podminky.urs.cz/item/CS_URS_2024_02/113202111"/>
    <hyperlink ref="F117" r:id="rId6" display="https://podminky.urs.cz/item/CS_URS_2024_02/121151123"/>
    <hyperlink ref="F122" r:id="rId7" display="https://podminky.urs.cz/item/CS_URS_2024_02/122252516"/>
    <hyperlink ref="F129" r:id="rId8" display="https://podminky.urs.cz/item/CS_URS_2024_02/131251100"/>
    <hyperlink ref="F134" r:id="rId9" display="https://podminky.urs.cz/item/CS_URS_2024_02/132254101"/>
    <hyperlink ref="F139" r:id="rId10" display="https://podminky.urs.cz/item/CS_URS_2024_02/162351103"/>
    <hyperlink ref="F147" r:id="rId11" display="https://podminky.urs.cz/item/CS_URS_2024_02/162751117"/>
    <hyperlink ref="F155" r:id="rId12" display="https://podminky.urs.cz/item/CS_URS_2024_02/162751119"/>
    <hyperlink ref="F164" r:id="rId13" display="https://podminky.urs.cz/item/CS_URS_2024_02/167151101"/>
    <hyperlink ref="F170" r:id="rId14" display="https://podminky.urs.cz/item/CS_URS_2024_02/171201231"/>
    <hyperlink ref="F174" r:id="rId15" display="https://podminky.urs.cz/item/CS_URS_2024_02/171251201"/>
    <hyperlink ref="F180" r:id="rId16" display="https://podminky.urs.cz/item/CS_URS_2024_02/174151101"/>
    <hyperlink ref="F189" r:id="rId17" display="https://podminky.urs.cz/item/CS_URS_2024_02/175151101"/>
    <hyperlink ref="F198" r:id="rId18" display="https://podminky.urs.cz/item/CS_URS_2024_02/181152302"/>
    <hyperlink ref="F205" r:id="rId19" display="https://podminky.urs.cz/item/CS_URS_2024_02/181351113"/>
    <hyperlink ref="F210" r:id="rId20" display="https://podminky.urs.cz/item/CS_URS_2024_02/181411131"/>
    <hyperlink ref="F217" r:id="rId21" display="https://podminky.urs.cz/item/CS_URS_2024_02/273313611"/>
    <hyperlink ref="F223" r:id="rId22" display="https://podminky.urs.cz/item/CS_URS_2024_02/451572111"/>
    <hyperlink ref="F229" r:id="rId23" display="https://podminky.urs.cz/item/CS_URS_2024_02/564851114"/>
    <hyperlink ref="F236" r:id="rId24" display="https://podminky.urs.cz/item/CS_URS_2024_02/573231108"/>
    <hyperlink ref="F239" r:id="rId25" display="https://podminky.urs.cz/item/CS_URS_2024_02/577144121"/>
    <hyperlink ref="F242" r:id="rId26" display="https://podminky.urs.cz/item/CS_URS_2024_02/577165122"/>
    <hyperlink ref="F245" r:id="rId27" display="https://podminky.urs.cz/item/CS_URS_2024_02/596211113"/>
    <hyperlink ref="F262" r:id="rId28" display="https://podminky.urs.cz/item/CS_URS_2024_02/596211213"/>
    <hyperlink ref="F287" r:id="rId29" display="https://podminky.urs.cz/item/CS_URS_2024_02/871310310"/>
    <hyperlink ref="F295" r:id="rId30" display="https://podminky.urs.cz/item/CS_URS_2024_02/895941302.1"/>
    <hyperlink ref="F300" r:id="rId31" display="https://podminky.urs.cz/item/CS_URS_2024_02/895941313"/>
    <hyperlink ref="F305" r:id="rId32" display="https://podminky.urs.cz/item/CS_URS_2024_02/895941323"/>
    <hyperlink ref="F310" r:id="rId33" display="https://podminky.urs.cz/item/CS_URS_2024_02/895941331"/>
    <hyperlink ref="F315" r:id="rId34" display="https://podminky.urs.cz/item/CS_URS_2024_02/899132111"/>
    <hyperlink ref="F318" r:id="rId35" display="https://podminky.urs.cz/item/CS_URS_2024_02/899132212"/>
    <hyperlink ref="F321" r:id="rId36" display="https://podminky.urs.cz/item/CS_URS_2024_02/899204112"/>
    <hyperlink ref="F329" r:id="rId37" display="https://podminky.urs.cz/item/CS_URS_2024_02/914111111"/>
    <hyperlink ref="F334" r:id="rId38" display="https://podminky.urs.cz/item/CS_URS_2024_02/914511112"/>
    <hyperlink ref="F339" r:id="rId39" display="https://podminky.urs.cz/item/CS_URS_2024_02/916131213"/>
    <hyperlink ref="F358" r:id="rId40" display="https://podminky.urs.cz/item/CS_URS_2024_02/916231213"/>
    <hyperlink ref="F364" r:id="rId41" display="https://podminky.urs.cz/item/CS_URS_2024_02/919732211"/>
    <hyperlink ref="F367" r:id="rId42" display="https://podminky.urs.cz/item/CS_URS_2024_02/919735111"/>
    <hyperlink ref="F371" r:id="rId43" display="https://podminky.urs.cz/item/CS_URS_2024_02/997221551"/>
    <hyperlink ref="F377" r:id="rId44" display="https://podminky.urs.cz/item/CS_URS_2024_02/997221559"/>
    <hyperlink ref="F384" r:id="rId45" display="https://podminky.urs.cz/item/CS_URS_2024_02/997221561"/>
    <hyperlink ref="F391" r:id="rId46" display="https://podminky.urs.cz/item/CS_URS_2024_02/997221569"/>
    <hyperlink ref="F399" r:id="rId47" display="https://podminky.urs.cz/item/CS_URS_2024_02/997221861"/>
    <hyperlink ref="F404" r:id="rId48" display="https://podminky.urs.cz/item/CS_URS_2024_02/997221875"/>
    <hyperlink ref="F411" r:id="rId49" display="https://podminky.urs.cz/item/CS_URS_2024_02/998225111"/>
    <hyperlink ref="F416" r:id="rId50" display="https://podminky.urs.cz/item/CS_URS_2024_02/012164000"/>
    <hyperlink ref="F419" r:id="rId51" display="https://podminky.urs.cz/item/CS_URS_2024_02/012234000"/>
    <hyperlink ref="F422" r:id="rId52" display="https://podminky.urs.cz/item/CS_URS_2024_02/012444000"/>
    <hyperlink ref="F425" r:id="rId53" display="https://podminky.urs.cz/item/CS_URS_2024_02/013254000"/>
    <hyperlink ref="F429" r:id="rId54" display="https://podminky.urs.cz/item/CS_URS_2024_02/043002000"/>
    <hyperlink ref="F433" r:id="rId55" display="https://podminky.urs.cz/item/CS_URS_2024_02/072103000"/>
    <hyperlink ref="F436" r:id="rId56" display="https://podminky.urs.cz/item/CS_URS_2024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PRAVICE - MISTNÍ KOMUNIKACE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880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8. 10. 2025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ROUND((SUM(BE89:BE226)),  2)</f>
        <v>0</v>
      </c>
      <c r="G33" s="41"/>
      <c r="H33" s="41"/>
      <c r="I33" s="151">
        <v>0.20999999999999999</v>
      </c>
      <c r="J33" s="150">
        <f>ROUND(((SUM(BE89:BE226))*I33),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ROUND((SUM(BF89:BF226)),  2)</f>
        <v>0</v>
      </c>
      <c r="G34" s="41"/>
      <c r="H34" s="41"/>
      <c r="I34" s="151">
        <v>0.12</v>
      </c>
      <c r="J34" s="150">
        <f>ROUND(((SUM(BF89:BF226))*I34),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ROUND((SUM(BG89:BG226)),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ROUND((SUM(BH89:BH226)),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ROUND((SUM(BI89:BI226)),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PRAVICE - MISTNÍ KOMUNIKACE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04 - ETAPA 6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8. 10. 2025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99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100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103</v>
      </c>
      <c r="E62" s="177"/>
      <c r="F62" s="177"/>
      <c r="G62" s="177"/>
      <c r="H62" s="177"/>
      <c r="I62" s="177"/>
      <c r="J62" s="178">
        <f>J126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105</v>
      </c>
      <c r="E63" s="177"/>
      <c r="F63" s="177"/>
      <c r="G63" s="177"/>
      <c r="H63" s="177"/>
      <c r="I63" s="177"/>
      <c r="J63" s="178">
        <f>J151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106</v>
      </c>
      <c r="E64" s="177"/>
      <c r="F64" s="177"/>
      <c r="G64" s="177"/>
      <c r="H64" s="177"/>
      <c r="I64" s="177"/>
      <c r="J64" s="178">
        <f>J181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107</v>
      </c>
      <c r="E65" s="177"/>
      <c r="F65" s="177"/>
      <c r="G65" s="177"/>
      <c r="H65" s="177"/>
      <c r="I65" s="177"/>
      <c r="J65" s="178">
        <f>J198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108</v>
      </c>
      <c r="E66" s="171"/>
      <c r="F66" s="171"/>
      <c r="G66" s="171"/>
      <c r="H66" s="171"/>
      <c r="I66" s="171"/>
      <c r="J66" s="172">
        <f>J202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109</v>
      </c>
      <c r="E67" s="177"/>
      <c r="F67" s="177"/>
      <c r="G67" s="177"/>
      <c r="H67" s="177"/>
      <c r="I67" s="177"/>
      <c r="J67" s="178">
        <f>J203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110</v>
      </c>
      <c r="E68" s="177"/>
      <c r="F68" s="177"/>
      <c r="G68" s="177"/>
      <c r="H68" s="177"/>
      <c r="I68" s="177"/>
      <c r="J68" s="178">
        <f>J216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111</v>
      </c>
      <c r="E69" s="177"/>
      <c r="F69" s="177"/>
      <c r="G69" s="177"/>
      <c r="H69" s="177"/>
      <c r="I69" s="177"/>
      <c r="J69" s="178">
        <f>J220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112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63" t="str">
        <f>E7</f>
        <v>PRAVICE - MISTNÍ KOMUNIKACE</v>
      </c>
      <c r="F79" s="35"/>
      <c r="G79" s="35"/>
      <c r="H79" s="35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93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04 - ETAPA 6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F12</f>
        <v xml:space="preserve"> </v>
      </c>
      <c r="G83" s="43"/>
      <c r="H83" s="43"/>
      <c r="I83" s="35" t="s">
        <v>23</v>
      </c>
      <c r="J83" s="75" t="str">
        <f>IF(J12="","",J12)</f>
        <v>8. 10. 2025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E15</f>
        <v xml:space="preserve"> </v>
      </c>
      <c r="G85" s="43"/>
      <c r="H85" s="43"/>
      <c r="I85" s="35" t="s">
        <v>30</v>
      </c>
      <c r="J85" s="39" t="str">
        <f>E21</f>
        <v xml:space="preserve">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28</v>
      </c>
      <c r="D86" s="43"/>
      <c r="E86" s="43"/>
      <c r="F86" s="30" t="str">
        <f>IF(E18="","",E18)</f>
        <v>Vyplň údaj</v>
      </c>
      <c r="G86" s="43"/>
      <c r="H86" s="43"/>
      <c r="I86" s="35" t="s">
        <v>32</v>
      </c>
      <c r="J86" s="39" t="str">
        <f>E24</f>
        <v xml:space="preserve"> 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113</v>
      </c>
      <c r="D88" s="183" t="s">
        <v>54</v>
      </c>
      <c r="E88" s="183" t="s">
        <v>50</v>
      </c>
      <c r="F88" s="183" t="s">
        <v>51</v>
      </c>
      <c r="G88" s="183" t="s">
        <v>114</v>
      </c>
      <c r="H88" s="183" t="s">
        <v>115</v>
      </c>
      <c r="I88" s="183" t="s">
        <v>116</v>
      </c>
      <c r="J88" s="183" t="s">
        <v>97</v>
      </c>
      <c r="K88" s="184" t="s">
        <v>117</v>
      </c>
      <c r="L88" s="185"/>
      <c r="M88" s="95" t="s">
        <v>19</v>
      </c>
      <c r="N88" s="96" t="s">
        <v>39</v>
      </c>
      <c r="O88" s="96" t="s">
        <v>118</v>
      </c>
      <c r="P88" s="96" t="s">
        <v>119</v>
      </c>
      <c r="Q88" s="96" t="s">
        <v>120</v>
      </c>
      <c r="R88" s="96" t="s">
        <v>121</v>
      </c>
      <c r="S88" s="96" t="s">
        <v>122</v>
      </c>
      <c r="T88" s="97" t="s">
        <v>123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124</v>
      </c>
      <c r="D89" s="43"/>
      <c r="E89" s="43"/>
      <c r="F89" s="43"/>
      <c r="G89" s="43"/>
      <c r="H89" s="43"/>
      <c r="I89" s="43"/>
      <c r="J89" s="186">
        <f>BK89</f>
        <v>0</v>
      </c>
      <c r="K89" s="43"/>
      <c r="L89" s="47"/>
      <c r="M89" s="98"/>
      <c r="N89" s="187"/>
      <c r="O89" s="99"/>
      <c r="P89" s="188">
        <f>P90+P202</f>
        <v>0</v>
      </c>
      <c r="Q89" s="99"/>
      <c r="R89" s="188">
        <f>R90+R202</f>
        <v>92.778551600000014</v>
      </c>
      <c r="S89" s="99"/>
      <c r="T89" s="189">
        <f>T90+T202</f>
        <v>243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68</v>
      </c>
      <c r="AU89" s="20" t="s">
        <v>98</v>
      </c>
      <c r="BK89" s="190">
        <f>BK90+BK202</f>
        <v>0</v>
      </c>
    </row>
    <row r="90" s="12" customFormat="1" ht="25.92" customHeight="1">
      <c r="A90" s="12"/>
      <c r="B90" s="191"/>
      <c r="C90" s="192"/>
      <c r="D90" s="193" t="s">
        <v>68</v>
      </c>
      <c r="E90" s="194" t="s">
        <v>125</v>
      </c>
      <c r="F90" s="194" t="s">
        <v>126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P91+P126+P151+P181+P198</f>
        <v>0</v>
      </c>
      <c r="Q90" s="199"/>
      <c r="R90" s="200">
        <f>R91+R126+R151+R181+R198</f>
        <v>92.778551600000014</v>
      </c>
      <c r="S90" s="199"/>
      <c r="T90" s="201">
        <f>T91+T126+T151+T181+T198</f>
        <v>243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77</v>
      </c>
      <c r="AT90" s="203" t="s">
        <v>68</v>
      </c>
      <c r="AU90" s="203" t="s">
        <v>69</v>
      </c>
      <c r="AY90" s="202" t="s">
        <v>127</v>
      </c>
      <c r="BK90" s="204">
        <f>BK91+BK126+BK151+BK181+BK198</f>
        <v>0</v>
      </c>
    </row>
    <row r="91" s="12" customFormat="1" ht="22.8" customHeight="1">
      <c r="A91" s="12"/>
      <c r="B91" s="191"/>
      <c r="C91" s="192"/>
      <c r="D91" s="193" t="s">
        <v>68</v>
      </c>
      <c r="E91" s="205" t="s">
        <v>77</v>
      </c>
      <c r="F91" s="205" t="s">
        <v>128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SUM(P92:P125)</f>
        <v>0</v>
      </c>
      <c r="Q91" s="199"/>
      <c r="R91" s="200">
        <f>SUM(R92:R125)</f>
        <v>0</v>
      </c>
      <c r="S91" s="199"/>
      <c r="T91" s="201">
        <f>SUM(T92:T125)</f>
        <v>243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77</v>
      </c>
      <c r="AT91" s="203" t="s">
        <v>68</v>
      </c>
      <c r="AU91" s="203" t="s">
        <v>77</v>
      </c>
      <c r="AY91" s="202" t="s">
        <v>127</v>
      </c>
      <c r="BK91" s="204">
        <f>SUM(BK92:BK125)</f>
        <v>0</v>
      </c>
    </row>
    <row r="92" s="2" customFormat="1" ht="24.15" customHeight="1">
      <c r="A92" s="41"/>
      <c r="B92" s="42"/>
      <c r="C92" s="207" t="s">
        <v>77</v>
      </c>
      <c r="D92" s="207" t="s">
        <v>129</v>
      </c>
      <c r="E92" s="208" t="s">
        <v>140</v>
      </c>
      <c r="F92" s="209" t="s">
        <v>141</v>
      </c>
      <c r="G92" s="210" t="s">
        <v>132</v>
      </c>
      <c r="H92" s="211">
        <v>540</v>
      </c>
      <c r="I92" s="212"/>
      <c r="J92" s="213">
        <f>ROUND(I92*H92,2)</f>
        <v>0</v>
      </c>
      <c r="K92" s="209" t="s">
        <v>133</v>
      </c>
      <c r="L92" s="47"/>
      <c r="M92" s="214" t="s">
        <v>19</v>
      </c>
      <c r="N92" s="215" t="s">
        <v>40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0.45000000000000001</v>
      </c>
      <c r="T92" s="217">
        <f>S92*H92</f>
        <v>243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134</v>
      </c>
      <c r="AT92" s="218" t="s">
        <v>129</v>
      </c>
      <c r="AU92" s="218" t="s">
        <v>79</v>
      </c>
      <c r="AY92" s="20" t="s">
        <v>127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77</v>
      </c>
      <c r="BK92" s="219">
        <f>ROUND(I92*H92,2)</f>
        <v>0</v>
      </c>
      <c r="BL92" s="20" t="s">
        <v>134</v>
      </c>
      <c r="BM92" s="218" t="s">
        <v>881</v>
      </c>
    </row>
    <row r="93" s="2" customFormat="1">
      <c r="A93" s="41"/>
      <c r="B93" s="42"/>
      <c r="C93" s="43"/>
      <c r="D93" s="220" t="s">
        <v>136</v>
      </c>
      <c r="E93" s="43"/>
      <c r="F93" s="221" t="s">
        <v>143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136</v>
      </c>
      <c r="AU93" s="20" t="s">
        <v>79</v>
      </c>
    </row>
    <row r="94" s="2" customFormat="1">
      <c r="A94" s="41"/>
      <c r="B94" s="42"/>
      <c r="C94" s="43"/>
      <c r="D94" s="225" t="s">
        <v>138</v>
      </c>
      <c r="E94" s="43"/>
      <c r="F94" s="226" t="s">
        <v>144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138</v>
      </c>
      <c r="AU94" s="20" t="s">
        <v>79</v>
      </c>
    </row>
    <row r="95" s="13" customFormat="1">
      <c r="A95" s="13"/>
      <c r="B95" s="227"/>
      <c r="C95" s="228"/>
      <c r="D95" s="220" t="s">
        <v>145</v>
      </c>
      <c r="E95" s="229" t="s">
        <v>19</v>
      </c>
      <c r="F95" s="230" t="s">
        <v>882</v>
      </c>
      <c r="G95" s="228"/>
      <c r="H95" s="231">
        <v>540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145</v>
      </c>
      <c r="AU95" s="237" t="s">
        <v>79</v>
      </c>
      <c r="AV95" s="13" t="s">
        <v>79</v>
      </c>
      <c r="AW95" s="13" t="s">
        <v>31</v>
      </c>
      <c r="AX95" s="13" t="s">
        <v>69</v>
      </c>
      <c r="AY95" s="237" t="s">
        <v>127</v>
      </c>
    </row>
    <row r="96" s="14" customFormat="1">
      <c r="A96" s="14"/>
      <c r="B96" s="238"/>
      <c r="C96" s="239"/>
      <c r="D96" s="220" t="s">
        <v>145</v>
      </c>
      <c r="E96" s="240" t="s">
        <v>19</v>
      </c>
      <c r="F96" s="241" t="s">
        <v>147</v>
      </c>
      <c r="G96" s="239"/>
      <c r="H96" s="242">
        <v>540</v>
      </c>
      <c r="I96" s="243"/>
      <c r="J96" s="239"/>
      <c r="K96" s="239"/>
      <c r="L96" s="244"/>
      <c r="M96" s="245"/>
      <c r="N96" s="246"/>
      <c r="O96" s="246"/>
      <c r="P96" s="246"/>
      <c r="Q96" s="246"/>
      <c r="R96" s="246"/>
      <c r="S96" s="246"/>
      <c r="T96" s="24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8" t="s">
        <v>145</v>
      </c>
      <c r="AU96" s="248" t="s">
        <v>79</v>
      </c>
      <c r="AV96" s="14" t="s">
        <v>134</v>
      </c>
      <c r="AW96" s="14" t="s">
        <v>31</v>
      </c>
      <c r="AX96" s="14" t="s">
        <v>77</v>
      </c>
      <c r="AY96" s="248" t="s">
        <v>127</v>
      </c>
    </row>
    <row r="97" s="2" customFormat="1" ht="37.8" customHeight="1">
      <c r="A97" s="41"/>
      <c r="B97" s="42"/>
      <c r="C97" s="207" t="s">
        <v>79</v>
      </c>
      <c r="D97" s="207" t="s">
        <v>129</v>
      </c>
      <c r="E97" s="208" t="s">
        <v>883</v>
      </c>
      <c r="F97" s="209" t="s">
        <v>884</v>
      </c>
      <c r="G97" s="210" t="s">
        <v>178</v>
      </c>
      <c r="H97" s="211">
        <v>314.10000000000002</v>
      </c>
      <c r="I97" s="212"/>
      <c r="J97" s="213">
        <f>ROUND(I97*H97,2)</f>
        <v>0</v>
      </c>
      <c r="K97" s="209" t="s">
        <v>133</v>
      </c>
      <c r="L97" s="47"/>
      <c r="M97" s="214" t="s">
        <v>19</v>
      </c>
      <c r="N97" s="215" t="s">
        <v>40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134</v>
      </c>
      <c r="AT97" s="218" t="s">
        <v>129</v>
      </c>
      <c r="AU97" s="218" t="s">
        <v>79</v>
      </c>
      <c r="AY97" s="20" t="s">
        <v>127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77</v>
      </c>
      <c r="BK97" s="219">
        <f>ROUND(I97*H97,2)</f>
        <v>0</v>
      </c>
      <c r="BL97" s="20" t="s">
        <v>134</v>
      </c>
      <c r="BM97" s="218" t="s">
        <v>885</v>
      </c>
    </row>
    <row r="98" s="2" customFormat="1">
      <c r="A98" s="41"/>
      <c r="B98" s="42"/>
      <c r="C98" s="43"/>
      <c r="D98" s="220" t="s">
        <v>136</v>
      </c>
      <c r="E98" s="43"/>
      <c r="F98" s="221" t="s">
        <v>886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136</v>
      </c>
      <c r="AU98" s="20" t="s">
        <v>79</v>
      </c>
    </row>
    <row r="99" s="2" customFormat="1">
      <c r="A99" s="41"/>
      <c r="B99" s="42"/>
      <c r="C99" s="43"/>
      <c r="D99" s="225" t="s">
        <v>138</v>
      </c>
      <c r="E99" s="43"/>
      <c r="F99" s="226" t="s">
        <v>887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138</v>
      </c>
      <c r="AU99" s="20" t="s">
        <v>79</v>
      </c>
    </row>
    <row r="100" s="13" customFormat="1">
      <c r="A100" s="13"/>
      <c r="B100" s="227"/>
      <c r="C100" s="228"/>
      <c r="D100" s="220" t="s">
        <v>145</v>
      </c>
      <c r="E100" s="229" t="s">
        <v>19</v>
      </c>
      <c r="F100" s="230" t="s">
        <v>888</v>
      </c>
      <c r="G100" s="228"/>
      <c r="H100" s="231">
        <v>210.59999999999999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145</v>
      </c>
      <c r="AU100" s="237" t="s">
        <v>79</v>
      </c>
      <c r="AV100" s="13" t="s">
        <v>79</v>
      </c>
      <c r="AW100" s="13" t="s">
        <v>31</v>
      </c>
      <c r="AX100" s="13" t="s">
        <v>69</v>
      </c>
      <c r="AY100" s="237" t="s">
        <v>127</v>
      </c>
    </row>
    <row r="101" s="13" customFormat="1">
      <c r="A101" s="13"/>
      <c r="B101" s="227"/>
      <c r="C101" s="228"/>
      <c r="D101" s="220" t="s">
        <v>145</v>
      </c>
      <c r="E101" s="229" t="s">
        <v>19</v>
      </c>
      <c r="F101" s="230" t="s">
        <v>889</v>
      </c>
      <c r="G101" s="228"/>
      <c r="H101" s="231">
        <v>103.5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145</v>
      </c>
      <c r="AU101" s="237" t="s">
        <v>79</v>
      </c>
      <c r="AV101" s="13" t="s">
        <v>79</v>
      </c>
      <c r="AW101" s="13" t="s">
        <v>31</v>
      </c>
      <c r="AX101" s="13" t="s">
        <v>69</v>
      </c>
      <c r="AY101" s="237" t="s">
        <v>127</v>
      </c>
    </row>
    <row r="102" s="14" customFormat="1">
      <c r="A102" s="14"/>
      <c r="B102" s="238"/>
      <c r="C102" s="239"/>
      <c r="D102" s="220" t="s">
        <v>145</v>
      </c>
      <c r="E102" s="240" t="s">
        <v>19</v>
      </c>
      <c r="F102" s="241" t="s">
        <v>147</v>
      </c>
      <c r="G102" s="239"/>
      <c r="H102" s="242">
        <v>314.10000000000002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145</v>
      </c>
      <c r="AU102" s="248" t="s">
        <v>79</v>
      </c>
      <c r="AV102" s="14" t="s">
        <v>134</v>
      </c>
      <c r="AW102" s="14" t="s">
        <v>31</v>
      </c>
      <c r="AX102" s="14" t="s">
        <v>77</v>
      </c>
      <c r="AY102" s="248" t="s">
        <v>127</v>
      </c>
    </row>
    <row r="103" s="2" customFormat="1" ht="37.8" customHeight="1">
      <c r="A103" s="41"/>
      <c r="B103" s="42"/>
      <c r="C103" s="207" t="s">
        <v>148</v>
      </c>
      <c r="D103" s="207" t="s">
        <v>129</v>
      </c>
      <c r="E103" s="208" t="s">
        <v>212</v>
      </c>
      <c r="F103" s="209" t="s">
        <v>213</v>
      </c>
      <c r="G103" s="210" t="s">
        <v>178</v>
      </c>
      <c r="H103" s="211">
        <v>314.10000000000002</v>
      </c>
      <c r="I103" s="212"/>
      <c r="J103" s="213">
        <f>ROUND(I103*H103,2)</f>
        <v>0</v>
      </c>
      <c r="K103" s="209" t="s">
        <v>133</v>
      </c>
      <c r="L103" s="47"/>
      <c r="M103" s="214" t="s">
        <v>19</v>
      </c>
      <c r="N103" s="215" t="s">
        <v>40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134</v>
      </c>
      <c r="AT103" s="218" t="s">
        <v>129</v>
      </c>
      <c r="AU103" s="218" t="s">
        <v>79</v>
      </c>
      <c r="AY103" s="20" t="s">
        <v>127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77</v>
      </c>
      <c r="BK103" s="219">
        <f>ROUND(I103*H103,2)</f>
        <v>0</v>
      </c>
      <c r="BL103" s="20" t="s">
        <v>134</v>
      </c>
      <c r="BM103" s="218" t="s">
        <v>890</v>
      </c>
    </row>
    <row r="104" s="2" customFormat="1">
      <c r="A104" s="41"/>
      <c r="B104" s="42"/>
      <c r="C104" s="43"/>
      <c r="D104" s="220" t="s">
        <v>136</v>
      </c>
      <c r="E104" s="43"/>
      <c r="F104" s="221" t="s">
        <v>215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136</v>
      </c>
      <c r="AU104" s="20" t="s">
        <v>79</v>
      </c>
    </row>
    <row r="105" s="2" customFormat="1">
      <c r="A105" s="41"/>
      <c r="B105" s="42"/>
      <c r="C105" s="43"/>
      <c r="D105" s="225" t="s">
        <v>138</v>
      </c>
      <c r="E105" s="43"/>
      <c r="F105" s="226" t="s">
        <v>216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138</v>
      </c>
      <c r="AU105" s="20" t="s">
        <v>79</v>
      </c>
    </row>
    <row r="106" s="13" customFormat="1">
      <c r="A106" s="13"/>
      <c r="B106" s="227"/>
      <c r="C106" s="228"/>
      <c r="D106" s="220" t="s">
        <v>145</v>
      </c>
      <c r="E106" s="229" t="s">
        <v>19</v>
      </c>
      <c r="F106" s="230" t="s">
        <v>891</v>
      </c>
      <c r="G106" s="228"/>
      <c r="H106" s="231">
        <v>314.10000000000002</v>
      </c>
      <c r="I106" s="232"/>
      <c r="J106" s="228"/>
      <c r="K106" s="228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145</v>
      </c>
      <c r="AU106" s="237" t="s">
        <v>79</v>
      </c>
      <c r="AV106" s="13" t="s">
        <v>79</v>
      </c>
      <c r="AW106" s="13" t="s">
        <v>31</v>
      </c>
      <c r="AX106" s="13" t="s">
        <v>69</v>
      </c>
      <c r="AY106" s="237" t="s">
        <v>127</v>
      </c>
    </row>
    <row r="107" s="14" customFormat="1">
      <c r="A107" s="14"/>
      <c r="B107" s="238"/>
      <c r="C107" s="239"/>
      <c r="D107" s="220" t="s">
        <v>145</v>
      </c>
      <c r="E107" s="240" t="s">
        <v>19</v>
      </c>
      <c r="F107" s="241" t="s">
        <v>147</v>
      </c>
      <c r="G107" s="239"/>
      <c r="H107" s="242">
        <v>314.10000000000002</v>
      </c>
      <c r="I107" s="243"/>
      <c r="J107" s="239"/>
      <c r="K107" s="239"/>
      <c r="L107" s="244"/>
      <c r="M107" s="245"/>
      <c r="N107" s="246"/>
      <c r="O107" s="246"/>
      <c r="P107" s="246"/>
      <c r="Q107" s="246"/>
      <c r="R107" s="246"/>
      <c r="S107" s="246"/>
      <c r="T107" s="24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8" t="s">
        <v>145</v>
      </c>
      <c r="AU107" s="248" t="s">
        <v>79</v>
      </c>
      <c r="AV107" s="14" t="s">
        <v>134</v>
      </c>
      <c r="AW107" s="14" t="s">
        <v>31</v>
      </c>
      <c r="AX107" s="14" t="s">
        <v>77</v>
      </c>
      <c r="AY107" s="248" t="s">
        <v>127</v>
      </c>
    </row>
    <row r="108" s="2" customFormat="1" ht="37.8" customHeight="1">
      <c r="A108" s="41"/>
      <c r="B108" s="42"/>
      <c r="C108" s="207" t="s">
        <v>134</v>
      </c>
      <c r="D108" s="207" t="s">
        <v>129</v>
      </c>
      <c r="E108" s="208" t="s">
        <v>221</v>
      </c>
      <c r="F108" s="209" t="s">
        <v>222</v>
      </c>
      <c r="G108" s="210" t="s">
        <v>178</v>
      </c>
      <c r="H108" s="211">
        <v>6282</v>
      </c>
      <c r="I108" s="212"/>
      <c r="J108" s="213">
        <f>ROUND(I108*H108,2)</f>
        <v>0</v>
      </c>
      <c r="K108" s="209" t="s">
        <v>133</v>
      </c>
      <c r="L108" s="47"/>
      <c r="M108" s="214" t="s">
        <v>19</v>
      </c>
      <c r="N108" s="215" t="s">
        <v>40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134</v>
      </c>
      <c r="AT108" s="218" t="s">
        <v>129</v>
      </c>
      <c r="AU108" s="218" t="s">
        <v>79</v>
      </c>
      <c r="AY108" s="20" t="s">
        <v>127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77</v>
      </c>
      <c r="BK108" s="219">
        <f>ROUND(I108*H108,2)</f>
        <v>0</v>
      </c>
      <c r="BL108" s="20" t="s">
        <v>134</v>
      </c>
      <c r="BM108" s="218" t="s">
        <v>892</v>
      </c>
    </row>
    <row r="109" s="2" customFormat="1">
      <c r="A109" s="41"/>
      <c r="B109" s="42"/>
      <c r="C109" s="43"/>
      <c r="D109" s="220" t="s">
        <v>136</v>
      </c>
      <c r="E109" s="43"/>
      <c r="F109" s="221" t="s">
        <v>224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136</v>
      </c>
      <c r="AU109" s="20" t="s">
        <v>79</v>
      </c>
    </row>
    <row r="110" s="2" customFormat="1">
      <c r="A110" s="41"/>
      <c r="B110" s="42"/>
      <c r="C110" s="43"/>
      <c r="D110" s="225" t="s">
        <v>138</v>
      </c>
      <c r="E110" s="43"/>
      <c r="F110" s="226" t="s">
        <v>225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138</v>
      </c>
      <c r="AU110" s="20" t="s">
        <v>79</v>
      </c>
    </row>
    <row r="111" s="13" customFormat="1">
      <c r="A111" s="13"/>
      <c r="B111" s="227"/>
      <c r="C111" s="228"/>
      <c r="D111" s="220" t="s">
        <v>145</v>
      </c>
      <c r="E111" s="229" t="s">
        <v>19</v>
      </c>
      <c r="F111" s="230" t="s">
        <v>891</v>
      </c>
      <c r="G111" s="228"/>
      <c r="H111" s="231">
        <v>314.10000000000002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145</v>
      </c>
      <c r="AU111" s="237" t="s">
        <v>79</v>
      </c>
      <c r="AV111" s="13" t="s">
        <v>79</v>
      </c>
      <c r="AW111" s="13" t="s">
        <v>31</v>
      </c>
      <c r="AX111" s="13" t="s">
        <v>69</v>
      </c>
      <c r="AY111" s="237" t="s">
        <v>127</v>
      </c>
    </row>
    <row r="112" s="14" customFormat="1">
      <c r="A112" s="14"/>
      <c r="B112" s="238"/>
      <c r="C112" s="239"/>
      <c r="D112" s="220" t="s">
        <v>145</v>
      </c>
      <c r="E112" s="240" t="s">
        <v>19</v>
      </c>
      <c r="F112" s="241" t="s">
        <v>147</v>
      </c>
      <c r="G112" s="239"/>
      <c r="H112" s="242">
        <v>314.10000000000002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145</v>
      </c>
      <c r="AU112" s="248" t="s">
        <v>79</v>
      </c>
      <c r="AV112" s="14" t="s">
        <v>134</v>
      </c>
      <c r="AW112" s="14" t="s">
        <v>31</v>
      </c>
      <c r="AX112" s="14" t="s">
        <v>77</v>
      </c>
      <c r="AY112" s="248" t="s">
        <v>127</v>
      </c>
    </row>
    <row r="113" s="13" customFormat="1">
      <c r="A113" s="13"/>
      <c r="B113" s="227"/>
      <c r="C113" s="228"/>
      <c r="D113" s="220" t="s">
        <v>145</v>
      </c>
      <c r="E113" s="228"/>
      <c r="F113" s="230" t="s">
        <v>893</v>
      </c>
      <c r="G113" s="228"/>
      <c r="H113" s="231">
        <v>6282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145</v>
      </c>
      <c r="AU113" s="237" t="s">
        <v>79</v>
      </c>
      <c r="AV113" s="13" t="s">
        <v>79</v>
      </c>
      <c r="AW113" s="13" t="s">
        <v>4</v>
      </c>
      <c r="AX113" s="13" t="s">
        <v>77</v>
      </c>
      <c r="AY113" s="237" t="s">
        <v>127</v>
      </c>
    </row>
    <row r="114" s="2" customFormat="1" ht="33" customHeight="1">
      <c r="A114" s="41"/>
      <c r="B114" s="42"/>
      <c r="C114" s="207" t="s">
        <v>161</v>
      </c>
      <c r="D114" s="207" t="s">
        <v>129</v>
      </c>
      <c r="E114" s="208" t="s">
        <v>236</v>
      </c>
      <c r="F114" s="209" t="s">
        <v>237</v>
      </c>
      <c r="G114" s="210" t="s">
        <v>238</v>
      </c>
      <c r="H114" s="211">
        <v>565.38</v>
      </c>
      <c r="I114" s="212"/>
      <c r="J114" s="213">
        <f>ROUND(I114*H114,2)</f>
        <v>0</v>
      </c>
      <c r="K114" s="209" t="s">
        <v>133</v>
      </c>
      <c r="L114" s="47"/>
      <c r="M114" s="214" t="s">
        <v>19</v>
      </c>
      <c r="N114" s="215" t="s">
        <v>40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134</v>
      </c>
      <c r="AT114" s="218" t="s">
        <v>129</v>
      </c>
      <c r="AU114" s="218" t="s">
        <v>79</v>
      </c>
      <c r="AY114" s="20" t="s">
        <v>127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77</v>
      </c>
      <c r="BK114" s="219">
        <f>ROUND(I114*H114,2)</f>
        <v>0</v>
      </c>
      <c r="BL114" s="20" t="s">
        <v>134</v>
      </c>
      <c r="BM114" s="218" t="s">
        <v>894</v>
      </c>
    </row>
    <row r="115" s="2" customFormat="1">
      <c r="A115" s="41"/>
      <c r="B115" s="42"/>
      <c r="C115" s="43"/>
      <c r="D115" s="220" t="s">
        <v>136</v>
      </c>
      <c r="E115" s="43"/>
      <c r="F115" s="221" t="s">
        <v>240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136</v>
      </c>
      <c r="AU115" s="20" t="s">
        <v>79</v>
      </c>
    </row>
    <row r="116" s="2" customFormat="1">
      <c r="A116" s="41"/>
      <c r="B116" s="42"/>
      <c r="C116" s="43"/>
      <c r="D116" s="225" t="s">
        <v>138</v>
      </c>
      <c r="E116" s="43"/>
      <c r="F116" s="226" t="s">
        <v>241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138</v>
      </c>
      <c r="AU116" s="20" t="s">
        <v>79</v>
      </c>
    </row>
    <row r="117" s="13" customFormat="1">
      <c r="A117" s="13"/>
      <c r="B117" s="227"/>
      <c r="C117" s="228"/>
      <c r="D117" s="220" t="s">
        <v>145</v>
      </c>
      <c r="E117" s="229" t="s">
        <v>19</v>
      </c>
      <c r="F117" s="230" t="s">
        <v>895</v>
      </c>
      <c r="G117" s="228"/>
      <c r="H117" s="231">
        <v>314.10000000000002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145</v>
      </c>
      <c r="AU117" s="237" t="s">
        <v>79</v>
      </c>
      <c r="AV117" s="13" t="s">
        <v>79</v>
      </c>
      <c r="AW117" s="13" t="s">
        <v>31</v>
      </c>
      <c r="AX117" s="13" t="s">
        <v>69</v>
      </c>
      <c r="AY117" s="237" t="s">
        <v>127</v>
      </c>
    </row>
    <row r="118" s="14" customFormat="1">
      <c r="A118" s="14"/>
      <c r="B118" s="238"/>
      <c r="C118" s="239"/>
      <c r="D118" s="220" t="s">
        <v>145</v>
      </c>
      <c r="E118" s="240" t="s">
        <v>19</v>
      </c>
      <c r="F118" s="241" t="s">
        <v>147</v>
      </c>
      <c r="G118" s="239"/>
      <c r="H118" s="242">
        <v>314.10000000000002</v>
      </c>
      <c r="I118" s="243"/>
      <c r="J118" s="239"/>
      <c r="K118" s="239"/>
      <c r="L118" s="244"/>
      <c r="M118" s="245"/>
      <c r="N118" s="246"/>
      <c r="O118" s="246"/>
      <c r="P118" s="246"/>
      <c r="Q118" s="246"/>
      <c r="R118" s="246"/>
      <c r="S118" s="246"/>
      <c r="T118" s="24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8" t="s">
        <v>145</v>
      </c>
      <c r="AU118" s="248" t="s">
        <v>79</v>
      </c>
      <c r="AV118" s="14" t="s">
        <v>134</v>
      </c>
      <c r="AW118" s="14" t="s">
        <v>31</v>
      </c>
      <c r="AX118" s="14" t="s">
        <v>77</v>
      </c>
      <c r="AY118" s="248" t="s">
        <v>127</v>
      </c>
    </row>
    <row r="119" s="13" customFormat="1">
      <c r="A119" s="13"/>
      <c r="B119" s="227"/>
      <c r="C119" s="228"/>
      <c r="D119" s="220" t="s">
        <v>145</v>
      </c>
      <c r="E119" s="228"/>
      <c r="F119" s="230" t="s">
        <v>896</v>
      </c>
      <c r="G119" s="228"/>
      <c r="H119" s="231">
        <v>565.38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145</v>
      </c>
      <c r="AU119" s="237" t="s">
        <v>79</v>
      </c>
      <c r="AV119" s="13" t="s">
        <v>79</v>
      </c>
      <c r="AW119" s="13" t="s">
        <v>4</v>
      </c>
      <c r="AX119" s="13" t="s">
        <v>77</v>
      </c>
      <c r="AY119" s="237" t="s">
        <v>127</v>
      </c>
    </row>
    <row r="120" s="2" customFormat="1" ht="24.15" customHeight="1">
      <c r="A120" s="41"/>
      <c r="B120" s="42"/>
      <c r="C120" s="207" t="s">
        <v>168</v>
      </c>
      <c r="D120" s="207" t="s">
        <v>129</v>
      </c>
      <c r="E120" s="208" t="s">
        <v>276</v>
      </c>
      <c r="F120" s="209" t="s">
        <v>277</v>
      </c>
      <c r="G120" s="210" t="s">
        <v>132</v>
      </c>
      <c r="H120" s="211">
        <v>909</v>
      </c>
      <c r="I120" s="212"/>
      <c r="J120" s="213">
        <f>ROUND(I120*H120,2)</f>
        <v>0</v>
      </c>
      <c r="K120" s="209" t="s">
        <v>133</v>
      </c>
      <c r="L120" s="47"/>
      <c r="M120" s="214" t="s">
        <v>19</v>
      </c>
      <c r="N120" s="215" t="s">
        <v>40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134</v>
      </c>
      <c r="AT120" s="218" t="s">
        <v>129</v>
      </c>
      <c r="AU120" s="218" t="s">
        <v>79</v>
      </c>
      <c r="AY120" s="20" t="s">
        <v>127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77</v>
      </c>
      <c r="BK120" s="219">
        <f>ROUND(I120*H120,2)</f>
        <v>0</v>
      </c>
      <c r="BL120" s="20" t="s">
        <v>134</v>
      </c>
      <c r="BM120" s="218" t="s">
        <v>897</v>
      </c>
    </row>
    <row r="121" s="2" customFormat="1">
      <c r="A121" s="41"/>
      <c r="B121" s="42"/>
      <c r="C121" s="43"/>
      <c r="D121" s="220" t="s">
        <v>136</v>
      </c>
      <c r="E121" s="43"/>
      <c r="F121" s="221" t="s">
        <v>279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136</v>
      </c>
      <c r="AU121" s="20" t="s">
        <v>79</v>
      </c>
    </row>
    <row r="122" s="2" customFormat="1">
      <c r="A122" s="41"/>
      <c r="B122" s="42"/>
      <c r="C122" s="43"/>
      <c r="D122" s="225" t="s">
        <v>138</v>
      </c>
      <c r="E122" s="43"/>
      <c r="F122" s="226" t="s">
        <v>280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138</v>
      </c>
      <c r="AU122" s="20" t="s">
        <v>79</v>
      </c>
    </row>
    <row r="123" s="13" customFormat="1">
      <c r="A123" s="13"/>
      <c r="B123" s="227"/>
      <c r="C123" s="228"/>
      <c r="D123" s="220" t="s">
        <v>145</v>
      </c>
      <c r="E123" s="229" t="s">
        <v>19</v>
      </c>
      <c r="F123" s="230" t="s">
        <v>898</v>
      </c>
      <c r="G123" s="228"/>
      <c r="H123" s="231">
        <v>702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145</v>
      </c>
      <c r="AU123" s="237" t="s">
        <v>79</v>
      </c>
      <c r="AV123" s="13" t="s">
        <v>79</v>
      </c>
      <c r="AW123" s="13" t="s">
        <v>31</v>
      </c>
      <c r="AX123" s="13" t="s">
        <v>69</v>
      </c>
      <c r="AY123" s="237" t="s">
        <v>127</v>
      </c>
    </row>
    <row r="124" s="13" customFormat="1">
      <c r="A124" s="13"/>
      <c r="B124" s="227"/>
      <c r="C124" s="228"/>
      <c r="D124" s="220" t="s">
        <v>145</v>
      </c>
      <c r="E124" s="229" t="s">
        <v>19</v>
      </c>
      <c r="F124" s="230" t="s">
        <v>899</v>
      </c>
      <c r="G124" s="228"/>
      <c r="H124" s="231">
        <v>207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145</v>
      </c>
      <c r="AU124" s="237" t="s">
        <v>79</v>
      </c>
      <c r="AV124" s="13" t="s">
        <v>79</v>
      </c>
      <c r="AW124" s="13" t="s">
        <v>31</v>
      </c>
      <c r="AX124" s="13" t="s">
        <v>69</v>
      </c>
      <c r="AY124" s="237" t="s">
        <v>127</v>
      </c>
    </row>
    <row r="125" s="14" customFormat="1">
      <c r="A125" s="14"/>
      <c r="B125" s="238"/>
      <c r="C125" s="239"/>
      <c r="D125" s="220" t="s">
        <v>145</v>
      </c>
      <c r="E125" s="240" t="s">
        <v>19</v>
      </c>
      <c r="F125" s="241" t="s">
        <v>147</v>
      </c>
      <c r="G125" s="239"/>
      <c r="H125" s="242">
        <v>909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145</v>
      </c>
      <c r="AU125" s="248" t="s">
        <v>79</v>
      </c>
      <c r="AV125" s="14" t="s">
        <v>134</v>
      </c>
      <c r="AW125" s="14" t="s">
        <v>31</v>
      </c>
      <c r="AX125" s="14" t="s">
        <v>77</v>
      </c>
      <c r="AY125" s="248" t="s">
        <v>127</v>
      </c>
    </row>
    <row r="126" s="12" customFormat="1" ht="22.8" customHeight="1">
      <c r="A126" s="12"/>
      <c r="B126" s="191"/>
      <c r="C126" s="192"/>
      <c r="D126" s="193" t="s">
        <v>68</v>
      </c>
      <c r="E126" s="205" t="s">
        <v>161</v>
      </c>
      <c r="F126" s="205" t="s">
        <v>320</v>
      </c>
      <c r="G126" s="192"/>
      <c r="H126" s="192"/>
      <c r="I126" s="195"/>
      <c r="J126" s="206">
        <f>BK126</f>
        <v>0</v>
      </c>
      <c r="K126" s="192"/>
      <c r="L126" s="197"/>
      <c r="M126" s="198"/>
      <c r="N126" s="199"/>
      <c r="O126" s="199"/>
      <c r="P126" s="200">
        <f>SUM(P127:P150)</f>
        <v>0</v>
      </c>
      <c r="Q126" s="199"/>
      <c r="R126" s="200">
        <f>SUM(R127:R150)</f>
        <v>40.250859999999996</v>
      </c>
      <c r="S126" s="199"/>
      <c r="T126" s="201">
        <f>SUM(T127:T150)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77</v>
      </c>
      <c r="AT126" s="203" t="s">
        <v>68</v>
      </c>
      <c r="AU126" s="203" t="s">
        <v>77</v>
      </c>
      <c r="AY126" s="202" t="s">
        <v>127</v>
      </c>
      <c r="BK126" s="204">
        <f>SUM(BK127:BK150)</f>
        <v>0</v>
      </c>
    </row>
    <row r="127" s="2" customFormat="1" ht="24.15" customHeight="1">
      <c r="A127" s="41"/>
      <c r="B127" s="42"/>
      <c r="C127" s="207" t="s">
        <v>175</v>
      </c>
      <c r="D127" s="207" t="s">
        <v>129</v>
      </c>
      <c r="E127" s="208" t="s">
        <v>322</v>
      </c>
      <c r="F127" s="209" t="s">
        <v>323</v>
      </c>
      <c r="G127" s="210" t="s">
        <v>132</v>
      </c>
      <c r="H127" s="211">
        <v>1818</v>
      </c>
      <c r="I127" s="212"/>
      <c r="J127" s="213">
        <f>ROUND(I127*H127,2)</f>
        <v>0</v>
      </c>
      <c r="K127" s="209" t="s">
        <v>133</v>
      </c>
      <c r="L127" s="47"/>
      <c r="M127" s="214" t="s">
        <v>19</v>
      </c>
      <c r="N127" s="215" t="s">
        <v>40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134</v>
      </c>
      <c r="AT127" s="218" t="s">
        <v>129</v>
      </c>
      <c r="AU127" s="218" t="s">
        <v>79</v>
      </c>
      <c r="AY127" s="20" t="s">
        <v>127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77</v>
      </c>
      <c r="BK127" s="219">
        <f>ROUND(I127*H127,2)</f>
        <v>0</v>
      </c>
      <c r="BL127" s="20" t="s">
        <v>134</v>
      </c>
      <c r="BM127" s="218" t="s">
        <v>900</v>
      </c>
    </row>
    <row r="128" s="2" customFormat="1">
      <c r="A128" s="41"/>
      <c r="B128" s="42"/>
      <c r="C128" s="43"/>
      <c r="D128" s="220" t="s">
        <v>136</v>
      </c>
      <c r="E128" s="43"/>
      <c r="F128" s="221" t="s">
        <v>325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136</v>
      </c>
      <c r="AU128" s="20" t="s">
        <v>79</v>
      </c>
    </row>
    <row r="129" s="2" customFormat="1">
      <c r="A129" s="41"/>
      <c r="B129" s="42"/>
      <c r="C129" s="43"/>
      <c r="D129" s="225" t="s">
        <v>138</v>
      </c>
      <c r="E129" s="43"/>
      <c r="F129" s="226" t="s">
        <v>326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138</v>
      </c>
      <c r="AU129" s="20" t="s">
        <v>79</v>
      </c>
    </row>
    <row r="130" s="13" customFormat="1">
      <c r="A130" s="13"/>
      <c r="B130" s="227"/>
      <c r="C130" s="228"/>
      <c r="D130" s="220" t="s">
        <v>145</v>
      </c>
      <c r="E130" s="229" t="s">
        <v>19</v>
      </c>
      <c r="F130" s="230" t="s">
        <v>901</v>
      </c>
      <c r="G130" s="228"/>
      <c r="H130" s="231">
        <v>1404</v>
      </c>
      <c r="I130" s="232"/>
      <c r="J130" s="228"/>
      <c r="K130" s="228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145</v>
      </c>
      <c r="AU130" s="237" t="s">
        <v>79</v>
      </c>
      <c r="AV130" s="13" t="s">
        <v>79</v>
      </c>
      <c r="AW130" s="13" t="s">
        <v>31</v>
      </c>
      <c r="AX130" s="13" t="s">
        <v>69</v>
      </c>
      <c r="AY130" s="237" t="s">
        <v>127</v>
      </c>
    </row>
    <row r="131" s="13" customFormat="1">
      <c r="A131" s="13"/>
      <c r="B131" s="227"/>
      <c r="C131" s="228"/>
      <c r="D131" s="220" t="s">
        <v>145</v>
      </c>
      <c r="E131" s="229" t="s">
        <v>19</v>
      </c>
      <c r="F131" s="230" t="s">
        <v>902</v>
      </c>
      <c r="G131" s="228"/>
      <c r="H131" s="231">
        <v>414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145</v>
      </c>
      <c r="AU131" s="237" t="s">
        <v>79</v>
      </c>
      <c r="AV131" s="13" t="s">
        <v>79</v>
      </c>
      <c r="AW131" s="13" t="s">
        <v>31</v>
      </c>
      <c r="AX131" s="13" t="s">
        <v>69</v>
      </c>
      <c r="AY131" s="237" t="s">
        <v>127</v>
      </c>
    </row>
    <row r="132" s="14" customFormat="1">
      <c r="A132" s="14"/>
      <c r="B132" s="238"/>
      <c r="C132" s="239"/>
      <c r="D132" s="220" t="s">
        <v>145</v>
      </c>
      <c r="E132" s="240" t="s">
        <v>19</v>
      </c>
      <c r="F132" s="241" t="s">
        <v>147</v>
      </c>
      <c r="G132" s="239"/>
      <c r="H132" s="242">
        <v>1818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145</v>
      </c>
      <c r="AU132" s="248" t="s">
        <v>79</v>
      </c>
      <c r="AV132" s="14" t="s">
        <v>134</v>
      </c>
      <c r="AW132" s="14" t="s">
        <v>31</v>
      </c>
      <c r="AX132" s="14" t="s">
        <v>77</v>
      </c>
      <c r="AY132" s="248" t="s">
        <v>127</v>
      </c>
    </row>
    <row r="133" s="2" customFormat="1" ht="24.15" customHeight="1">
      <c r="A133" s="41"/>
      <c r="B133" s="42"/>
      <c r="C133" s="207" t="s">
        <v>187</v>
      </c>
      <c r="D133" s="207" t="s">
        <v>129</v>
      </c>
      <c r="E133" s="208" t="s">
        <v>332</v>
      </c>
      <c r="F133" s="209" t="s">
        <v>333</v>
      </c>
      <c r="G133" s="210" t="s">
        <v>132</v>
      </c>
      <c r="H133" s="211">
        <v>594</v>
      </c>
      <c r="I133" s="212"/>
      <c r="J133" s="213">
        <f>ROUND(I133*H133,2)</f>
        <v>0</v>
      </c>
      <c r="K133" s="209" t="s">
        <v>133</v>
      </c>
      <c r="L133" s="47"/>
      <c r="M133" s="214" t="s">
        <v>19</v>
      </c>
      <c r="N133" s="215" t="s">
        <v>40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134</v>
      </c>
      <c r="AT133" s="218" t="s">
        <v>129</v>
      </c>
      <c r="AU133" s="218" t="s">
        <v>79</v>
      </c>
      <c r="AY133" s="20" t="s">
        <v>127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77</v>
      </c>
      <c r="BK133" s="219">
        <f>ROUND(I133*H133,2)</f>
        <v>0</v>
      </c>
      <c r="BL133" s="20" t="s">
        <v>134</v>
      </c>
      <c r="BM133" s="218" t="s">
        <v>903</v>
      </c>
    </row>
    <row r="134" s="2" customFormat="1">
      <c r="A134" s="41"/>
      <c r="B134" s="42"/>
      <c r="C134" s="43"/>
      <c r="D134" s="220" t="s">
        <v>136</v>
      </c>
      <c r="E134" s="43"/>
      <c r="F134" s="221" t="s">
        <v>335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136</v>
      </c>
      <c r="AU134" s="20" t="s">
        <v>79</v>
      </c>
    </row>
    <row r="135" s="2" customFormat="1">
      <c r="A135" s="41"/>
      <c r="B135" s="42"/>
      <c r="C135" s="43"/>
      <c r="D135" s="225" t="s">
        <v>138</v>
      </c>
      <c r="E135" s="43"/>
      <c r="F135" s="226" t="s">
        <v>336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138</v>
      </c>
      <c r="AU135" s="20" t="s">
        <v>79</v>
      </c>
    </row>
    <row r="136" s="2" customFormat="1" ht="33" customHeight="1">
      <c r="A136" s="41"/>
      <c r="B136" s="42"/>
      <c r="C136" s="207" t="s">
        <v>194</v>
      </c>
      <c r="D136" s="207" t="s">
        <v>129</v>
      </c>
      <c r="E136" s="208" t="s">
        <v>338</v>
      </c>
      <c r="F136" s="209" t="s">
        <v>339</v>
      </c>
      <c r="G136" s="210" t="s">
        <v>132</v>
      </c>
      <c r="H136" s="211">
        <v>594</v>
      </c>
      <c r="I136" s="212"/>
      <c r="J136" s="213">
        <f>ROUND(I136*H136,2)</f>
        <v>0</v>
      </c>
      <c r="K136" s="209" t="s">
        <v>133</v>
      </c>
      <c r="L136" s="47"/>
      <c r="M136" s="214" t="s">
        <v>19</v>
      </c>
      <c r="N136" s="215" t="s">
        <v>40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134</v>
      </c>
      <c r="AT136" s="218" t="s">
        <v>129</v>
      </c>
      <c r="AU136" s="218" t="s">
        <v>79</v>
      </c>
      <c r="AY136" s="20" t="s">
        <v>127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77</v>
      </c>
      <c r="BK136" s="219">
        <f>ROUND(I136*H136,2)</f>
        <v>0</v>
      </c>
      <c r="BL136" s="20" t="s">
        <v>134</v>
      </c>
      <c r="BM136" s="218" t="s">
        <v>904</v>
      </c>
    </row>
    <row r="137" s="2" customFormat="1">
      <c r="A137" s="41"/>
      <c r="B137" s="42"/>
      <c r="C137" s="43"/>
      <c r="D137" s="220" t="s">
        <v>136</v>
      </c>
      <c r="E137" s="43"/>
      <c r="F137" s="221" t="s">
        <v>341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136</v>
      </c>
      <c r="AU137" s="20" t="s">
        <v>79</v>
      </c>
    </row>
    <row r="138" s="2" customFormat="1">
      <c r="A138" s="41"/>
      <c r="B138" s="42"/>
      <c r="C138" s="43"/>
      <c r="D138" s="225" t="s">
        <v>138</v>
      </c>
      <c r="E138" s="43"/>
      <c r="F138" s="226" t="s">
        <v>342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138</v>
      </c>
      <c r="AU138" s="20" t="s">
        <v>79</v>
      </c>
    </row>
    <row r="139" s="2" customFormat="1" ht="24.15" customHeight="1">
      <c r="A139" s="41"/>
      <c r="B139" s="42"/>
      <c r="C139" s="207" t="s">
        <v>201</v>
      </c>
      <c r="D139" s="207" t="s">
        <v>129</v>
      </c>
      <c r="E139" s="208" t="s">
        <v>344</v>
      </c>
      <c r="F139" s="209" t="s">
        <v>345</v>
      </c>
      <c r="G139" s="210" t="s">
        <v>132</v>
      </c>
      <c r="H139" s="211">
        <v>594</v>
      </c>
      <c r="I139" s="212"/>
      <c r="J139" s="213">
        <f>ROUND(I139*H139,2)</f>
        <v>0</v>
      </c>
      <c r="K139" s="209" t="s">
        <v>133</v>
      </c>
      <c r="L139" s="47"/>
      <c r="M139" s="214" t="s">
        <v>19</v>
      </c>
      <c r="N139" s="215" t="s">
        <v>40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134</v>
      </c>
      <c r="AT139" s="218" t="s">
        <v>129</v>
      </c>
      <c r="AU139" s="218" t="s">
        <v>79</v>
      </c>
      <c r="AY139" s="20" t="s">
        <v>127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77</v>
      </c>
      <c r="BK139" s="219">
        <f>ROUND(I139*H139,2)</f>
        <v>0</v>
      </c>
      <c r="BL139" s="20" t="s">
        <v>134</v>
      </c>
      <c r="BM139" s="218" t="s">
        <v>905</v>
      </c>
    </row>
    <row r="140" s="2" customFormat="1">
      <c r="A140" s="41"/>
      <c r="B140" s="42"/>
      <c r="C140" s="43"/>
      <c r="D140" s="220" t="s">
        <v>136</v>
      </c>
      <c r="E140" s="43"/>
      <c r="F140" s="221" t="s">
        <v>347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136</v>
      </c>
      <c r="AU140" s="20" t="s">
        <v>79</v>
      </c>
    </row>
    <row r="141" s="2" customFormat="1">
      <c r="A141" s="41"/>
      <c r="B141" s="42"/>
      <c r="C141" s="43"/>
      <c r="D141" s="225" t="s">
        <v>138</v>
      </c>
      <c r="E141" s="43"/>
      <c r="F141" s="226" t="s">
        <v>348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138</v>
      </c>
      <c r="AU141" s="20" t="s">
        <v>79</v>
      </c>
    </row>
    <row r="142" s="2" customFormat="1" ht="33" customHeight="1">
      <c r="A142" s="41"/>
      <c r="B142" s="42"/>
      <c r="C142" s="207" t="s">
        <v>211</v>
      </c>
      <c r="D142" s="207" t="s">
        <v>129</v>
      </c>
      <c r="E142" s="208" t="s">
        <v>906</v>
      </c>
      <c r="F142" s="209" t="s">
        <v>907</v>
      </c>
      <c r="G142" s="210" t="s">
        <v>132</v>
      </c>
      <c r="H142" s="211">
        <v>149</v>
      </c>
      <c r="I142" s="212"/>
      <c r="J142" s="213">
        <f>ROUND(I142*H142,2)</f>
        <v>0</v>
      </c>
      <c r="K142" s="209" t="s">
        <v>133</v>
      </c>
      <c r="L142" s="47"/>
      <c r="M142" s="214" t="s">
        <v>19</v>
      </c>
      <c r="N142" s="215" t="s">
        <v>40</v>
      </c>
      <c r="O142" s="87"/>
      <c r="P142" s="216">
        <f>O142*H142</f>
        <v>0</v>
      </c>
      <c r="Q142" s="216">
        <v>0.090620000000000006</v>
      </c>
      <c r="R142" s="216">
        <f>Q142*H142</f>
        <v>13.502380000000001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134</v>
      </c>
      <c r="AT142" s="218" t="s">
        <v>129</v>
      </c>
      <c r="AU142" s="218" t="s">
        <v>79</v>
      </c>
      <c r="AY142" s="20" t="s">
        <v>127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77</v>
      </c>
      <c r="BK142" s="219">
        <f>ROUND(I142*H142,2)</f>
        <v>0</v>
      </c>
      <c r="BL142" s="20" t="s">
        <v>134</v>
      </c>
      <c r="BM142" s="218" t="s">
        <v>908</v>
      </c>
    </row>
    <row r="143" s="2" customFormat="1">
      <c r="A143" s="41"/>
      <c r="B143" s="42"/>
      <c r="C143" s="43"/>
      <c r="D143" s="220" t="s">
        <v>136</v>
      </c>
      <c r="E143" s="43"/>
      <c r="F143" s="221" t="s">
        <v>909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136</v>
      </c>
      <c r="AU143" s="20" t="s">
        <v>79</v>
      </c>
    </row>
    <row r="144" s="2" customFormat="1">
      <c r="A144" s="41"/>
      <c r="B144" s="42"/>
      <c r="C144" s="43"/>
      <c r="D144" s="225" t="s">
        <v>138</v>
      </c>
      <c r="E144" s="43"/>
      <c r="F144" s="226" t="s">
        <v>910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138</v>
      </c>
      <c r="AU144" s="20" t="s">
        <v>79</v>
      </c>
    </row>
    <row r="145" s="15" customFormat="1">
      <c r="A145" s="15"/>
      <c r="B145" s="259"/>
      <c r="C145" s="260"/>
      <c r="D145" s="220" t="s">
        <v>145</v>
      </c>
      <c r="E145" s="261" t="s">
        <v>19</v>
      </c>
      <c r="F145" s="262" t="s">
        <v>379</v>
      </c>
      <c r="G145" s="260"/>
      <c r="H145" s="261" t="s">
        <v>19</v>
      </c>
      <c r="I145" s="263"/>
      <c r="J145" s="260"/>
      <c r="K145" s="260"/>
      <c r="L145" s="264"/>
      <c r="M145" s="265"/>
      <c r="N145" s="266"/>
      <c r="O145" s="266"/>
      <c r="P145" s="266"/>
      <c r="Q145" s="266"/>
      <c r="R145" s="266"/>
      <c r="S145" s="266"/>
      <c r="T145" s="26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8" t="s">
        <v>145</v>
      </c>
      <c r="AU145" s="268" t="s">
        <v>79</v>
      </c>
      <c r="AV145" s="15" t="s">
        <v>77</v>
      </c>
      <c r="AW145" s="15" t="s">
        <v>31</v>
      </c>
      <c r="AX145" s="15" t="s">
        <v>69</v>
      </c>
      <c r="AY145" s="268" t="s">
        <v>127</v>
      </c>
    </row>
    <row r="146" s="13" customFormat="1">
      <c r="A146" s="13"/>
      <c r="B146" s="227"/>
      <c r="C146" s="228"/>
      <c r="D146" s="220" t="s">
        <v>145</v>
      </c>
      <c r="E146" s="229" t="s">
        <v>19</v>
      </c>
      <c r="F146" s="230" t="s">
        <v>911</v>
      </c>
      <c r="G146" s="228"/>
      <c r="H146" s="231">
        <v>149</v>
      </c>
      <c r="I146" s="232"/>
      <c r="J146" s="228"/>
      <c r="K146" s="228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145</v>
      </c>
      <c r="AU146" s="237" t="s">
        <v>79</v>
      </c>
      <c r="AV146" s="13" t="s">
        <v>79</v>
      </c>
      <c r="AW146" s="13" t="s">
        <v>31</v>
      </c>
      <c r="AX146" s="13" t="s">
        <v>69</v>
      </c>
      <c r="AY146" s="237" t="s">
        <v>127</v>
      </c>
    </row>
    <row r="147" s="14" customFormat="1">
      <c r="A147" s="14"/>
      <c r="B147" s="238"/>
      <c r="C147" s="239"/>
      <c r="D147" s="220" t="s">
        <v>145</v>
      </c>
      <c r="E147" s="240" t="s">
        <v>19</v>
      </c>
      <c r="F147" s="241" t="s">
        <v>147</v>
      </c>
      <c r="G147" s="239"/>
      <c r="H147" s="242">
        <v>149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145</v>
      </c>
      <c r="AU147" s="248" t="s">
        <v>79</v>
      </c>
      <c r="AV147" s="14" t="s">
        <v>134</v>
      </c>
      <c r="AW147" s="14" t="s">
        <v>31</v>
      </c>
      <c r="AX147" s="14" t="s">
        <v>77</v>
      </c>
      <c r="AY147" s="248" t="s">
        <v>127</v>
      </c>
    </row>
    <row r="148" s="2" customFormat="1" ht="24.15" customHeight="1">
      <c r="A148" s="41"/>
      <c r="B148" s="42"/>
      <c r="C148" s="249" t="s">
        <v>8</v>
      </c>
      <c r="D148" s="249" t="s">
        <v>270</v>
      </c>
      <c r="E148" s="250" t="s">
        <v>387</v>
      </c>
      <c r="F148" s="251" t="s">
        <v>388</v>
      </c>
      <c r="G148" s="252" t="s">
        <v>132</v>
      </c>
      <c r="H148" s="253">
        <v>151.97999999999999</v>
      </c>
      <c r="I148" s="254"/>
      <c r="J148" s="255">
        <f>ROUND(I148*H148,2)</f>
        <v>0</v>
      </c>
      <c r="K148" s="251" t="s">
        <v>133</v>
      </c>
      <c r="L148" s="256"/>
      <c r="M148" s="257" t="s">
        <v>19</v>
      </c>
      <c r="N148" s="258" t="s">
        <v>40</v>
      </c>
      <c r="O148" s="87"/>
      <c r="P148" s="216">
        <f>O148*H148</f>
        <v>0</v>
      </c>
      <c r="Q148" s="216">
        <v>0.17599999999999999</v>
      </c>
      <c r="R148" s="216">
        <f>Q148*H148</f>
        <v>26.748479999999997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187</v>
      </c>
      <c r="AT148" s="218" t="s">
        <v>270</v>
      </c>
      <c r="AU148" s="218" t="s">
        <v>79</v>
      </c>
      <c r="AY148" s="20" t="s">
        <v>127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77</v>
      </c>
      <c r="BK148" s="219">
        <f>ROUND(I148*H148,2)</f>
        <v>0</v>
      </c>
      <c r="BL148" s="20" t="s">
        <v>134</v>
      </c>
      <c r="BM148" s="218" t="s">
        <v>912</v>
      </c>
    </row>
    <row r="149" s="2" customFormat="1">
      <c r="A149" s="41"/>
      <c r="B149" s="42"/>
      <c r="C149" s="43"/>
      <c r="D149" s="220" t="s">
        <v>136</v>
      </c>
      <c r="E149" s="43"/>
      <c r="F149" s="221" t="s">
        <v>388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136</v>
      </c>
      <c r="AU149" s="20" t="s">
        <v>79</v>
      </c>
    </row>
    <row r="150" s="13" customFormat="1">
      <c r="A150" s="13"/>
      <c r="B150" s="227"/>
      <c r="C150" s="228"/>
      <c r="D150" s="220" t="s">
        <v>145</v>
      </c>
      <c r="E150" s="228"/>
      <c r="F150" s="230" t="s">
        <v>913</v>
      </c>
      <c r="G150" s="228"/>
      <c r="H150" s="231">
        <v>151.97999999999999</v>
      </c>
      <c r="I150" s="232"/>
      <c r="J150" s="228"/>
      <c r="K150" s="228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145</v>
      </c>
      <c r="AU150" s="237" t="s">
        <v>79</v>
      </c>
      <c r="AV150" s="13" t="s">
        <v>79</v>
      </c>
      <c r="AW150" s="13" t="s">
        <v>4</v>
      </c>
      <c r="AX150" s="13" t="s">
        <v>77</v>
      </c>
      <c r="AY150" s="237" t="s">
        <v>127</v>
      </c>
    </row>
    <row r="151" s="12" customFormat="1" ht="22.8" customHeight="1">
      <c r="A151" s="12"/>
      <c r="B151" s="191"/>
      <c r="C151" s="192"/>
      <c r="D151" s="193" t="s">
        <v>68</v>
      </c>
      <c r="E151" s="205" t="s">
        <v>194</v>
      </c>
      <c r="F151" s="205" t="s">
        <v>490</v>
      </c>
      <c r="G151" s="192"/>
      <c r="H151" s="192"/>
      <c r="I151" s="195"/>
      <c r="J151" s="206">
        <f>BK151</f>
        <v>0</v>
      </c>
      <c r="K151" s="192"/>
      <c r="L151" s="197"/>
      <c r="M151" s="198"/>
      <c r="N151" s="199"/>
      <c r="O151" s="199"/>
      <c r="P151" s="200">
        <f>SUM(P152:P180)</f>
        <v>0</v>
      </c>
      <c r="Q151" s="199"/>
      <c r="R151" s="200">
        <f>SUM(R152:R180)</f>
        <v>52.527691600000011</v>
      </c>
      <c r="S151" s="199"/>
      <c r="T151" s="201">
        <f>SUM(T152:T180)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2" t="s">
        <v>77</v>
      </c>
      <c r="AT151" s="203" t="s">
        <v>68</v>
      </c>
      <c r="AU151" s="203" t="s">
        <v>77</v>
      </c>
      <c r="AY151" s="202" t="s">
        <v>127</v>
      </c>
      <c r="BK151" s="204">
        <f>SUM(BK152:BK180)</f>
        <v>0</v>
      </c>
    </row>
    <row r="152" s="2" customFormat="1" ht="24.15" customHeight="1">
      <c r="A152" s="41"/>
      <c r="B152" s="42"/>
      <c r="C152" s="207" t="s">
        <v>227</v>
      </c>
      <c r="D152" s="207" t="s">
        <v>129</v>
      </c>
      <c r="E152" s="208" t="s">
        <v>492</v>
      </c>
      <c r="F152" s="209" t="s">
        <v>493</v>
      </c>
      <c r="G152" s="210" t="s">
        <v>428</v>
      </c>
      <c r="H152" s="211">
        <v>1</v>
      </c>
      <c r="I152" s="212"/>
      <c r="J152" s="213">
        <f>ROUND(I152*H152,2)</f>
        <v>0</v>
      </c>
      <c r="K152" s="209" t="s">
        <v>133</v>
      </c>
      <c r="L152" s="47"/>
      <c r="M152" s="214" t="s">
        <v>19</v>
      </c>
      <c r="N152" s="215" t="s">
        <v>40</v>
      </c>
      <c r="O152" s="87"/>
      <c r="P152" s="216">
        <f>O152*H152</f>
        <v>0</v>
      </c>
      <c r="Q152" s="216">
        <v>0.00069999999999999999</v>
      </c>
      <c r="R152" s="216">
        <f>Q152*H152</f>
        <v>0.00069999999999999999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134</v>
      </c>
      <c r="AT152" s="218" t="s">
        <v>129</v>
      </c>
      <c r="AU152" s="218" t="s">
        <v>79</v>
      </c>
      <c r="AY152" s="20" t="s">
        <v>127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77</v>
      </c>
      <c r="BK152" s="219">
        <f>ROUND(I152*H152,2)</f>
        <v>0</v>
      </c>
      <c r="BL152" s="20" t="s">
        <v>134</v>
      </c>
      <c r="BM152" s="218" t="s">
        <v>914</v>
      </c>
    </row>
    <row r="153" s="2" customFormat="1">
      <c r="A153" s="41"/>
      <c r="B153" s="42"/>
      <c r="C153" s="43"/>
      <c r="D153" s="220" t="s">
        <v>136</v>
      </c>
      <c r="E153" s="43"/>
      <c r="F153" s="221" t="s">
        <v>495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136</v>
      </c>
      <c r="AU153" s="20" t="s">
        <v>79</v>
      </c>
    </row>
    <row r="154" s="2" customFormat="1">
      <c r="A154" s="41"/>
      <c r="B154" s="42"/>
      <c r="C154" s="43"/>
      <c r="D154" s="225" t="s">
        <v>138</v>
      </c>
      <c r="E154" s="43"/>
      <c r="F154" s="226" t="s">
        <v>496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138</v>
      </c>
      <c r="AU154" s="20" t="s">
        <v>79</v>
      </c>
    </row>
    <row r="155" s="2" customFormat="1" ht="16.5" customHeight="1">
      <c r="A155" s="41"/>
      <c r="B155" s="42"/>
      <c r="C155" s="249" t="s">
        <v>235</v>
      </c>
      <c r="D155" s="249" t="s">
        <v>270</v>
      </c>
      <c r="E155" s="250" t="s">
        <v>498</v>
      </c>
      <c r="F155" s="251" t="s">
        <v>499</v>
      </c>
      <c r="G155" s="252" t="s">
        <v>428</v>
      </c>
      <c r="H155" s="253">
        <v>1</v>
      </c>
      <c r="I155" s="254"/>
      <c r="J155" s="255">
        <f>ROUND(I155*H155,2)</f>
        <v>0</v>
      </c>
      <c r="K155" s="251" t="s">
        <v>19</v>
      </c>
      <c r="L155" s="256"/>
      <c r="M155" s="257" t="s">
        <v>19</v>
      </c>
      <c r="N155" s="258" t="s">
        <v>40</v>
      </c>
      <c r="O155" s="87"/>
      <c r="P155" s="216">
        <f>O155*H155</f>
        <v>0</v>
      </c>
      <c r="Q155" s="216">
        <v>0.0050000000000000001</v>
      </c>
      <c r="R155" s="216">
        <f>Q155*H155</f>
        <v>0.0050000000000000001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187</v>
      </c>
      <c r="AT155" s="218" t="s">
        <v>270</v>
      </c>
      <c r="AU155" s="218" t="s">
        <v>79</v>
      </c>
      <c r="AY155" s="20" t="s">
        <v>127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77</v>
      </c>
      <c r="BK155" s="219">
        <f>ROUND(I155*H155,2)</f>
        <v>0</v>
      </c>
      <c r="BL155" s="20" t="s">
        <v>134</v>
      </c>
      <c r="BM155" s="218" t="s">
        <v>915</v>
      </c>
    </row>
    <row r="156" s="2" customFormat="1">
      <c r="A156" s="41"/>
      <c r="B156" s="42"/>
      <c r="C156" s="43"/>
      <c r="D156" s="220" t="s">
        <v>136</v>
      </c>
      <c r="E156" s="43"/>
      <c r="F156" s="221" t="s">
        <v>499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136</v>
      </c>
      <c r="AU156" s="20" t="s">
        <v>79</v>
      </c>
    </row>
    <row r="157" s="2" customFormat="1" ht="24.15" customHeight="1">
      <c r="A157" s="41"/>
      <c r="B157" s="42"/>
      <c r="C157" s="207" t="s">
        <v>244</v>
      </c>
      <c r="D157" s="207" t="s">
        <v>129</v>
      </c>
      <c r="E157" s="208" t="s">
        <v>502</v>
      </c>
      <c r="F157" s="209" t="s">
        <v>503</v>
      </c>
      <c r="G157" s="210" t="s">
        <v>428</v>
      </c>
      <c r="H157" s="211">
        <v>1</v>
      </c>
      <c r="I157" s="212"/>
      <c r="J157" s="213">
        <f>ROUND(I157*H157,2)</f>
        <v>0</v>
      </c>
      <c r="K157" s="209" t="s">
        <v>133</v>
      </c>
      <c r="L157" s="47"/>
      <c r="M157" s="214" t="s">
        <v>19</v>
      </c>
      <c r="N157" s="215" t="s">
        <v>40</v>
      </c>
      <c r="O157" s="87"/>
      <c r="P157" s="216">
        <f>O157*H157</f>
        <v>0</v>
      </c>
      <c r="Q157" s="216">
        <v>0.11241</v>
      </c>
      <c r="R157" s="216">
        <f>Q157*H157</f>
        <v>0.11241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134</v>
      </c>
      <c r="AT157" s="218" t="s">
        <v>129</v>
      </c>
      <c r="AU157" s="218" t="s">
        <v>79</v>
      </c>
      <c r="AY157" s="20" t="s">
        <v>127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77</v>
      </c>
      <c r="BK157" s="219">
        <f>ROUND(I157*H157,2)</f>
        <v>0</v>
      </c>
      <c r="BL157" s="20" t="s">
        <v>134</v>
      </c>
      <c r="BM157" s="218" t="s">
        <v>916</v>
      </c>
    </row>
    <row r="158" s="2" customFormat="1">
      <c r="A158" s="41"/>
      <c r="B158" s="42"/>
      <c r="C158" s="43"/>
      <c r="D158" s="220" t="s">
        <v>136</v>
      </c>
      <c r="E158" s="43"/>
      <c r="F158" s="221" t="s">
        <v>505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136</v>
      </c>
      <c r="AU158" s="20" t="s">
        <v>79</v>
      </c>
    </row>
    <row r="159" s="2" customFormat="1">
      <c r="A159" s="41"/>
      <c r="B159" s="42"/>
      <c r="C159" s="43"/>
      <c r="D159" s="225" t="s">
        <v>138</v>
      </c>
      <c r="E159" s="43"/>
      <c r="F159" s="226" t="s">
        <v>506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138</v>
      </c>
      <c r="AU159" s="20" t="s">
        <v>79</v>
      </c>
    </row>
    <row r="160" s="2" customFormat="1" ht="21.75" customHeight="1">
      <c r="A160" s="41"/>
      <c r="B160" s="42"/>
      <c r="C160" s="249" t="s">
        <v>250</v>
      </c>
      <c r="D160" s="249" t="s">
        <v>270</v>
      </c>
      <c r="E160" s="250" t="s">
        <v>508</v>
      </c>
      <c r="F160" s="251" t="s">
        <v>509</v>
      </c>
      <c r="G160" s="252" t="s">
        <v>428</v>
      </c>
      <c r="H160" s="253">
        <v>1</v>
      </c>
      <c r="I160" s="254"/>
      <c r="J160" s="255">
        <f>ROUND(I160*H160,2)</f>
        <v>0</v>
      </c>
      <c r="K160" s="251" t="s">
        <v>133</v>
      </c>
      <c r="L160" s="256"/>
      <c r="M160" s="257" t="s">
        <v>19</v>
      </c>
      <c r="N160" s="258" t="s">
        <v>40</v>
      </c>
      <c r="O160" s="87"/>
      <c r="P160" s="216">
        <f>O160*H160</f>
        <v>0</v>
      </c>
      <c r="Q160" s="216">
        <v>0.0061000000000000004</v>
      </c>
      <c r="R160" s="216">
        <f>Q160*H160</f>
        <v>0.0061000000000000004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187</v>
      </c>
      <c r="AT160" s="218" t="s">
        <v>270</v>
      </c>
      <c r="AU160" s="218" t="s">
        <v>79</v>
      </c>
      <c r="AY160" s="20" t="s">
        <v>127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77</v>
      </c>
      <c r="BK160" s="219">
        <f>ROUND(I160*H160,2)</f>
        <v>0</v>
      </c>
      <c r="BL160" s="20" t="s">
        <v>134</v>
      </c>
      <c r="BM160" s="218" t="s">
        <v>917</v>
      </c>
    </row>
    <row r="161" s="2" customFormat="1">
      <c r="A161" s="41"/>
      <c r="B161" s="42"/>
      <c r="C161" s="43"/>
      <c r="D161" s="220" t="s">
        <v>136</v>
      </c>
      <c r="E161" s="43"/>
      <c r="F161" s="221" t="s">
        <v>509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136</v>
      </c>
      <c r="AU161" s="20" t="s">
        <v>79</v>
      </c>
    </row>
    <row r="162" s="2" customFormat="1" ht="33" customHeight="1">
      <c r="A162" s="41"/>
      <c r="B162" s="42"/>
      <c r="C162" s="207" t="s">
        <v>261</v>
      </c>
      <c r="D162" s="207" t="s">
        <v>129</v>
      </c>
      <c r="E162" s="208" t="s">
        <v>524</v>
      </c>
      <c r="F162" s="209" t="s">
        <v>525</v>
      </c>
      <c r="G162" s="210" t="s">
        <v>164</v>
      </c>
      <c r="H162" s="211">
        <v>232</v>
      </c>
      <c r="I162" s="212"/>
      <c r="J162" s="213">
        <f>ROUND(I162*H162,2)</f>
        <v>0</v>
      </c>
      <c r="K162" s="209" t="s">
        <v>133</v>
      </c>
      <c r="L162" s="47"/>
      <c r="M162" s="214" t="s">
        <v>19</v>
      </c>
      <c r="N162" s="215" t="s">
        <v>40</v>
      </c>
      <c r="O162" s="87"/>
      <c r="P162" s="216">
        <f>O162*H162</f>
        <v>0</v>
      </c>
      <c r="Q162" s="216">
        <v>0.15540000000000001</v>
      </c>
      <c r="R162" s="216">
        <f>Q162*H162</f>
        <v>36.052800000000005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134</v>
      </c>
      <c r="AT162" s="218" t="s">
        <v>129</v>
      </c>
      <c r="AU162" s="218" t="s">
        <v>79</v>
      </c>
      <c r="AY162" s="20" t="s">
        <v>127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77</v>
      </c>
      <c r="BK162" s="219">
        <f>ROUND(I162*H162,2)</f>
        <v>0</v>
      </c>
      <c r="BL162" s="20" t="s">
        <v>134</v>
      </c>
      <c r="BM162" s="218" t="s">
        <v>918</v>
      </c>
    </row>
    <row r="163" s="2" customFormat="1">
      <c r="A163" s="41"/>
      <c r="B163" s="42"/>
      <c r="C163" s="43"/>
      <c r="D163" s="220" t="s">
        <v>136</v>
      </c>
      <c r="E163" s="43"/>
      <c r="F163" s="221" t="s">
        <v>527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136</v>
      </c>
      <c r="AU163" s="20" t="s">
        <v>79</v>
      </c>
    </row>
    <row r="164" s="2" customFormat="1">
      <c r="A164" s="41"/>
      <c r="B164" s="42"/>
      <c r="C164" s="43"/>
      <c r="D164" s="225" t="s">
        <v>138</v>
      </c>
      <c r="E164" s="43"/>
      <c r="F164" s="226" t="s">
        <v>528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138</v>
      </c>
      <c r="AU164" s="20" t="s">
        <v>79</v>
      </c>
    </row>
    <row r="165" s="13" customFormat="1">
      <c r="A165" s="13"/>
      <c r="B165" s="227"/>
      <c r="C165" s="228"/>
      <c r="D165" s="220" t="s">
        <v>145</v>
      </c>
      <c r="E165" s="229" t="s">
        <v>19</v>
      </c>
      <c r="F165" s="230" t="s">
        <v>919</v>
      </c>
      <c r="G165" s="228"/>
      <c r="H165" s="231">
        <v>150</v>
      </c>
      <c r="I165" s="232"/>
      <c r="J165" s="228"/>
      <c r="K165" s="228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145</v>
      </c>
      <c r="AU165" s="237" t="s">
        <v>79</v>
      </c>
      <c r="AV165" s="13" t="s">
        <v>79</v>
      </c>
      <c r="AW165" s="13" t="s">
        <v>31</v>
      </c>
      <c r="AX165" s="13" t="s">
        <v>69</v>
      </c>
      <c r="AY165" s="237" t="s">
        <v>127</v>
      </c>
    </row>
    <row r="166" s="13" customFormat="1">
      <c r="A166" s="13"/>
      <c r="B166" s="227"/>
      <c r="C166" s="228"/>
      <c r="D166" s="220" t="s">
        <v>145</v>
      </c>
      <c r="E166" s="229" t="s">
        <v>19</v>
      </c>
      <c r="F166" s="230" t="s">
        <v>920</v>
      </c>
      <c r="G166" s="228"/>
      <c r="H166" s="231">
        <v>78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145</v>
      </c>
      <c r="AU166" s="237" t="s">
        <v>79</v>
      </c>
      <c r="AV166" s="13" t="s">
        <v>79</v>
      </c>
      <c r="AW166" s="13" t="s">
        <v>31</v>
      </c>
      <c r="AX166" s="13" t="s">
        <v>69</v>
      </c>
      <c r="AY166" s="237" t="s">
        <v>127</v>
      </c>
    </row>
    <row r="167" s="13" customFormat="1">
      <c r="A167" s="13"/>
      <c r="B167" s="227"/>
      <c r="C167" s="228"/>
      <c r="D167" s="220" t="s">
        <v>145</v>
      </c>
      <c r="E167" s="229" t="s">
        <v>19</v>
      </c>
      <c r="F167" s="230" t="s">
        <v>921</v>
      </c>
      <c r="G167" s="228"/>
      <c r="H167" s="231">
        <v>4</v>
      </c>
      <c r="I167" s="232"/>
      <c r="J167" s="228"/>
      <c r="K167" s="228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145</v>
      </c>
      <c r="AU167" s="237" t="s">
        <v>79</v>
      </c>
      <c r="AV167" s="13" t="s">
        <v>79</v>
      </c>
      <c r="AW167" s="13" t="s">
        <v>31</v>
      </c>
      <c r="AX167" s="13" t="s">
        <v>69</v>
      </c>
      <c r="AY167" s="237" t="s">
        <v>127</v>
      </c>
    </row>
    <row r="168" s="14" customFormat="1">
      <c r="A168" s="14"/>
      <c r="B168" s="238"/>
      <c r="C168" s="239"/>
      <c r="D168" s="220" t="s">
        <v>145</v>
      </c>
      <c r="E168" s="240" t="s">
        <v>19</v>
      </c>
      <c r="F168" s="241" t="s">
        <v>147</v>
      </c>
      <c r="G168" s="239"/>
      <c r="H168" s="242">
        <v>232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145</v>
      </c>
      <c r="AU168" s="248" t="s">
        <v>79</v>
      </c>
      <c r="AV168" s="14" t="s">
        <v>134</v>
      </c>
      <c r="AW168" s="14" t="s">
        <v>31</v>
      </c>
      <c r="AX168" s="14" t="s">
        <v>77</v>
      </c>
      <c r="AY168" s="248" t="s">
        <v>127</v>
      </c>
    </row>
    <row r="169" s="2" customFormat="1" ht="16.5" customHeight="1">
      <c r="A169" s="41"/>
      <c r="B169" s="42"/>
      <c r="C169" s="249" t="s">
        <v>269</v>
      </c>
      <c r="D169" s="249" t="s">
        <v>270</v>
      </c>
      <c r="E169" s="250" t="s">
        <v>533</v>
      </c>
      <c r="F169" s="251" t="s">
        <v>534</v>
      </c>
      <c r="G169" s="252" t="s">
        <v>164</v>
      </c>
      <c r="H169" s="253">
        <v>153</v>
      </c>
      <c r="I169" s="254"/>
      <c r="J169" s="255">
        <f>ROUND(I169*H169,2)</f>
        <v>0</v>
      </c>
      <c r="K169" s="251" t="s">
        <v>133</v>
      </c>
      <c r="L169" s="256"/>
      <c r="M169" s="257" t="s">
        <v>19</v>
      </c>
      <c r="N169" s="258" t="s">
        <v>40</v>
      </c>
      <c r="O169" s="87"/>
      <c r="P169" s="216">
        <f>O169*H169</f>
        <v>0</v>
      </c>
      <c r="Q169" s="216">
        <v>0.080000000000000002</v>
      </c>
      <c r="R169" s="216">
        <f>Q169*H169</f>
        <v>12.24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187</v>
      </c>
      <c r="AT169" s="218" t="s">
        <v>270</v>
      </c>
      <c r="AU169" s="218" t="s">
        <v>79</v>
      </c>
      <c r="AY169" s="20" t="s">
        <v>127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77</v>
      </c>
      <c r="BK169" s="219">
        <f>ROUND(I169*H169,2)</f>
        <v>0</v>
      </c>
      <c r="BL169" s="20" t="s">
        <v>134</v>
      </c>
      <c r="BM169" s="218" t="s">
        <v>922</v>
      </c>
    </row>
    <row r="170" s="2" customFormat="1">
      <c r="A170" s="41"/>
      <c r="B170" s="42"/>
      <c r="C170" s="43"/>
      <c r="D170" s="220" t="s">
        <v>136</v>
      </c>
      <c r="E170" s="43"/>
      <c r="F170" s="221" t="s">
        <v>534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136</v>
      </c>
      <c r="AU170" s="20" t="s">
        <v>79</v>
      </c>
    </row>
    <row r="171" s="13" customFormat="1">
      <c r="A171" s="13"/>
      <c r="B171" s="227"/>
      <c r="C171" s="228"/>
      <c r="D171" s="220" t="s">
        <v>145</v>
      </c>
      <c r="E171" s="228"/>
      <c r="F171" s="230" t="s">
        <v>923</v>
      </c>
      <c r="G171" s="228"/>
      <c r="H171" s="231">
        <v>153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145</v>
      </c>
      <c r="AU171" s="237" t="s">
        <v>79</v>
      </c>
      <c r="AV171" s="13" t="s">
        <v>79</v>
      </c>
      <c r="AW171" s="13" t="s">
        <v>4</v>
      </c>
      <c r="AX171" s="13" t="s">
        <v>77</v>
      </c>
      <c r="AY171" s="237" t="s">
        <v>127</v>
      </c>
    </row>
    <row r="172" s="2" customFormat="1" ht="24.15" customHeight="1">
      <c r="A172" s="41"/>
      <c r="B172" s="42"/>
      <c r="C172" s="249" t="s">
        <v>275</v>
      </c>
      <c r="D172" s="249" t="s">
        <v>270</v>
      </c>
      <c r="E172" s="250" t="s">
        <v>538</v>
      </c>
      <c r="F172" s="251" t="s">
        <v>539</v>
      </c>
      <c r="G172" s="252" t="s">
        <v>164</v>
      </c>
      <c r="H172" s="253">
        <v>79.560000000000002</v>
      </c>
      <c r="I172" s="254"/>
      <c r="J172" s="255">
        <f>ROUND(I172*H172,2)</f>
        <v>0</v>
      </c>
      <c r="K172" s="251" t="s">
        <v>133</v>
      </c>
      <c r="L172" s="256"/>
      <c r="M172" s="257" t="s">
        <v>19</v>
      </c>
      <c r="N172" s="258" t="s">
        <v>40</v>
      </c>
      <c r="O172" s="87"/>
      <c r="P172" s="216">
        <f>O172*H172</f>
        <v>0</v>
      </c>
      <c r="Q172" s="216">
        <v>0.048300000000000003</v>
      </c>
      <c r="R172" s="216">
        <f>Q172*H172</f>
        <v>3.8427480000000003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187</v>
      </c>
      <c r="AT172" s="218" t="s">
        <v>270</v>
      </c>
      <c r="AU172" s="218" t="s">
        <v>79</v>
      </c>
      <c r="AY172" s="20" t="s">
        <v>127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77</v>
      </c>
      <c r="BK172" s="219">
        <f>ROUND(I172*H172,2)</f>
        <v>0</v>
      </c>
      <c r="BL172" s="20" t="s">
        <v>134</v>
      </c>
      <c r="BM172" s="218" t="s">
        <v>924</v>
      </c>
    </row>
    <row r="173" s="2" customFormat="1">
      <c r="A173" s="41"/>
      <c r="B173" s="42"/>
      <c r="C173" s="43"/>
      <c r="D173" s="220" t="s">
        <v>136</v>
      </c>
      <c r="E173" s="43"/>
      <c r="F173" s="221" t="s">
        <v>539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136</v>
      </c>
      <c r="AU173" s="20" t="s">
        <v>79</v>
      </c>
    </row>
    <row r="174" s="13" customFormat="1">
      <c r="A174" s="13"/>
      <c r="B174" s="227"/>
      <c r="C174" s="228"/>
      <c r="D174" s="220" t="s">
        <v>145</v>
      </c>
      <c r="E174" s="228"/>
      <c r="F174" s="230" t="s">
        <v>548</v>
      </c>
      <c r="G174" s="228"/>
      <c r="H174" s="231">
        <v>79.560000000000002</v>
      </c>
      <c r="I174" s="232"/>
      <c r="J174" s="228"/>
      <c r="K174" s="228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145</v>
      </c>
      <c r="AU174" s="237" t="s">
        <v>79</v>
      </c>
      <c r="AV174" s="13" t="s">
        <v>79</v>
      </c>
      <c r="AW174" s="13" t="s">
        <v>4</v>
      </c>
      <c r="AX174" s="13" t="s">
        <v>77</v>
      </c>
      <c r="AY174" s="237" t="s">
        <v>127</v>
      </c>
    </row>
    <row r="175" s="2" customFormat="1" ht="24.15" customHeight="1">
      <c r="A175" s="41"/>
      <c r="B175" s="42"/>
      <c r="C175" s="249" t="s">
        <v>286</v>
      </c>
      <c r="D175" s="249" t="s">
        <v>270</v>
      </c>
      <c r="E175" s="250" t="s">
        <v>543</v>
      </c>
      <c r="F175" s="251" t="s">
        <v>544</v>
      </c>
      <c r="G175" s="252" t="s">
        <v>164</v>
      </c>
      <c r="H175" s="253">
        <v>4.0800000000000001</v>
      </c>
      <c r="I175" s="254"/>
      <c r="J175" s="255">
        <f>ROUND(I175*H175,2)</f>
        <v>0</v>
      </c>
      <c r="K175" s="251" t="s">
        <v>133</v>
      </c>
      <c r="L175" s="256"/>
      <c r="M175" s="257" t="s">
        <v>19</v>
      </c>
      <c r="N175" s="258" t="s">
        <v>40</v>
      </c>
      <c r="O175" s="87"/>
      <c r="P175" s="216">
        <f>O175*H175</f>
        <v>0</v>
      </c>
      <c r="Q175" s="216">
        <v>0.065670000000000006</v>
      </c>
      <c r="R175" s="216">
        <f>Q175*H175</f>
        <v>0.26793360000000005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187</v>
      </c>
      <c r="AT175" s="218" t="s">
        <v>270</v>
      </c>
      <c r="AU175" s="218" t="s">
        <v>79</v>
      </c>
      <c r="AY175" s="20" t="s">
        <v>127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77</v>
      </c>
      <c r="BK175" s="219">
        <f>ROUND(I175*H175,2)</f>
        <v>0</v>
      </c>
      <c r="BL175" s="20" t="s">
        <v>134</v>
      </c>
      <c r="BM175" s="218" t="s">
        <v>925</v>
      </c>
    </row>
    <row r="176" s="2" customFormat="1">
      <c r="A176" s="41"/>
      <c r="B176" s="42"/>
      <c r="C176" s="43"/>
      <c r="D176" s="220" t="s">
        <v>136</v>
      </c>
      <c r="E176" s="43"/>
      <c r="F176" s="221" t="s">
        <v>544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136</v>
      </c>
      <c r="AU176" s="20" t="s">
        <v>79</v>
      </c>
    </row>
    <row r="177" s="13" customFormat="1">
      <c r="A177" s="13"/>
      <c r="B177" s="227"/>
      <c r="C177" s="228"/>
      <c r="D177" s="220" t="s">
        <v>145</v>
      </c>
      <c r="E177" s="229" t="s">
        <v>19</v>
      </c>
      <c r="F177" s="230" t="s">
        <v>926</v>
      </c>
      <c r="G177" s="228"/>
      <c r="H177" s="231">
        <v>2</v>
      </c>
      <c r="I177" s="232"/>
      <c r="J177" s="228"/>
      <c r="K177" s="228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145</v>
      </c>
      <c r="AU177" s="237" t="s">
        <v>79</v>
      </c>
      <c r="AV177" s="13" t="s">
        <v>79</v>
      </c>
      <c r="AW177" s="13" t="s">
        <v>31</v>
      </c>
      <c r="AX177" s="13" t="s">
        <v>69</v>
      </c>
      <c r="AY177" s="237" t="s">
        <v>127</v>
      </c>
    </row>
    <row r="178" s="13" customFormat="1">
      <c r="A178" s="13"/>
      <c r="B178" s="227"/>
      <c r="C178" s="228"/>
      <c r="D178" s="220" t="s">
        <v>145</v>
      </c>
      <c r="E178" s="229" t="s">
        <v>19</v>
      </c>
      <c r="F178" s="230" t="s">
        <v>927</v>
      </c>
      <c r="G178" s="228"/>
      <c r="H178" s="231">
        <v>2</v>
      </c>
      <c r="I178" s="232"/>
      <c r="J178" s="228"/>
      <c r="K178" s="228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145</v>
      </c>
      <c r="AU178" s="237" t="s">
        <v>79</v>
      </c>
      <c r="AV178" s="13" t="s">
        <v>79</v>
      </c>
      <c r="AW178" s="13" t="s">
        <v>31</v>
      </c>
      <c r="AX178" s="13" t="s">
        <v>69</v>
      </c>
      <c r="AY178" s="237" t="s">
        <v>127</v>
      </c>
    </row>
    <row r="179" s="14" customFormat="1">
      <c r="A179" s="14"/>
      <c r="B179" s="238"/>
      <c r="C179" s="239"/>
      <c r="D179" s="220" t="s">
        <v>145</v>
      </c>
      <c r="E179" s="240" t="s">
        <v>19</v>
      </c>
      <c r="F179" s="241" t="s">
        <v>147</v>
      </c>
      <c r="G179" s="239"/>
      <c r="H179" s="242">
        <v>4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145</v>
      </c>
      <c r="AU179" s="248" t="s">
        <v>79</v>
      </c>
      <c r="AV179" s="14" t="s">
        <v>134</v>
      </c>
      <c r="AW179" s="14" t="s">
        <v>31</v>
      </c>
      <c r="AX179" s="14" t="s">
        <v>77</v>
      </c>
      <c r="AY179" s="248" t="s">
        <v>127</v>
      </c>
    </row>
    <row r="180" s="13" customFormat="1">
      <c r="A180" s="13"/>
      <c r="B180" s="227"/>
      <c r="C180" s="228"/>
      <c r="D180" s="220" t="s">
        <v>145</v>
      </c>
      <c r="E180" s="228"/>
      <c r="F180" s="230" t="s">
        <v>928</v>
      </c>
      <c r="G180" s="228"/>
      <c r="H180" s="231">
        <v>4.0800000000000001</v>
      </c>
      <c r="I180" s="232"/>
      <c r="J180" s="228"/>
      <c r="K180" s="228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145</v>
      </c>
      <c r="AU180" s="237" t="s">
        <v>79</v>
      </c>
      <c r="AV180" s="13" t="s">
        <v>79</v>
      </c>
      <c r="AW180" s="13" t="s">
        <v>4</v>
      </c>
      <c r="AX180" s="13" t="s">
        <v>77</v>
      </c>
      <c r="AY180" s="237" t="s">
        <v>127</v>
      </c>
    </row>
    <row r="181" s="12" customFormat="1" ht="22.8" customHeight="1">
      <c r="A181" s="12"/>
      <c r="B181" s="191"/>
      <c r="C181" s="192"/>
      <c r="D181" s="193" t="s">
        <v>68</v>
      </c>
      <c r="E181" s="205" t="s">
        <v>573</v>
      </c>
      <c r="F181" s="205" t="s">
        <v>574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f>SUM(P182:P197)</f>
        <v>0</v>
      </c>
      <c r="Q181" s="199"/>
      <c r="R181" s="200">
        <f>SUM(R182:R197)</f>
        <v>0</v>
      </c>
      <c r="S181" s="199"/>
      <c r="T181" s="201">
        <f>SUM(T182:T197)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77</v>
      </c>
      <c r="AT181" s="203" t="s">
        <v>68</v>
      </c>
      <c r="AU181" s="203" t="s">
        <v>77</v>
      </c>
      <c r="AY181" s="202" t="s">
        <v>127</v>
      </c>
      <c r="BK181" s="204">
        <f>SUM(BK182:BK197)</f>
        <v>0</v>
      </c>
    </row>
    <row r="182" s="2" customFormat="1" ht="21.75" customHeight="1">
      <c r="A182" s="41"/>
      <c r="B182" s="42"/>
      <c r="C182" s="207" t="s">
        <v>7</v>
      </c>
      <c r="D182" s="207" t="s">
        <v>129</v>
      </c>
      <c r="E182" s="208" t="s">
        <v>576</v>
      </c>
      <c r="F182" s="209" t="s">
        <v>577</v>
      </c>
      <c r="G182" s="210" t="s">
        <v>238</v>
      </c>
      <c r="H182" s="211">
        <v>243</v>
      </c>
      <c r="I182" s="212"/>
      <c r="J182" s="213">
        <f>ROUND(I182*H182,2)</f>
        <v>0</v>
      </c>
      <c r="K182" s="209" t="s">
        <v>133</v>
      </c>
      <c r="L182" s="47"/>
      <c r="M182" s="214" t="s">
        <v>19</v>
      </c>
      <c r="N182" s="215" t="s">
        <v>40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134</v>
      </c>
      <c r="AT182" s="218" t="s">
        <v>129</v>
      </c>
      <c r="AU182" s="218" t="s">
        <v>79</v>
      </c>
      <c r="AY182" s="20" t="s">
        <v>127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77</v>
      </c>
      <c r="BK182" s="219">
        <f>ROUND(I182*H182,2)</f>
        <v>0</v>
      </c>
      <c r="BL182" s="20" t="s">
        <v>134</v>
      </c>
      <c r="BM182" s="218" t="s">
        <v>929</v>
      </c>
    </row>
    <row r="183" s="2" customFormat="1">
      <c r="A183" s="41"/>
      <c r="B183" s="42"/>
      <c r="C183" s="43"/>
      <c r="D183" s="220" t="s">
        <v>136</v>
      </c>
      <c r="E183" s="43"/>
      <c r="F183" s="221" t="s">
        <v>579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136</v>
      </c>
      <c r="AU183" s="20" t="s">
        <v>79</v>
      </c>
    </row>
    <row r="184" s="2" customFormat="1">
      <c r="A184" s="41"/>
      <c r="B184" s="42"/>
      <c r="C184" s="43"/>
      <c r="D184" s="225" t="s">
        <v>138</v>
      </c>
      <c r="E184" s="43"/>
      <c r="F184" s="226" t="s">
        <v>580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138</v>
      </c>
      <c r="AU184" s="20" t="s">
        <v>79</v>
      </c>
    </row>
    <row r="185" s="13" customFormat="1">
      <c r="A185" s="13"/>
      <c r="B185" s="227"/>
      <c r="C185" s="228"/>
      <c r="D185" s="220" t="s">
        <v>145</v>
      </c>
      <c r="E185" s="229" t="s">
        <v>19</v>
      </c>
      <c r="F185" s="230" t="s">
        <v>930</v>
      </c>
      <c r="G185" s="228"/>
      <c r="H185" s="231">
        <v>243</v>
      </c>
      <c r="I185" s="232"/>
      <c r="J185" s="228"/>
      <c r="K185" s="228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145</v>
      </c>
      <c r="AU185" s="237" t="s">
        <v>79</v>
      </c>
      <c r="AV185" s="13" t="s">
        <v>79</v>
      </c>
      <c r="AW185" s="13" t="s">
        <v>31</v>
      </c>
      <c r="AX185" s="13" t="s">
        <v>69</v>
      </c>
      <c r="AY185" s="237" t="s">
        <v>127</v>
      </c>
    </row>
    <row r="186" s="14" customFormat="1">
      <c r="A186" s="14"/>
      <c r="B186" s="238"/>
      <c r="C186" s="239"/>
      <c r="D186" s="220" t="s">
        <v>145</v>
      </c>
      <c r="E186" s="240" t="s">
        <v>19</v>
      </c>
      <c r="F186" s="241" t="s">
        <v>147</v>
      </c>
      <c r="G186" s="239"/>
      <c r="H186" s="242">
        <v>243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145</v>
      </c>
      <c r="AU186" s="248" t="s">
        <v>79</v>
      </c>
      <c r="AV186" s="14" t="s">
        <v>134</v>
      </c>
      <c r="AW186" s="14" t="s">
        <v>31</v>
      </c>
      <c r="AX186" s="14" t="s">
        <v>77</v>
      </c>
      <c r="AY186" s="248" t="s">
        <v>127</v>
      </c>
    </row>
    <row r="187" s="2" customFormat="1" ht="24.15" customHeight="1">
      <c r="A187" s="41"/>
      <c r="B187" s="42"/>
      <c r="C187" s="207" t="s">
        <v>298</v>
      </c>
      <c r="D187" s="207" t="s">
        <v>129</v>
      </c>
      <c r="E187" s="208" t="s">
        <v>584</v>
      </c>
      <c r="F187" s="209" t="s">
        <v>585</v>
      </c>
      <c r="G187" s="210" t="s">
        <v>238</v>
      </c>
      <c r="H187" s="211">
        <v>7047</v>
      </c>
      <c r="I187" s="212"/>
      <c r="J187" s="213">
        <f>ROUND(I187*H187,2)</f>
        <v>0</v>
      </c>
      <c r="K187" s="209" t="s">
        <v>133</v>
      </c>
      <c r="L187" s="47"/>
      <c r="M187" s="214" t="s">
        <v>19</v>
      </c>
      <c r="N187" s="215" t="s">
        <v>40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134</v>
      </c>
      <c r="AT187" s="218" t="s">
        <v>129</v>
      </c>
      <c r="AU187" s="218" t="s">
        <v>79</v>
      </c>
      <c r="AY187" s="20" t="s">
        <v>127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77</v>
      </c>
      <c r="BK187" s="219">
        <f>ROUND(I187*H187,2)</f>
        <v>0</v>
      </c>
      <c r="BL187" s="20" t="s">
        <v>134</v>
      </c>
      <c r="BM187" s="218" t="s">
        <v>931</v>
      </c>
    </row>
    <row r="188" s="2" customFormat="1">
      <c r="A188" s="41"/>
      <c r="B188" s="42"/>
      <c r="C188" s="43"/>
      <c r="D188" s="220" t="s">
        <v>136</v>
      </c>
      <c r="E188" s="43"/>
      <c r="F188" s="221" t="s">
        <v>587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136</v>
      </c>
      <c r="AU188" s="20" t="s">
        <v>79</v>
      </c>
    </row>
    <row r="189" s="2" customFormat="1">
      <c r="A189" s="41"/>
      <c r="B189" s="42"/>
      <c r="C189" s="43"/>
      <c r="D189" s="225" t="s">
        <v>138</v>
      </c>
      <c r="E189" s="43"/>
      <c r="F189" s="226" t="s">
        <v>588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138</v>
      </c>
      <c r="AU189" s="20" t="s">
        <v>79</v>
      </c>
    </row>
    <row r="190" s="13" customFormat="1">
      <c r="A190" s="13"/>
      <c r="B190" s="227"/>
      <c r="C190" s="228"/>
      <c r="D190" s="220" t="s">
        <v>145</v>
      </c>
      <c r="E190" s="229" t="s">
        <v>19</v>
      </c>
      <c r="F190" s="230" t="s">
        <v>930</v>
      </c>
      <c r="G190" s="228"/>
      <c r="H190" s="231">
        <v>243</v>
      </c>
      <c r="I190" s="232"/>
      <c r="J190" s="228"/>
      <c r="K190" s="228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145</v>
      </c>
      <c r="AU190" s="237" t="s">
        <v>79</v>
      </c>
      <c r="AV190" s="13" t="s">
        <v>79</v>
      </c>
      <c r="AW190" s="13" t="s">
        <v>31</v>
      </c>
      <c r="AX190" s="13" t="s">
        <v>69</v>
      </c>
      <c r="AY190" s="237" t="s">
        <v>127</v>
      </c>
    </row>
    <row r="191" s="14" customFormat="1">
      <c r="A191" s="14"/>
      <c r="B191" s="238"/>
      <c r="C191" s="239"/>
      <c r="D191" s="220" t="s">
        <v>145</v>
      </c>
      <c r="E191" s="240" t="s">
        <v>19</v>
      </c>
      <c r="F191" s="241" t="s">
        <v>147</v>
      </c>
      <c r="G191" s="239"/>
      <c r="H191" s="242">
        <v>243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145</v>
      </c>
      <c r="AU191" s="248" t="s">
        <v>79</v>
      </c>
      <c r="AV191" s="14" t="s">
        <v>134</v>
      </c>
      <c r="AW191" s="14" t="s">
        <v>31</v>
      </c>
      <c r="AX191" s="14" t="s">
        <v>77</v>
      </c>
      <c r="AY191" s="248" t="s">
        <v>127</v>
      </c>
    </row>
    <row r="192" s="13" customFormat="1">
      <c r="A192" s="13"/>
      <c r="B192" s="227"/>
      <c r="C192" s="228"/>
      <c r="D192" s="220" t="s">
        <v>145</v>
      </c>
      <c r="E192" s="228"/>
      <c r="F192" s="230" t="s">
        <v>932</v>
      </c>
      <c r="G192" s="228"/>
      <c r="H192" s="231">
        <v>7047</v>
      </c>
      <c r="I192" s="232"/>
      <c r="J192" s="228"/>
      <c r="K192" s="228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145</v>
      </c>
      <c r="AU192" s="237" t="s">
        <v>79</v>
      </c>
      <c r="AV192" s="13" t="s">
        <v>79</v>
      </c>
      <c r="AW192" s="13" t="s">
        <v>4</v>
      </c>
      <c r="AX192" s="13" t="s">
        <v>77</v>
      </c>
      <c r="AY192" s="237" t="s">
        <v>127</v>
      </c>
    </row>
    <row r="193" s="2" customFormat="1" ht="44.25" customHeight="1">
      <c r="A193" s="41"/>
      <c r="B193" s="42"/>
      <c r="C193" s="207" t="s">
        <v>305</v>
      </c>
      <c r="D193" s="207" t="s">
        <v>129</v>
      </c>
      <c r="E193" s="208" t="s">
        <v>613</v>
      </c>
      <c r="F193" s="209" t="s">
        <v>614</v>
      </c>
      <c r="G193" s="210" t="s">
        <v>238</v>
      </c>
      <c r="H193" s="211">
        <v>243</v>
      </c>
      <c r="I193" s="212"/>
      <c r="J193" s="213">
        <f>ROUND(I193*H193,2)</f>
        <v>0</v>
      </c>
      <c r="K193" s="209" t="s">
        <v>133</v>
      </c>
      <c r="L193" s="47"/>
      <c r="M193" s="214" t="s">
        <v>19</v>
      </c>
      <c r="N193" s="215" t="s">
        <v>40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134</v>
      </c>
      <c r="AT193" s="218" t="s">
        <v>129</v>
      </c>
      <c r="AU193" s="218" t="s">
        <v>79</v>
      </c>
      <c r="AY193" s="20" t="s">
        <v>127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77</v>
      </c>
      <c r="BK193" s="219">
        <f>ROUND(I193*H193,2)</f>
        <v>0</v>
      </c>
      <c r="BL193" s="20" t="s">
        <v>134</v>
      </c>
      <c r="BM193" s="218" t="s">
        <v>933</v>
      </c>
    </row>
    <row r="194" s="2" customFormat="1">
      <c r="A194" s="41"/>
      <c r="B194" s="42"/>
      <c r="C194" s="43"/>
      <c r="D194" s="220" t="s">
        <v>136</v>
      </c>
      <c r="E194" s="43"/>
      <c r="F194" s="221" t="s">
        <v>616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136</v>
      </c>
      <c r="AU194" s="20" t="s">
        <v>79</v>
      </c>
    </row>
    <row r="195" s="2" customFormat="1">
      <c r="A195" s="41"/>
      <c r="B195" s="42"/>
      <c r="C195" s="43"/>
      <c r="D195" s="225" t="s">
        <v>138</v>
      </c>
      <c r="E195" s="43"/>
      <c r="F195" s="226" t="s">
        <v>617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138</v>
      </c>
      <c r="AU195" s="20" t="s">
        <v>79</v>
      </c>
    </row>
    <row r="196" s="13" customFormat="1">
      <c r="A196" s="13"/>
      <c r="B196" s="227"/>
      <c r="C196" s="228"/>
      <c r="D196" s="220" t="s">
        <v>145</v>
      </c>
      <c r="E196" s="229" t="s">
        <v>19</v>
      </c>
      <c r="F196" s="230" t="s">
        <v>934</v>
      </c>
      <c r="G196" s="228"/>
      <c r="H196" s="231">
        <v>243</v>
      </c>
      <c r="I196" s="232"/>
      <c r="J196" s="228"/>
      <c r="K196" s="228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145</v>
      </c>
      <c r="AU196" s="237" t="s">
        <v>79</v>
      </c>
      <c r="AV196" s="13" t="s">
        <v>79</v>
      </c>
      <c r="AW196" s="13" t="s">
        <v>31</v>
      </c>
      <c r="AX196" s="13" t="s">
        <v>69</v>
      </c>
      <c r="AY196" s="237" t="s">
        <v>127</v>
      </c>
    </row>
    <row r="197" s="14" customFormat="1">
      <c r="A197" s="14"/>
      <c r="B197" s="238"/>
      <c r="C197" s="239"/>
      <c r="D197" s="220" t="s">
        <v>145</v>
      </c>
      <c r="E197" s="240" t="s">
        <v>19</v>
      </c>
      <c r="F197" s="241" t="s">
        <v>147</v>
      </c>
      <c r="G197" s="239"/>
      <c r="H197" s="242">
        <v>243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8" t="s">
        <v>145</v>
      </c>
      <c r="AU197" s="248" t="s">
        <v>79</v>
      </c>
      <c r="AV197" s="14" t="s">
        <v>134</v>
      </c>
      <c r="AW197" s="14" t="s">
        <v>31</v>
      </c>
      <c r="AX197" s="14" t="s">
        <v>77</v>
      </c>
      <c r="AY197" s="248" t="s">
        <v>127</v>
      </c>
    </row>
    <row r="198" s="12" customFormat="1" ht="22.8" customHeight="1">
      <c r="A198" s="12"/>
      <c r="B198" s="191"/>
      <c r="C198" s="192"/>
      <c r="D198" s="193" t="s">
        <v>68</v>
      </c>
      <c r="E198" s="205" t="s">
        <v>620</v>
      </c>
      <c r="F198" s="205" t="s">
        <v>621</v>
      </c>
      <c r="G198" s="192"/>
      <c r="H198" s="192"/>
      <c r="I198" s="195"/>
      <c r="J198" s="206">
        <f>BK198</f>
        <v>0</v>
      </c>
      <c r="K198" s="192"/>
      <c r="L198" s="197"/>
      <c r="M198" s="198"/>
      <c r="N198" s="199"/>
      <c r="O198" s="199"/>
      <c r="P198" s="200">
        <f>SUM(P199:P201)</f>
        <v>0</v>
      </c>
      <c r="Q198" s="199"/>
      <c r="R198" s="200">
        <f>SUM(R199:R201)</f>
        <v>0</v>
      </c>
      <c r="S198" s="199"/>
      <c r="T198" s="201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2" t="s">
        <v>77</v>
      </c>
      <c r="AT198" s="203" t="s">
        <v>68</v>
      </c>
      <c r="AU198" s="203" t="s">
        <v>77</v>
      </c>
      <c r="AY198" s="202" t="s">
        <v>127</v>
      </c>
      <c r="BK198" s="204">
        <f>SUM(BK199:BK201)</f>
        <v>0</v>
      </c>
    </row>
    <row r="199" s="2" customFormat="1" ht="33" customHeight="1">
      <c r="A199" s="41"/>
      <c r="B199" s="42"/>
      <c r="C199" s="207" t="s">
        <v>313</v>
      </c>
      <c r="D199" s="207" t="s">
        <v>129</v>
      </c>
      <c r="E199" s="208" t="s">
        <v>717</v>
      </c>
      <c r="F199" s="209" t="s">
        <v>718</v>
      </c>
      <c r="G199" s="210" t="s">
        <v>238</v>
      </c>
      <c r="H199" s="211">
        <v>92.778999999999996</v>
      </c>
      <c r="I199" s="212"/>
      <c r="J199" s="213">
        <f>ROUND(I199*H199,2)</f>
        <v>0</v>
      </c>
      <c r="K199" s="209" t="s">
        <v>133</v>
      </c>
      <c r="L199" s="47"/>
      <c r="M199" s="214" t="s">
        <v>19</v>
      </c>
      <c r="N199" s="215" t="s">
        <v>40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134</v>
      </c>
      <c r="AT199" s="218" t="s">
        <v>129</v>
      </c>
      <c r="AU199" s="218" t="s">
        <v>79</v>
      </c>
      <c r="AY199" s="20" t="s">
        <v>127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77</v>
      </c>
      <c r="BK199" s="219">
        <f>ROUND(I199*H199,2)</f>
        <v>0</v>
      </c>
      <c r="BL199" s="20" t="s">
        <v>134</v>
      </c>
      <c r="BM199" s="218" t="s">
        <v>935</v>
      </c>
    </row>
    <row r="200" s="2" customFormat="1">
      <c r="A200" s="41"/>
      <c r="B200" s="42"/>
      <c r="C200" s="43"/>
      <c r="D200" s="220" t="s">
        <v>136</v>
      </c>
      <c r="E200" s="43"/>
      <c r="F200" s="221" t="s">
        <v>720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136</v>
      </c>
      <c r="AU200" s="20" t="s">
        <v>79</v>
      </c>
    </row>
    <row r="201" s="2" customFormat="1">
      <c r="A201" s="41"/>
      <c r="B201" s="42"/>
      <c r="C201" s="43"/>
      <c r="D201" s="225" t="s">
        <v>138</v>
      </c>
      <c r="E201" s="43"/>
      <c r="F201" s="226" t="s">
        <v>721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138</v>
      </c>
      <c r="AU201" s="20" t="s">
        <v>79</v>
      </c>
    </row>
    <row r="202" s="12" customFormat="1" ht="25.92" customHeight="1">
      <c r="A202" s="12"/>
      <c r="B202" s="191"/>
      <c r="C202" s="192"/>
      <c r="D202" s="193" t="s">
        <v>68</v>
      </c>
      <c r="E202" s="194" t="s">
        <v>628</v>
      </c>
      <c r="F202" s="194" t="s">
        <v>629</v>
      </c>
      <c r="G202" s="192"/>
      <c r="H202" s="192"/>
      <c r="I202" s="195"/>
      <c r="J202" s="196">
        <f>BK202</f>
        <v>0</v>
      </c>
      <c r="K202" s="192"/>
      <c r="L202" s="197"/>
      <c r="M202" s="198"/>
      <c r="N202" s="199"/>
      <c r="O202" s="199"/>
      <c r="P202" s="200">
        <f>P203+P216+P220</f>
        <v>0</v>
      </c>
      <c r="Q202" s="199"/>
      <c r="R202" s="200">
        <f>R203+R216+R220</f>
        <v>0</v>
      </c>
      <c r="S202" s="199"/>
      <c r="T202" s="201">
        <f>T203+T216+T220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2" t="s">
        <v>161</v>
      </c>
      <c r="AT202" s="203" t="s">
        <v>68</v>
      </c>
      <c r="AU202" s="203" t="s">
        <v>69</v>
      </c>
      <c r="AY202" s="202" t="s">
        <v>127</v>
      </c>
      <c r="BK202" s="204">
        <f>BK203+BK216+BK220</f>
        <v>0</v>
      </c>
    </row>
    <row r="203" s="12" customFormat="1" ht="22.8" customHeight="1">
      <c r="A203" s="12"/>
      <c r="B203" s="191"/>
      <c r="C203" s="192"/>
      <c r="D203" s="193" t="s">
        <v>68</v>
      </c>
      <c r="E203" s="205" t="s">
        <v>630</v>
      </c>
      <c r="F203" s="205" t="s">
        <v>631</v>
      </c>
      <c r="G203" s="192"/>
      <c r="H203" s="192"/>
      <c r="I203" s="195"/>
      <c r="J203" s="206">
        <f>BK203</f>
        <v>0</v>
      </c>
      <c r="K203" s="192"/>
      <c r="L203" s="197"/>
      <c r="M203" s="198"/>
      <c r="N203" s="199"/>
      <c r="O203" s="199"/>
      <c r="P203" s="200">
        <f>SUM(P204:P215)</f>
        <v>0</v>
      </c>
      <c r="Q203" s="199"/>
      <c r="R203" s="200">
        <f>SUM(R204:R215)</f>
        <v>0</v>
      </c>
      <c r="S203" s="199"/>
      <c r="T203" s="201">
        <f>SUM(T204:T215)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2" t="s">
        <v>161</v>
      </c>
      <c r="AT203" s="203" t="s">
        <v>68</v>
      </c>
      <c r="AU203" s="203" t="s">
        <v>77</v>
      </c>
      <c r="AY203" s="202" t="s">
        <v>127</v>
      </c>
      <c r="BK203" s="204">
        <f>SUM(BK204:BK215)</f>
        <v>0</v>
      </c>
    </row>
    <row r="204" s="2" customFormat="1" ht="16.5" customHeight="1">
      <c r="A204" s="41"/>
      <c r="B204" s="42"/>
      <c r="C204" s="207" t="s">
        <v>321</v>
      </c>
      <c r="D204" s="207" t="s">
        <v>129</v>
      </c>
      <c r="E204" s="208" t="s">
        <v>633</v>
      </c>
      <c r="F204" s="209" t="s">
        <v>634</v>
      </c>
      <c r="G204" s="210" t="s">
        <v>635</v>
      </c>
      <c r="H204" s="211">
        <v>1</v>
      </c>
      <c r="I204" s="212"/>
      <c r="J204" s="213">
        <f>ROUND(I204*H204,2)</f>
        <v>0</v>
      </c>
      <c r="K204" s="209" t="s">
        <v>133</v>
      </c>
      <c r="L204" s="47"/>
      <c r="M204" s="214" t="s">
        <v>19</v>
      </c>
      <c r="N204" s="215" t="s">
        <v>40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636</v>
      </c>
      <c r="AT204" s="218" t="s">
        <v>129</v>
      </c>
      <c r="AU204" s="218" t="s">
        <v>79</v>
      </c>
      <c r="AY204" s="20" t="s">
        <v>127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77</v>
      </c>
      <c r="BK204" s="219">
        <f>ROUND(I204*H204,2)</f>
        <v>0</v>
      </c>
      <c r="BL204" s="20" t="s">
        <v>636</v>
      </c>
      <c r="BM204" s="218" t="s">
        <v>936</v>
      </c>
    </row>
    <row r="205" s="2" customFormat="1">
      <c r="A205" s="41"/>
      <c r="B205" s="42"/>
      <c r="C205" s="43"/>
      <c r="D205" s="220" t="s">
        <v>136</v>
      </c>
      <c r="E205" s="43"/>
      <c r="F205" s="221" t="s">
        <v>634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136</v>
      </c>
      <c r="AU205" s="20" t="s">
        <v>79</v>
      </c>
    </row>
    <row r="206" s="2" customFormat="1">
      <c r="A206" s="41"/>
      <c r="B206" s="42"/>
      <c r="C206" s="43"/>
      <c r="D206" s="225" t="s">
        <v>138</v>
      </c>
      <c r="E206" s="43"/>
      <c r="F206" s="226" t="s">
        <v>638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138</v>
      </c>
      <c r="AU206" s="20" t="s">
        <v>79</v>
      </c>
    </row>
    <row r="207" s="2" customFormat="1" ht="16.5" customHeight="1">
      <c r="A207" s="41"/>
      <c r="B207" s="42"/>
      <c r="C207" s="207" t="s">
        <v>331</v>
      </c>
      <c r="D207" s="207" t="s">
        <v>129</v>
      </c>
      <c r="E207" s="208" t="s">
        <v>640</v>
      </c>
      <c r="F207" s="209" t="s">
        <v>641</v>
      </c>
      <c r="G207" s="210" t="s">
        <v>635</v>
      </c>
      <c r="H207" s="211">
        <v>1</v>
      </c>
      <c r="I207" s="212"/>
      <c r="J207" s="213">
        <f>ROUND(I207*H207,2)</f>
        <v>0</v>
      </c>
      <c r="K207" s="209" t="s">
        <v>133</v>
      </c>
      <c r="L207" s="47"/>
      <c r="M207" s="214" t="s">
        <v>19</v>
      </c>
      <c r="N207" s="215" t="s">
        <v>40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636</v>
      </c>
      <c r="AT207" s="218" t="s">
        <v>129</v>
      </c>
      <c r="AU207" s="218" t="s">
        <v>79</v>
      </c>
      <c r="AY207" s="20" t="s">
        <v>127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77</v>
      </c>
      <c r="BK207" s="219">
        <f>ROUND(I207*H207,2)</f>
        <v>0</v>
      </c>
      <c r="BL207" s="20" t="s">
        <v>636</v>
      </c>
      <c r="BM207" s="218" t="s">
        <v>937</v>
      </c>
    </row>
    <row r="208" s="2" customFormat="1">
      <c r="A208" s="41"/>
      <c r="B208" s="42"/>
      <c r="C208" s="43"/>
      <c r="D208" s="220" t="s">
        <v>136</v>
      </c>
      <c r="E208" s="43"/>
      <c r="F208" s="221" t="s">
        <v>641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136</v>
      </c>
      <c r="AU208" s="20" t="s">
        <v>79</v>
      </c>
    </row>
    <row r="209" s="2" customFormat="1">
      <c r="A209" s="41"/>
      <c r="B209" s="42"/>
      <c r="C209" s="43"/>
      <c r="D209" s="225" t="s">
        <v>138</v>
      </c>
      <c r="E209" s="43"/>
      <c r="F209" s="226" t="s">
        <v>643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138</v>
      </c>
      <c r="AU209" s="20" t="s">
        <v>79</v>
      </c>
    </row>
    <row r="210" s="2" customFormat="1" ht="16.5" customHeight="1">
      <c r="A210" s="41"/>
      <c r="B210" s="42"/>
      <c r="C210" s="207" t="s">
        <v>337</v>
      </c>
      <c r="D210" s="207" t="s">
        <v>129</v>
      </c>
      <c r="E210" s="208" t="s">
        <v>645</v>
      </c>
      <c r="F210" s="209" t="s">
        <v>646</v>
      </c>
      <c r="G210" s="210" t="s">
        <v>635</v>
      </c>
      <c r="H210" s="211">
        <v>1</v>
      </c>
      <c r="I210" s="212"/>
      <c r="J210" s="213">
        <f>ROUND(I210*H210,2)</f>
        <v>0</v>
      </c>
      <c r="K210" s="209" t="s">
        <v>133</v>
      </c>
      <c r="L210" s="47"/>
      <c r="M210" s="214" t="s">
        <v>19</v>
      </c>
      <c r="N210" s="215" t="s">
        <v>40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636</v>
      </c>
      <c r="AT210" s="218" t="s">
        <v>129</v>
      </c>
      <c r="AU210" s="218" t="s">
        <v>79</v>
      </c>
      <c r="AY210" s="20" t="s">
        <v>127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77</v>
      </c>
      <c r="BK210" s="219">
        <f>ROUND(I210*H210,2)</f>
        <v>0</v>
      </c>
      <c r="BL210" s="20" t="s">
        <v>636</v>
      </c>
      <c r="BM210" s="218" t="s">
        <v>938</v>
      </c>
    </row>
    <row r="211" s="2" customFormat="1">
      <c r="A211" s="41"/>
      <c r="B211" s="42"/>
      <c r="C211" s="43"/>
      <c r="D211" s="220" t="s">
        <v>136</v>
      </c>
      <c r="E211" s="43"/>
      <c r="F211" s="221" t="s">
        <v>646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136</v>
      </c>
      <c r="AU211" s="20" t="s">
        <v>79</v>
      </c>
    </row>
    <row r="212" s="2" customFormat="1">
      <c r="A212" s="41"/>
      <c r="B212" s="42"/>
      <c r="C212" s="43"/>
      <c r="D212" s="225" t="s">
        <v>138</v>
      </c>
      <c r="E212" s="43"/>
      <c r="F212" s="226" t="s">
        <v>648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138</v>
      </c>
      <c r="AU212" s="20" t="s">
        <v>79</v>
      </c>
    </row>
    <row r="213" s="2" customFormat="1" ht="16.5" customHeight="1">
      <c r="A213" s="41"/>
      <c r="B213" s="42"/>
      <c r="C213" s="207" t="s">
        <v>343</v>
      </c>
      <c r="D213" s="207" t="s">
        <v>129</v>
      </c>
      <c r="E213" s="208" t="s">
        <v>650</v>
      </c>
      <c r="F213" s="209" t="s">
        <v>651</v>
      </c>
      <c r="G213" s="210" t="s">
        <v>635</v>
      </c>
      <c r="H213" s="211">
        <v>1</v>
      </c>
      <c r="I213" s="212"/>
      <c r="J213" s="213">
        <f>ROUND(I213*H213,2)</f>
        <v>0</v>
      </c>
      <c r="K213" s="209" t="s">
        <v>133</v>
      </c>
      <c r="L213" s="47"/>
      <c r="M213" s="214" t="s">
        <v>19</v>
      </c>
      <c r="N213" s="215" t="s">
        <v>40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636</v>
      </c>
      <c r="AT213" s="218" t="s">
        <v>129</v>
      </c>
      <c r="AU213" s="218" t="s">
        <v>79</v>
      </c>
      <c r="AY213" s="20" t="s">
        <v>127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77</v>
      </c>
      <c r="BK213" s="219">
        <f>ROUND(I213*H213,2)</f>
        <v>0</v>
      </c>
      <c r="BL213" s="20" t="s">
        <v>636</v>
      </c>
      <c r="BM213" s="218" t="s">
        <v>939</v>
      </c>
    </row>
    <row r="214" s="2" customFormat="1">
      <c r="A214" s="41"/>
      <c r="B214" s="42"/>
      <c r="C214" s="43"/>
      <c r="D214" s="220" t="s">
        <v>136</v>
      </c>
      <c r="E214" s="43"/>
      <c r="F214" s="221" t="s">
        <v>651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136</v>
      </c>
      <c r="AU214" s="20" t="s">
        <v>79</v>
      </c>
    </row>
    <row r="215" s="2" customFormat="1">
      <c r="A215" s="41"/>
      <c r="B215" s="42"/>
      <c r="C215" s="43"/>
      <c r="D215" s="225" t="s">
        <v>138</v>
      </c>
      <c r="E215" s="43"/>
      <c r="F215" s="226" t="s">
        <v>653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138</v>
      </c>
      <c r="AU215" s="20" t="s">
        <v>79</v>
      </c>
    </row>
    <row r="216" s="12" customFormat="1" ht="22.8" customHeight="1">
      <c r="A216" s="12"/>
      <c r="B216" s="191"/>
      <c r="C216" s="192"/>
      <c r="D216" s="193" t="s">
        <v>68</v>
      </c>
      <c r="E216" s="205" t="s">
        <v>654</v>
      </c>
      <c r="F216" s="205" t="s">
        <v>655</v>
      </c>
      <c r="G216" s="192"/>
      <c r="H216" s="192"/>
      <c r="I216" s="195"/>
      <c r="J216" s="206">
        <f>BK216</f>
        <v>0</v>
      </c>
      <c r="K216" s="192"/>
      <c r="L216" s="197"/>
      <c r="M216" s="198"/>
      <c r="N216" s="199"/>
      <c r="O216" s="199"/>
      <c r="P216" s="200">
        <f>SUM(P217:P219)</f>
        <v>0</v>
      </c>
      <c r="Q216" s="199"/>
      <c r="R216" s="200">
        <f>SUM(R217:R219)</f>
        <v>0</v>
      </c>
      <c r="S216" s="199"/>
      <c r="T216" s="201">
        <f>SUM(T217:T219)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2" t="s">
        <v>161</v>
      </c>
      <c r="AT216" s="203" t="s">
        <v>68</v>
      </c>
      <c r="AU216" s="203" t="s">
        <v>77</v>
      </c>
      <c r="AY216" s="202" t="s">
        <v>127</v>
      </c>
      <c r="BK216" s="204">
        <f>SUM(BK217:BK219)</f>
        <v>0</v>
      </c>
    </row>
    <row r="217" s="2" customFormat="1" ht="16.5" customHeight="1">
      <c r="A217" s="41"/>
      <c r="B217" s="42"/>
      <c r="C217" s="207" t="s">
        <v>349</v>
      </c>
      <c r="D217" s="207" t="s">
        <v>129</v>
      </c>
      <c r="E217" s="208" t="s">
        <v>657</v>
      </c>
      <c r="F217" s="209" t="s">
        <v>658</v>
      </c>
      <c r="G217" s="210" t="s">
        <v>635</v>
      </c>
      <c r="H217" s="211">
        <v>1</v>
      </c>
      <c r="I217" s="212"/>
      <c r="J217" s="213">
        <f>ROUND(I217*H217,2)</f>
        <v>0</v>
      </c>
      <c r="K217" s="209" t="s">
        <v>133</v>
      </c>
      <c r="L217" s="47"/>
      <c r="M217" s="214" t="s">
        <v>19</v>
      </c>
      <c r="N217" s="215" t="s">
        <v>40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636</v>
      </c>
      <c r="AT217" s="218" t="s">
        <v>129</v>
      </c>
      <c r="AU217" s="218" t="s">
        <v>79</v>
      </c>
      <c r="AY217" s="20" t="s">
        <v>127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77</v>
      </c>
      <c r="BK217" s="219">
        <f>ROUND(I217*H217,2)</f>
        <v>0</v>
      </c>
      <c r="BL217" s="20" t="s">
        <v>636</v>
      </c>
      <c r="BM217" s="218" t="s">
        <v>940</v>
      </c>
    </row>
    <row r="218" s="2" customFormat="1">
      <c r="A218" s="41"/>
      <c r="B218" s="42"/>
      <c r="C218" s="43"/>
      <c r="D218" s="220" t="s">
        <v>136</v>
      </c>
      <c r="E218" s="43"/>
      <c r="F218" s="221" t="s">
        <v>658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136</v>
      </c>
      <c r="AU218" s="20" t="s">
        <v>79</v>
      </c>
    </row>
    <row r="219" s="2" customFormat="1">
      <c r="A219" s="41"/>
      <c r="B219" s="42"/>
      <c r="C219" s="43"/>
      <c r="D219" s="225" t="s">
        <v>138</v>
      </c>
      <c r="E219" s="43"/>
      <c r="F219" s="226" t="s">
        <v>660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138</v>
      </c>
      <c r="AU219" s="20" t="s">
        <v>79</v>
      </c>
    </row>
    <row r="220" s="12" customFormat="1" ht="22.8" customHeight="1">
      <c r="A220" s="12"/>
      <c r="B220" s="191"/>
      <c r="C220" s="192"/>
      <c r="D220" s="193" t="s">
        <v>68</v>
      </c>
      <c r="E220" s="205" t="s">
        <v>661</v>
      </c>
      <c r="F220" s="205" t="s">
        <v>662</v>
      </c>
      <c r="G220" s="192"/>
      <c r="H220" s="192"/>
      <c r="I220" s="195"/>
      <c r="J220" s="206">
        <f>BK220</f>
        <v>0</v>
      </c>
      <c r="K220" s="192"/>
      <c r="L220" s="197"/>
      <c r="M220" s="198"/>
      <c r="N220" s="199"/>
      <c r="O220" s="199"/>
      <c r="P220" s="200">
        <f>SUM(P221:P226)</f>
        <v>0</v>
      </c>
      <c r="Q220" s="199"/>
      <c r="R220" s="200">
        <f>SUM(R221:R226)</f>
        <v>0</v>
      </c>
      <c r="S220" s="199"/>
      <c r="T220" s="201">
        <f>SUM(T221:T226)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2" t="s">
        <v>161</v>
      </c>
      <c r="AT220" s="203" t="s">
        <v>68</v>
      </c>
      <c r="AU220" s="203" t="s">
        <v>77</v>
      </c>
      <c r="AY220" s="202" t="s">
        <v>127</v>
      </c>
      <c r="BK220" s="204">
        <f>SUM(BK221:BK226)</f>
        <v>0</v>
      </c>
    </row>
    <row r="221" s="2" customFormat="1" ht="16.5" customHeight="1">
      <c r="A221" s="41"/>
      <c r="B221" s="42"/>
      <c r="C221" s="207" t="s">
        <v>358</v>
      </c>
      <c r="D221" s="207" t="s">
        <v>129</v>
      </c>
      <c r="E221" s="208" t="s">
        <v>664</v>
      </c>
      <c r="F221" s="209" t="s">
        <v>665</v>
      </c>
      <c r="G221" s="210" t="s">
        <v>635</v>
      </c>
      <c r="H221" s="211">
        <v>1</v>
      </c>
      <c r="I221" s="212"/>
      <c r="J221" s="213">
        <f>ROUND(I221*H221,2)</f>
        <v>0</v>
      </c>
      <c r="K221" s="209" t="s">
        <v>133</v>
      </c>
      <c r="L221" s="47"/>
      <c r="M221" s="214" t="s">
        <v>19</v>
      </c>
      <c r="N221" s="215" t="s">
        <v>40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636</v>
      </c>
      <c r="AT221" s="218" t="s">
        <v>129</v>
      </c>
      <c r="AU221" s="218" t="s">
        <v>79</v>
      </c>
      <c r="AY221" s="20" t="s">
        <v>127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77</v>
      </c>
      <c r="BK221" s="219">
        <f>ROUND(I221*H221,2)</f>
        <v>0</v>
      </c>
      <c r="BL221" s="20" t="s">
        <v>636</v>
      </c>
      <c r="BM221" s="218" t="s">
        <v>941</v>
      </c>
    </row>
    <row r="222" s="2" customFormat="1">
      <c r="A222" s="41"/>
      <c r="B222" s="42"/>
      <c r="C222" s="43"/>
      <c r="D222" s="220" t="s">
        <v>136</v>
      </c>
      <c r="E222" s="43"/>
      <c r="F222" s="221" t="s">
        <v>665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136</v>
      </c>
      <c r="AU222" s="20" t="s">
        <v>79</v>
      </c>
    </row>
    <row r="223" s="2" customFormat="1">
      <c r="A223" s="41"/>
      <c r="B223" s="42"/>
      <c r="C223" s="43"/>
      <c r="D223" s="225" t="s">
        <v>138</v>
      </c>
      <c r="E223" s="43"/>
      <c r="F223" s="226" t="s">
        <v>667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138</v>
      </c>
      <c r="AU223" s="20" t="s">
        <v>79</v>
      </c>
    </row>
    <row r="224" s="2" customFormat="1" ht="16.5" customHeight="1">
      <c r="A224" s="41"/>
      <c r="B224" s="42"/>
      <c r="C224" s="207" t="s">
        <v>364</v>
      </c>
      <c r="D224" s="207" t="s">
        <v>129</v>
      </c>
      <c r="E224" s="208" t="s">
        <v>669</v>
      </c>
      <c r="F224" s="209" t="s">
        <v>670</v>
      </c>
      <c r="G224" s="210" t="s">
        <v>635</v>
      </c>
      <c r="H224" s="211">
        <v>1</v>
      </c>
      <c r="I224" s="212"/>
      <c r="J224" s="213">
        <f>ROUND(I224*H224,2)</f>
        <v>0</v>
      </c>
      <c r="K224" s="209" t="s">
        <v>133</v>
      </c>
      <c r="L224" s="47"/>
      <c r="M224" s="214" t="s">
        <v>19</v>
      </c>
      <c r="N224" s="215" t="s">
        <v>40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636</v>
      </c>
      <c r="AT224" s="218" t="s">
        <v>129</v>
      </c>
      <c r="AU224" s="218" t="s">
        <v>79</v>
      </c>
      <c r="AY224" s="20" t="s">
        <v>127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77</v>
      </c>
      <c r="BK224" s="219">
        <f>ROUND(I224*H224,2)</f>
        <v>0</v>
      </c>
      <c r="BL224" s="20" t="s">
        <v>636</v>
      </c>
      <c r="BM224" s="218" t="s">
        <v>942</v>
      </c>
    </row>
    <row r="225" s="2" customFormat="1">
      <c r="A225" s="41"/>
      <c r="B225" s="42"/>
      <c r="C225" s="43"/>
      <c r="D225" s="220" t="s">
        <v>136</v>
      </c>
      <c r="E225" s="43"/>
      <c r="F225" s="221" t="s">
        <v>670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136</v>
      </c>
      <c r="AU225" s="20" t="s">
        <v>79</v>
      </c>
    </row>
    <row r="226" s="2" customFormat="1">
      <c r="A226" s="41"/>
      <c r="B226" s="42"/>
      <c r="C226" s="43"/>
      <c r="D226" s="225" t="s">
        <v>138</v>
      </c>
      <c r="E226" s="43"/>
      <c r="F226" s="226" t="s">
        <v>672</v>
      </c>
      <c r="G226" s="43"/>
      <c r="H226" s="43"/>
      <c r="I226" s="222"/>
      <c r="J226" s="43"/>
      <c r="K226" s="43"/>
      <c r="L226" s="47"/>
      <c r="M226" s="280"/>
      <c r="N226" s="281"/>
      <c r="O226" s="282"/>
      <c r="P226" s="282"/>
      <c r="Q226" s="282"/>
      <c r="R226" s="282"/>
      <c r="S226" s="282"/>
      <c r="T226" s="283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138</v>
      </c>
      <c r="AU226" s="20" t="s">
        <v>79</v>
      </c>
    </row>
    <row r="227" s="2" customFormat="1" ht="6.96" customHeight="1">
      <c r="A227" s="41"/>
      <c r="B227" s="62"/>
      <c r="C227" s="63"/>
      <c r="D227" s="63"/>
      <c r="E227" s="63"/>
      <c r="F227" s="63"/>
      <c r="G227" s="63"/>
      <c r="H227" s="63"/>
      <c r="I227" s="63"/>
      <c r="J227" s="63"/>
      <c r="K227" s="63"/>
      <c r="L227" s="47"/>
      <c r="M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</sheetData>
  <sheetProtection sheet="1" autoFilter="0" formatColumns="0" formatRows="0" objects="1" scenarios="1" spinCount="100000" saltValue="Rrbo1W7Mk8BJ+f5YS00tcu2WkuBaHLu9bSIdv3+Yad13gnHwoQirsH9rLx4riCL+WorbWa+fqZzvcLOA88BXvQ==" hashValue="MkPCa7X22oSvm25Exte7CcybkeuLwaKbcAVtAve/+z6e+zasE0xeDw8v0G1gcV0yxLwJeuYddNeYPWwFNd9Lsg==" algorithmName="SHA-512" password="CBF1"/>
  <autoFilter ref="C88:K226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4_02/113107244"/>
    <hyperlink ref="F99" r:id="rId2" display="https://podminky.urs.cz/item/CS_URS_2024_02/122252514"/>
    <hyperlink ref="F105" r:id="rId3" display="https://podminky.urs.cz/item/CS_URS_2024_02/162751117"/>
    <hyperlink ref="F110" r:id="rId4" display="https://podminky.urs.cz/item/CS_URS_2024_02/162751119"/>
    <hyperlink ref="F116" r:id="rId5" display="https://podminky.urs.cz/item/CS_URS_2024_02/171201231"/>
    <hyperlink ref="F122" r:id="rId6" display="https://podminky.urs.cz/item/CS_URS_2024_02/181152302"/>
    <hyperlink ref="F129" r:id="rId7" display="https://podminky.urs.cz/item/CS_URS_2024_02/564851114"/>
    <hyperlink ref="F135" r:id="rId8" display="https://podminky.urs.cz/item/CS_URS_2024_02/573231108"/>
    <hyperlink ref="F138" r:id="rId9" display="https://podminky.urs.cz/item/CS_URS_2024_02/577144121"/>
    <hyperlink ref="F141" r:id="rId10" display="https://podminky.urs.cz/item/CS_URS_2024_02/577165122"/>
    <hyperlink ref="F144" r:id="rId11" display="https://podminky.urs.cz/item/CS_URS_2024_02/596211212"/>
    <hyperlink ref="F154" r:id="rId12" display="https://podminky.urs.cz/item/CS_URS_2024_02/914111111"/>
    <hyperlink ref="F159" r:id="rId13" display="https://podminky.urs.cz/item/CS_URS_2024_02/914511112"/>
    <hyperlink ref="F164" r:id="rId14" display="https://podminky.urs.cz/item/CS_URS_2024_02/916131213"/>
    <hyperlink ref="F184" r:id="rId15" display="https://podminky.urs.cz/item/CS_URS_2024_02/997221551"/>
    <hyperlink ref="F189" r:id="rId16" display="https://podminky.urs.cz/item/CS_URS_2024_02/997221559"/>
    <hyperlink ref="F195" r:id="rId17" display="https://podminky.urs.cz/item/CS_URS_2024_02/997221875"/>
    <hyperlink ref="F201" r:id="rId18" display="https://podminky.urs.cz/item/CS_URS_2024_02/998225111"/>
    <hyperlink ref="F206" r:id="rId19" display="https://podminky.urs.cz/item/CS_URS_2024_02/012164000"/>
    <hyperlink ref="F209" r:id="rId20" display="https://podminky.urs.cz/item/CS_URS_2024_02/012234000"/>
    <hyperlink ref="F212" r:id="rId21" display="https://podminky.urs.cz/item/CS_URS_2024_02/012444000"/>
    <hyperlink ref="F215" r:id="rId22" display="https://podminky.urs.cz/item/CS_URS_2024_02/013254000"/>
    <hyperlink ref="F219" r:id="rId23" display="https://podminky.urs.cz/item/CS_URS_2024_02/043002000"/>
    <hyperlink ref="F223" r:id="rId24" display="https://podminky.urs.cz/item/CS_URS_2024_02/072103000"/>
    <hyperlink ref="F226" r:id="rId25" display="https://podminky.urs.cz/item/CS_URS_2024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PRAVICE - MISTNÍ KOMUNIKACE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943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8. 10. 2025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ROUND((SUM(BE88:BE209)),  2)</f>
        <v>0</v>
      </c>
      <c r="G33" s="41"/>
      <c r="H33" s="41"/>
      <c r="I33" s="151">
        <v>0.20999999999999999</v>
      </c>
      <c r="J33" s="150">
        <f>ROUND(((SUM(BE88:BE209))*I33),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ROUND((SUM(BF88:BF209)),  2)</f>
        <v>0</v>
      </c>
      <c r="G34" s="41"/>
      <c r="H34" s="41"/>
      <c r="I34" s="151">
        <v>0.12</v>
      </c>
      <c r="J34" s="150">
        <f>ROUND(((SUM(BF88:BF209))*I34),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ROUND((SUM(BG88:BG209)),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ROUND((SUM(BH88:BH209)),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ROUND((SUM(BI88:BI209)),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PRAVICE - MISTNÍ KOMUNIKACE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05 - ETAPA 7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8. 10. 2025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99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100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103</v>
      </c>
      <c r="E62" s="177"/>
      <c r="F62" s="177"/>
      <c r="G62" s="177"/>
      <c r="H62" s="177"/>
      <c r="I62" s="177"/>
      <c r="J62" s="178">
        <f>J120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105</v>
      </c>
      <c r="E63" s="177"/>
      <c r="F63" s="177"/>
      <c r="G63" s="177"/>
      <c r="H63" s="177"/>
      <c r="I63" s="177"/>
      <c r="J63" s="178">
        <f>J145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107</v>
      </c>
      <c r="E64" s="177"/>
      <c r="F64" s="177"/>
      <c r="G64" s="177"/>
      <c r="H64" s="177"/>
      <c r="I64" s="177"/>
      <c r="J64" s="178">
        <f>J181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108</v>
      </c>
      <c r="E65" s="171"/>
      <c r="F65" s="171"/>
      <c r="G65" s="171"/>
      <c r="H65" s="171"/>
      <c r="I65" s="171"/>
      <c r="J65" s="172">
        <f>J185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109</v>
      </c>
      <c r="E66" s="177"/>
      <c r="F66" s="177"/>
      <c r="G66" s="177"/>
      <c r="H66" s="177"/>
      <c r="I66" s="177"/>
      <c r="J66" s="178">
        <f>J186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110</v>
      </c>
      <c r="E67" s="177"/>
      <c r="F67" s="177"/>
      <c r="G67" s="177"/>
      <c r="H67" s="177"/>
      <c r="I67" s="177"/>
      <c r="J67" s="178">
        <f>J199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111</v>
      </c>
      <c r="E68" s="177"/>
      <c r="F68" s="177"/>
      <c r="G68" s="177"/>
      <c r="H68" s="177"/>
      <c r="I68" s="177"/>
      <c r="J68" s="178">
        <f>J203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112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PRAVICE - MISTNÍ KOMUNIKACE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93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05 - ETAPA 7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 xml:space="preserve"> </v>
      </c>
      <c r="G82" s="43"/>
      <c r="H82" s="43"/>
      <c r="I82" s="35" t="s">
        <v>23</v>
      </c>
      <c r="J82" s="75" t="str">
        <f>IF(J12="","",J12)</f>
        <v>8. 10. 2025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 xml:space="preserve"> </v>
      </c>
      <c r="G84" s="43"/>
      <c r="H84" s="43"/>
      <c r="I84" s="35" t="s">
        <v>30</v>
      </c>
      <c r="J84" s="39" t="str">
        <f>E21</f>
        <v xml:space="preserve"> 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28</v>
      </c>
      <c r="D85" s="43"/>
      <c r="E85" s="43"/>
      <c r="F85" s="30" t="str">
        <f>IF(E18="","",E18)</f>
        <v>Vyplň údaj</v>
      </c>
      <c r="G85" s="43"/>
      <c r="H85" s="43"/>
      <c r="I85" s="35" t="s">
        <v>32</v>
      </c>
      <c r="J85" s="39" t="str">
        <f>E24</f>
        <v xml:space="preserve">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113</v>
      </c>
      <c r="D87" s="183" t="s">
        <v>54</v>
      </c>
      <c r="E87" s="183" t="s">
        <v>50</v>
      </c>
      <c r="F87" s="183" t="s">
        <v>51</v>
      </c>
      <c r="G87" s="183" t="s">
        <v>114</v>
      </c>
      <c r="H87" s="183" t="s">
        <v>115</v>
      </c>
      <c r="I87" s="183" t="s">
        <v>116</v>
      </c>
      <c r="J87" s="183" t="s">
        <v>97</v>
      </c>
      <c r="K87" s="184" t="s">
        <v>117</v>
      </c>
      <c r="L87" s="185"/>
      <c r="M87" s="95" t="s">
        <v>19</v>
      </c>
      <c r="N87" s="96" t="s">
        <v>39</v>
      </c>
      <c r="O87" s="96" t="s">
        <v>118</v>
      </c>
      <c r="P87" s="96" t="s">
        <v>119</v>
      </c>
      <c r="Q87" s="96" t="s">
        <v>120</v>
      </c>
      <c r="R87" s="96" t="s">
        <v>121</v>
      </c>
      <c r="S87" s="96" t="s">
        <v>122</v>
      </c>
      <c r="T87" s="97" t="s">
        <v>123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124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P89+P185</f>
        <v>0</v>
      </c>
      <c r="Q88" s="99"/>
      <c r="R88" s="188">
        <f>R89+R185</f>
        <v>84.050435599999986</v>
      </c>
      <c r="S88" s="99"/>
      <c r="T88" s="189">
        <f>T89+T185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68</v>
      </c>
      <c r="AU88" s="20" t="s">
        <v>98</v>
      </c>
      <c r="BK88" s="190">
        <f>BK89+BK185</f>
        <v>0</v>
      </c>
    </row>
    <row r="89" s="12" customFormat="1" ht="25.92" customHeight="1">
      <c r="A89" s="12"/>
      <c r="B89" s="191"/>
      <c r="C89" s="192"/>
      <c r="D89" s="193" t="s">
        <v>68</v>
      </c>
      <c r="E89" s="194" t="s">
        <v>125</v>
      </c>
      <c r="F89" s="194" t="s">
        <v>126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P90+P120+P145+P181</f>
        <v>0</v>
      </c>
      <c r="Q89" s="199"/>
      <c r="R89" s="200">
        <f>R90+R120+R145+R181</f>
        <v>84.050435599999986</v>
      </c>
      <c r="S89" s="199"/>
      <c r="T89" s="201">
        <f>T90+T120+T145+T181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77</v>
      </c>
      <c r="AT89" s="203" t="s">
        <v>68</v>
      </c>
      <c r="AU89" s="203" t="s">
        <v>69</v>
      </c>
      <c r="AY89" s="202" t="s">
        <v>127</v>
      </c>
      <c r="BK89" s="204">
        <f>BK90+BK120+BK145+BK181</f>
        <v>0</v>
      </c>
    </row>
    <row r="90" s="12" customFormat="1" ht="22.8" customHeight="1">
      <c r="A90" s="12"/>
      <c r="B90" s="191"/>
      <c r="C90" s="192"/>
      <c r="D90" s="193" t="s">
        <v>68</v>
      </c>
      <c r="E90" s="205" t="s">
        <v>77</v>
      </c>
      <c r="F90" s="205" t="s">
        <v>128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SUM(P91:P119)</f>
        <v>0</v>
      </c>
      <c r="Q90" s="199"/>
      <c r="R90" s="200">
        <f>SUM(R91:R119)</f>
        <v>0</v>
      </c>
      <c r="S90" s="199"/>
      <c r="T90" s="201">
        <f>SUM(T91:T119)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77</v>
      </c>
      <c r="AT90" s="203" t="s">
        <v>68</v>
      </c>
      <c r="AU90" s="203" t="s">
        <v>77</v>
      </c>
      <c r="AY90" s="202" t="s">
        <v>127</v>
      </c>
      <c r="BK90" s="204">
        <f>SUM(BK91:BK119)</f>
        <v>0</v>
      </c>
    </row>
    <row r="91" s="2" customFormat="1" ht="37.8" customHeight="1">
      <c r="A91" s="41"/>
      <c r="B91" s="42"/>
      <c r="C91" s="207" t="s">
        <v>77</v>
      </c>
      <c r="D91" s="207" t="s">
        <v>129</v>
      </c>
      <c r="E91" s="208" t="s">
        <v>944</v>
      </c>
      <c r="F91" s="209" t="s">
        <v>945</v>
      </c>
      <c r="G91" s="210" t="s">
        <v>178</v>
      </c>
      <c r="H91" s="211">
        <v>275.25</v>
      </c>
      <c r="I91" s="212"/>
      <c r="J91" s="213">
        <f>ROUND(I91*H91,2)</f>
        <v>0</v>
      </c>
      <c r="K91" s="209" t="s">
        <v>133</v>
      </c>
      <c r="L91" s="47"/>
      <c r="M91" s="214" t="s">
        <v>19</v>
      </c>
      <c r="N91" s="215" t="s">
        <v>40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134</v>
      </c>
      <c r="AT91" s="218" t="s">
        <v>129</v>
      </c>
      <c r="AU91" s="218" t="s">
        <v>79</v>
      </c>
      <c r="AY91" s="20" t="s">
        <v>127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77</v>
      </c>
      <c r="BK91" s="219">
        <f>ROUND(I91*H91,2)</f>
        <v>0</v>
      </c>
      <c r="BL91" s="20" t="s">
        <v>134</v>
      </c>
      <c r="BM91" s="218" t="s">
        <v>946</v>
      </c>
    </row>
    <row r="92" s="2" customFormat="1">
      <c r="A92" s="41"/>
      <c r="B92" s="42"/>
      <c r="C92" s="43"/>
      <c r="D92" s="220" t="s">
        <v>136</v>
      </c>
      <c r="E92" s="43"/>
      <c r="F92" s="221" t="s">
        <v>947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136</v>
      </c>
      <c r="AU92" s="20" t="s">
        <v>79</v>
      </c>
    </row>
    <row r="93" s="2" customFormat="1">
      <c r="A93" s="41"/>
      <c r="B93" s="42"/>
      <c r="C93" s="43"/>
      <c r="D93" s="225" t="s">
        <v>138</v>
      </c>
      <c r="E93" s="43"/>
      <c r="F93" s="226" t="s">
        <v>948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138</v>
      </c>
      <c r="AU93" s="20" t="s">
        <v>79</v>
      </c>
    </row>
    <row r="94" s="13" customFormat="1">
      <c r="A94" s="13"/>
      <c r="B94" s="227"/>
      <c r="C94" s="228"/>
      <c r="D94" s="220" t="s">
        <v>145</v>
      </c>
      <c r="E94" s="229" t="s">
        <v>19</v>
      </c>
      <c r="F94" s="230" t="s">
        <v>949</v>
      </c>
      <c r="G94" s="228"/>
      <c r="H94" s="231">
        <v>191.25</v>
      </c>
      <c r="I94" s="232"/>
      <c r="J94" s="228"/>
      <c r="K94" s="228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145</v>
      </c>
      <c r="AU94" s="237" t="s">
        <v>79</v>
      </c>
      <c r="AV94" s="13" t="s">
        <v>79</v>
      </c>
      <c r="AW94" s="13" t="s">
        <v>31</v>
      </c>
      <c r="AX94" s="13" t="s">
        <v>69</v>
      </c>
      <c r="AY94" s="237" t="s">
        <v>127</v>
      </c>
    </row>
    <row r="95" s="13" customFormat="1">
      <c r="A95" s="13"/>
      <c r="B95" s="227"/>
      <c r="C95" s="228"/>
      <c r="D95" s="220" t="s">
        <v>145</v>
      </c>
      <c r="E95" s="229" t="s">
        <v>19</v>
      </c>
      <c r="F95" s="230" t="s">
        <v>950</v>
      </c>
      <c r="G95" s="228"/>
      <c r="H95" s="231">
        <v>84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145</v>
      </c>
      <c r="AU95" s="237" t="s">
        <v>79</v>
      </c>
      <c r="AV95" s="13" t="s">
        <v>79</v>
      </c>
      <c r="AW95" s="13" t="s">
        <v>31</v>
      </c>
      <c r="AX95" s="13" t="s">
        <v>69</v>
      </c>
      <c r="AY95" s="237" t="s">
        <v>127</v>
      </c>
    </row>
    <row r="96" s="14" customFormat="1">
      <c r="A96" s="14"/>
      <c r="B96" s="238"/>
      <c r="C96" s="239"/>
      <c r="D96" s="220" t="s">
        <v>145</v>
      </c>
      <c r="E96" s="240" t="s">
        <v>19</v>
      </c>
      <c r="F96" s="241" t="s">
        <v>147</v>
      </c>
      <c r="G96" s="239"/>
      <c r="H96" s="242">
        <v>275.25</v>
      </c>
      <c r="I96" s="243"/>
      <c r="J96" s="239"/>
      <c r="K96" s="239"/>
      <c r="L96" s="244"/>
      <c r="M96" s="245"/>
      <c r="N96" s="246"/>
      <c r="O96" s="246"/>
      <c r="P96" s="246"/>
      <c r="Q96" s="246"/>
      <c r="R96" s="246"/>
      <c r="S96" s="246"/>
      <c r="T96" s="24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8" t="s">
        <v>145</v>
      </c>
      <c r="AU96" s="248" t="s">
        <v>79</v>
      </c>
      <c r="AV96" s="14" t="s">
        <v>134</v>
      </c>
      <c r="AW96" s="14" t="s">
        <v>31</v>
      </c>
      <c r="AX96" s="14" t="s">
        <v>77</v>
      </c>
      <c r="AY96" s="248" t="s">
        <v>127</v>
      </c>
    </row>
    <row r="97" s="2" customFormat="1" ht="37.8" customHeight="1">
      <c r="A97" s="41"/>
      <c r="B97" s="42"/>
      <c r="C97" s="207" t="s">
        <v>79</v>
      </c>
      <c r="D97" s="207" t="s">
        <v>129</v>
      </c>
      <c r="E97" s="208" t="s">
        <v>212</v>
      </c>
      <c r="F97" s="209" t="s">
        <v>213</v>
      </c>
      <c r="G97" s="210" t="s">
        <v>178</v>
      </c>
      <c r="H97" s="211">
        <v>275.25</v>
      </c>
      <c r="I97" s="212"/>
      <c r="J97" s="213">
        <f>ROUND(I97*H97,2)</f>
        <v>0</v>
      </c>
      <c r="K97" s="209" t="s">
        <v>133</v>
      </c>
      <c r="L97" s="47"/>
      <c r="M97" s="214" t="s">
        <v>19</v>
      </c>
      <c r="N97" s="215" t="s">
        <v>40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134</v>
      </c>
      <c r="AT97" s="218" t="s">
        <v>129</v>
      </c>
      <c r="AU97" s="218" t="s">
        <v>79</v>
      </c>
      <c r="AY97" s="20" t="s">
        <v>127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77</v>
      </c>
      <c r="BK97" s="219">
        <f>ROUND(I97*H97,2)</f>
        <v>0</v>
      </c>
      <c r="BL97" s="20" t="s">
        <v>134</v>
      </c>
      <c r="BM97" s="218" t="s">
        <v>951</v>
      </c>
    </row>
    <row r="98" s="2" customFormat="1">
      <c r="A98" s="41"/>
      <c r="B98" s="42"/>
      <c r="C98" s="43"/>
      <c r="D98" s="220" t="s">
        <v>136</v>
      </c>
      <c r="E98" s="43"/>
      <c r="F98" s="221" t="s">
        <v>215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136</v>
      </c>
      <c r="AU98" s="20" t="s">
        <v>79</v>
      </c>
    </row>
    <row r="99" s="2" customFormat="1">
      <c r="A99" s="41"/>
      <c r="B99" s="42"/>
      <c r="C99" s="43"/>
      <c r="D99" s="225" t="s">
        <v>138</v>
      </c>
      <c r="E99" s="43"/>
      <c r="F99" s="226" t="s">
        <v>216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138</v>
      </c>
      <c r="AU99" s="20" t="s">
        <v>79</v>
      </c>
    </row>
    <row r="100" s="13" customFormat="1">
      <c r="A100" s="13"/>
      <c r="B100" s="227"/>
      <c r="C100" s="228"/>
      <c r="D100" s="220" t="s">
        <v>145</v>
      </c>
      <c r="E100" s="229" t="s">
        <v>19</v>
      </c>
      <c r="F100" s="230" t="s">
        <v>952</v>
      </c>
      <c r="G100" s="228"/>
      <c r="H100" s="231">
        <v>275.25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145</v>
      </c>
      <c r="AU100" s="237" t="s">
        <v>79</v>
      </c>
      <c r="AV100" s="13" t="s">
        <v>79</v>
      </c>
      <c r="AW100" s="13" t="s">
        <v>31</v>
      </c>
      <c r="AX100" s="13" t="s">
        <v>69</v>
      </c>
      <c r="AY100" s="237" t="s">
        <v>127</v>
      </c>
    </row>
    <row r="101" s="14" customFormat="1">
      <c r="A101" s="14"/>
      <c r="B101" s="238"/>
      <c r="C101" s="239"/>
      <c r="D101" s="220" t="s">
        <v>145</v>
      </c>
      <c r="E101" s="240" t="s">
        <v>19</v>
      </c>
      <c r="F101" s="241" t="s">
        <v>147</v>
      </c>
      <c r="G101" s="239"/>
      <c r="H101" s="242">
        <v>275.25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145</v>
      </c>
      <c r="AU101" s="248" t="s">
        <v>79</v>
      </c>
      <c r="AV101" s="14" t="s">
        <v>134</v>
      </c>
      <c r="AW101" s="14" t="s">
        <v>31</v>
      </c>
      <c r="AX101" s="14" t="s">
        <v>77</v>
      </c>
      <c r="AY101" s="248" t="s">
        <v>127</v>
      </c>
    </row>
    <row r="102" s="2" customFormat="1" ht="37.8" customHeight="1">
      <c r="A102" s="41"/>
      <c r="B102" s="42"/>
      <c r="C102" s="207" t="s">
        <v>148</v>
      </c>
      <c r="D102" s="207" t="s">
        <v>129</v>
      </c>
      <c r="E102" s="208" t="s">
        <v>221</v>
      </c>
      <c r="F102" s="209" t="s">
        <v>222</v>
      </c>
      <c r="G102" s="210" t="s">
        <v>178</v>
      </c>
      <c r="H102" s="211">
        <v>5505</v>
      </c>
      <c r="I102" s="212"/>
      <c r="J102" s="213">
        <f>ROUND(I102*H102,2)</f>
        <v>0</v>
      </c>
      <c r="K102" s="209" t="s">
        <v>133</v>
      </c>
      <c r="L102" s="47"/>
      <c r="M102" s="214" t="s">
        <v>19</v>
      </c>
      <c r="N102" s="215" t="s">
        <v>40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134</v>
      </c>
      <c r="AT102" s="218" t="s">
        <v>129</v>
      </c>
      <c r="AU102" s="218" t="s">
        <v>79</v>
      </c>
      <c r="AY102" s="20" t="s">
        <v>127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77</v>
      </c>
      <c r="BK102" s="219">
        <f>ROUND(I102*H102,2)</f>
        <v>0</v>
      </c>
      <c r="BL102" s="20" t="s">
        <v>134</v>
      </c>
      <c r="BM102" s="218" t="s">
        <v>953</v>
      </c>
    </row>
    <row r="103" s="2" customFormat="1">
      <c r="A103" s="41"/>
      <c r="B103" s="42"/>
      <c r="C103" s="43"/>
      <c r="D103" s="220" t="s">
        <v>136</v>
      </c>
      <c r="E103" s="43"/>
      <c r="F103" s="221" t="s">
        <v>224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136</v>
      </c>
      <c r="AU103" s="20" t="s">
        <v>79</v>
      </c>
    </row>
    <row r="104" s="2" customFormat="1">
      <c r="A104" s="41"/>
      <c r="B104" s="42"/>
      <c r="C104" s="43"/>
      <c r="D104" s="225" t="s">
        <v>138</v>
      </c>
      <c r="E104" s="43"/>
      <c r="F104" s="226" t="s">
        <v>225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138</v>
      </c>
      <c r="AU104" s="20" t="s">
        <v>79</v>
      </c>
    </row>
    <row r="105" s="13" customFormat="1">
      <c r="A105" s="13"/>
      <c r="B105" s="227"/>
      <c r="C105" s="228"/>
      <c r="D105" s="220" t="s">
        <v>145</v>
      </c>
      <c r="E105" s="229" t="s">
        <v>19</v>
      </c>
      <c r="F105" s="230" t="s">
        <v>952</v>
      </c>
      <c r="G105" s="228"/>
      <c r="H105" s="231">
        <v>275.25</v>
      </c>
      <c r="I105" s="232"/>
      <c r="J105" s="228"/>
      <c r="K105" s="228"/>
      <c r="L105" s="233"/>
      <c r="M105" s="234"/>
      <c r="N105" s="235"/>
      <c r="O105" s="235"/>
      <c r="P105" s="235"/>
      <c r="Q105" s="235"/>
      <c r="R105" s="235"/>
      <c r="S105" s="235"/>
      <c r="T105" s="23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7" t="s">
        <v>145</v>
      </c>
      <c r="AU105" s="237" t="s">
        <v>79</v>
      </c>
      <c r="AV105" s="13" t="s">
        <v>79</v>
      </c>
      <c r="AW105" s="13" t="s">
        <v>31</v>
      </c>
      <c r="AX105" s="13" t="s">
        <v>69</v>
      </c>
      <c r="AY105" s="237" t="s">
        <v>127</v>
      </c>
    </row>
    <row r="106" s="14" customFormat="1">
      <c r="A106" s="14"/>
      <c r="B106" s="238"/>
      <c r="C106" s="239"/>
      <c r="D106" s="220" t="s">
        <v>145</v>
      </c>
      <c r="E106" s="240" t="s">
        <v>19</v>
      </c>
      <c r="F106" s="241" t="s">
        <v>147</v>
      </c>
      <c r="G106" s="239"/>
      <c r="H106" s="242">
        <v>275.25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145</v>
      </c>
      <c r="AU106" s="248" t="s">
        <v>79</v>
      </c>
      <c r="AV106" s="14" t="s">
        <v>134</v>
      </c>
      <c r="AW106" s="14" t="s">
        <v>31</v>
      </c>
      <c r="AX106" s="14" t="s">
        <v>77</v>
      </c>
      <c r="AY106" s="248" t="s">
        <v>127</v>
      </c>
    </row>
    <row r="107" s="13" customFormat="1">
      <c r="A107" s="13"/>
      <c r="B107" s="227"/>
      <c r="C107" s="228"/>
      <c r="D107" s="220" t="s">
        <v>145</v>
      </c>
      <c r="E107" s="228"/>
      <c r="F107" s="230" t="s">
        <v>954</v>
      </c>
      <c r="G107" s="228"/>
      <c r="H107" s="231">
        <v>5505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145</v>
      </c>
      <c r="AU107" s="237" t="s">
        <v>79</v>
      </c>
      <c r="AV107" s="13" t="s">
        <v>79</v>
      </c>
      <c r="AW107" s="13" t="s">
        <v>4</v>
      </c>
      <c r="AX107" s="13" t="s">
        <v>77</v>
      </c>
      <c r="AY107" s="237" t="s">
        <v>127</v>
      </c>
    </row>
    <row r="108" s="2" customFormat="1" ht="33" customHeight="1">
      <c r="A108" s="41"/>
      <c r="B108" s="42"/>
      <c r="C108" s="207" t="s">
        <v>134</v>
      </c>
      <c r="D108" s="207" t="s">
        <v>129</v>
      </c>
      <c r="E108" s="208" t="s">
        <v>236</v>
      </c>
      <c r="F108" s="209" t="s">
        <v>237</v>
      </c>
      <c r="G108" s="210" t="s">
        <v>238</v>
      </c>
      <c r="H108" s="211">
        <v>495.44999999999999</v>
      </c>
      <c r="I108" s="212"/>
      <c r="J108" s="213">
        <f>ROUND(I108*H108,2)</f>
        <v>0</v>
      </c>
      <c r="K108" s="209" t="s">
        <v>133</v>
      </c>
      <c r="L108" s="47"/>
      <c r="M108" s="214" t="s">
        <v>19</v>
      </c>
      <c r="N108" s="215" t="s">
        <v>40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134</v>
      </c>
      <c r="AT108" s="218" t="s">
        <v>129</v>
      </c>
      <c r="AU108" s="218" t="s">
        <v>79</v>
      </c>
      <c r="AY108" s="20" t="s">
        <v>127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77</v>
      </c>
      <c r="BK108" s="219">
        <f>ROUND(I108*H108,2)</f>
        <v>0</v>
      </c>
      <c r="BL108" s="20" t="s">
        <v>134</v>
      </c>
      <c r="BM108" s="218" t="s">
        <v>955</v>
      </c>
    </row>
    <row r="109" s="2" customFormat="1">
      <c r="A109" s="41"/>
      <c r="B109" s="42"/>
      <c r="C109" s="43"/>
      <c r="D109" s="220" t="s">
        <v>136</v>
      </c>
      <c r="E109" s="43"/>
      <c r="F109" s="221" t="s">
        <v>240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136</v>
      </c>
      <c r="AU109" s="20" t="s">
        <v>79</v>
      </c>
    </row>
    <row r="110" s="2" customFormat="1">
      <c r="A110" s="41"/>
      <c r="B110" s="42"/>
      <c r="C110" s="43"/>
      <c r="D110" s="225" t="s">
        <v>138</v>
      </c>
      <c r="E110" s="43"/>
      <c r="F110" s="226" t="s">
        <v>241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138</v>
      </c>
      <c r="AU110" s="20" t="s">
        <v>79</v>
      </c>
    </row>
    <row r="111" s="13" customFormat="1">
      <c r="A111" s="13"/>
      <c r="B111" s="227"/>
      <c r="C111" s="228"/>
      <c r="D111" s="220" t="s">
        <v>145</v>
      </c>
      <c r="E111" s="229" t="s">
        <v>19</v>
      </c>
      <c r="F111" s="230" t="s">
        <v>956</v>
      </c>
      <c r="G111" s="228"/>
      <c r="H111" s="231">
        <v>275.25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145</v>
      </c>
      <c r="AU111" s="237" t="s">
        <v>79</v>
      </c>
      <c r="AV111" s="13" t="s">
        <v>79</v>
      </c>
      <c r="AW111" s="13" t="s">
        <v>31</v>
      </c>
      <c r="AX111" s="13" t="s">
        <v>69</v>
      </c>
      <c r="AY111" s="237" t="s">
        <v>127</v>
      </c>
    </row>
    <row r="112" s="14" customFormat="1">
      <c r="A112" s="14"/>
      <c r="B112" s="238"/>
      <c r="C112" s="239"/>
      <c r="D112" s="220" t="s">
        <v>145</v>
      </c>
      <c r="E112" s="240" t="s">
        <v>19</v>
      </c>
      <c r="F112" s="241" t="s">
        <v>147</v>
      </c>
      <c r="G112" s="239"/>
      <c r="H112" s="242">
        <v>275.25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145</v>
      </c>
      <c r="AU112" s="248" t="s">
        <v>79</v>
      </c>
      <c r="AV112" s="14" t="s">
        <v>134</v>
      </c>
      <c r="AW112" s="14" t="s">
        <v>31</v>
      </c>
      <c r="AX112" s="14" t="s">
        <v>77</v>
      </c>
      <c r="AY112" s="248" t="s">
        <v>127</v>
      </c>
    </row>
    <row r="113" s="13" customFormat="1">
      <c r="A113" s="13"/>
      <c r="B113" s="227"/>
      <c r="C113" s="228"/>
      <c r="D113" s="220" t="s">
        <v>145</v>
      </c>
      <c r="E113" s="228"/>
      <c r="F113" s="230" t="s">
        <v>957</v>
      </c>
      <c r="G113" s="228"/>
      <c r="H113" s="231">
        <v>495.44999999999999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145</v>
      </c>
      <c r="AU113" s="237" t="s">
        <v>79</v>
      </c>
      <c r="AV113" s="13" t="s">
        <v>79</v>
      </c>
      <c r="AW113" s="13" t="s">
        <v>4</v>
      </c>
      <c r="AX113" s="13" t="s">
        <v>77</v>
      </c>
      <c r="AY113" s="237" t="s">
        <v>127</v>
      </c>
    </row>
    <row r="114" s="2" customFormat="1" ht="24.15" customHeight="1">
      <c r="A114" s="41"/>
      <c r="B114" s="42"/>
      <c r="C114" s="207" t="s">
        <v>161</v>
      </c>
      <c r="D114" s="207" t="s">
        <v>129</v>
      </c>
      <c r="E114" s="208" t="s">
        <v>276</v>
      </c>
      <c r="F114" s="209" t="s">
        <v>277</v>
      </c>
      <c r="G114" s="210" t="s">
        <v>132</v>
      </c>
      <c r="H114" s="211">
        <v>550.5</v>
      </c>
      <c r="I114" s="212"/>
      <c r="J114" s="213">
        <f>ROUND(I114*H114,2)</f>
        <v>0</v>
      </c>
      <c r="K114" s="209" t="s">
        <v>133</v>
      </c>
      <c r="L114" s="47"/>
      <c r="M114" s="214" t="s">
        <v>19</v>
      </c>
      <c r="N114" s="215" t="s">
        <v>40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134</v>
      </c>
      <c r="AT114" s="218" t="s">
        <v>129</v>
      </c>
      <c r="AU114" s="218" t="s">
        <v>79</v>
      </c>
      <c r="AY114" s="20" t="s">
        <v>127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77</v>
      </c>
      <c r="BK114" s="219">
        <f>ROUND(I114*H114,2)</f>
        <v>0</v>
      </c>
      <c r="BL114" s="20" t="s">
        <v>134</v>
      </c>
      <c r="BM114" s="218" t="s">
        <v>958</v>
      </c>
    </row>
    <row r="115" s="2" customFormat="1">
      <c r="A115" s="41"/>
      <c r="B115" s="42"/>
      <c r="C115" s="43"/>
      <c r="D115" s="220" t="s">
        <v>136</v>
      </c>
      <c r="E115" s="43"/>
      <c r="F115" s="221" t="s">
        <v>279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136</v>
      </c>
      <c r="AU115" s="20" t="s">
        <v>79</v>
      </c>
    </row>
    <row r="116" s="2" customFormat="1">
      <c r="A116" s="41"/>
      <c r="B116" s="42"/>
      <c r="C116" s="43"/>
      <c r="D116" s="225" t="s">
        <v>138</v>
      </c>
      <c r="E116" s="43"/>
      <c r="F116" s="226" t="s">
        <v>280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138</v>
      </c>
      <c r="AU116" s="20" t="s">
        <v>79</v>
      </c>
    </row>
    <row r="117" s="13" customFormat="1">
      <c r="A117" s="13"/>
      <c r="B117" s="227"/>
      <c r="C117" s="228"/>
      <c r="D117" s="220" t="s">
        <v>145</v>
      </c>
      <c r="E117" s="229" t="s">
        <v>19</v>
      </c>
      <c r="F117" s="230" t="s">
        <v>959</v>
      </c>
      <c r="G117" s="228"/>
      <c r="H117" s="231">
        <v>382.5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145</v>
      </c>
      <c r="AU117" s="237" t="s">
        <v>79</v>
      </c>
      <c r="AV117" s="13" t="s">
        <v>79</v>
      </c>
      <c r="AW117" s="13" t="s">
        <v>31</v>
      </c>
      <c r="AX117" s="13" t="s">
        <v>69</v>
      </c>
      <c r="AY117" s="237" t="s">
        <v>127</v>
      </c>
    </row>
    <row r="118" s="13" customFormat="1">
      <c r="A118" s="13"/>
      <c r="B118" s="227"/>
      <c r="C118" s="228"/>
      <c r="D118" s="220" t="s">
        <v>145</v>
      </c>
      <c r="E118" s="229" t="s">
        <v>19</v>
      </c>
      <c r="F118" s="230" t="s">
        <v>960</v>
      </c>
      <c r="G118" s="228"/>
      <c r="H118" s="231">
        <v>168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145</v>
      </c>
      <c r="AU118" s="237" t="s">
        <v>79</v>
      </c>
      <c r="AV118" s="13" t="s">
        <v>79</v>
      </c>
      <c r="AW118" s="13" t="s">
        <v>31</v>
      </c>
      <c r="AX118" s="13" t="s">
        <v>69</v>
      </c>
      <c r="AY118" s="237" t="s">
        <v>127</v>
      </c>
    </row>
    <row r="119" s="14" customFormat="1">
      <c r="A119" s="14"/>
      <c r="B119" s="238"/>
      <c r="C119" s="239"/>
      <c r="D119" s="220" t="s">
        <v>145</v>
      </c>
      <c r="E119" s="240" t="s">
        <v>19</v>
      </c>
      <c r="F119" s="241" t="s">
        <v>147</v>
      </c>
      <c r="G119" s="239"/>
      <c r="H119" s="242">
        <v>550.5</v>
      </c>
      <c r="I119" s="243"/>
      <c r="J119" s="239"/>
      <c r="K119" s="239"/>
      <c r="L119" s="244"/>
      <c r="M119" s="245"/>
      <c r="N119" s="246"/>
      <c r="O119" s="246"/>
      <c r="P119" s="246"/>
      <c r="Q119" s="246"/>
      <c r="R119" s="246"/>
      <c r="S119" s="246"/>
      <c r="T119" s="24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8" t="s">
        <v>145</v>
      </c>
      <c r="AU119" s="248" t="s">
        <v>79</v>
      </c>
      <c r="AV119" s="14" t="s">
        <v>134</v>
      </c>
      <c r="AW119" s="14" t="s">
        <v>31</v>
      </c>
      <c r="AX119" s="14" t="s">
        <v>77</v>
      </c>
      <c r="AY119" s="248" t="s">
        <v>127</v>
      </c>
    </row>
    <row r="120" s="12" customFormat="1" ht="22.8" customHeight="1">
      <c r="A120" s="12"/>
      <c r="B120" s="191"/>
      <c r="C120" s="192"/>
      <c r="D120" s="193" t="s">
        <v>68</v>
      </c>
      <c r="E120" s="205" t="s">
        <v>161</v>
      </c>
      <c r="F120" s="205" t="s">
        <v>320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SUM(P121:P144)</f>
        <v>0</v>
      </c>
      <c r="Q120" s="199"/>
      <c r="R120" s="200">
        <f>SUM(R121:R144)</f>
        <v>28.904980000000002</v>
      </c>
      <c r="S120" s="199"/>
      <c r="T120" s="201">
        <f>SUM(T121:T144)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77</v>
      </c>
      <c r="AT120" s="203" t="s">
        <v>68</v>
      </c>
      <c r="AU120" s="203" t="s">
        <v>77</v>
      </c>
      <c r="AY120" s="202" t="s">
        <v>127</v>
      </c>
      <c r="BK120" s="204">
        <f>SUM(BK121:BK144)</f>
        <v>0</v>
      </c>
    </row>
    <row r="121" s="2" customFormat="1" ht="24.15" customHeight="1">
      <c r="A121" s="41"/>
      <c r="B121" s="42"/>
      <c r="C121" s="207" t="s">
        <v>168</v>
      </c>
      <c r="D121" s="207" t="s">
        <v>129</v>
      </c>
      <c r="E121" s="208" t="s">
        <v>322</v>
      </c>
      <c r="F121" s="209" t="s">
        <v>323</v>
      </c>
      <c r="G121" s="210" t="s">
        <v>132</v>
      </c>
      <c r="H121" s="211">
        <v>1101</v>
      </c>
      <c r="I121" s="212"/>
      <c r="J121" s="213">
        <f>ROUND(I121*H121,2)</f>
        <v>0</v>
      </c>
      <c r="K121" s="209" t="s">
        <v>133</v>
      </c>
      <c r="L121" s="47"/>
      <c r="M121" s="214" t="s">
        <v>19</v>
      </c>
      <c r="N121" s="215" t="s">
        <v>40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134</v>
      </c>
      <c r="AT121" s="218" t="s">
        <v>129</v>
      </c>
      <c r="AU121" s="218" t="s">
        <v>79</v>
      </c>
      <c r="AY121" s="20" t="s">
        <v>127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77</v>
      </c>
      <c r="BK121" s="219">
        <f>ROUND(I121*H121,2)</f>
        <v>0</v>
      </c>
      <c r="BL121" s="20" t="s">
        <v>134</v>
      </c>
      <c r="BM121" s="218" t="s">
        <v>961</v>
      </c>
    </row>
    <row r="122" s="2" customFormat="1">
      <c r="A122" s="41"/>
      <c r="B122" s="42"/>
      <c r="C122" s="43"/>
      <c r="D122" s="220" t="s">
        <v>136</v>
      </c>
      <c r="E122" s="43"/>
      <c r="F122" s="221" t="s">
        <v>325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136</v>
      </c>
      <c r="AU122" s="20" t="s">
        <v>79</v>
      </c>
    </row>
    <row r="123" s="2" customFormat="1">
      <c r="A123" s="41"/>
      <c r="B123" s="42"/>
      <c r="C123" s="43"/>
      <c r="D123" s="225" t="s">
        <v>138</v>
      </c>
      <c r="E123" s="43"/>
      <c r="F123" s="226" t="s">
        <v>326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138</v>
      </c>
      <c r="AU123" s="20" t="s">
        <v>79</v>
      </c>
    </row>
    <row r="124" s="13" customFormat="1">
      <c r="A124" s="13"/>
      <c r="B124" s="227"/>
      <c r="C124" s="228"/>
      <c r="D124" s="220" t="s">
        <v>145</v>
      </c>
      <c r="E124" s="229" t="s">
        <v>19</v>
      </c>
      <c r="F124" s="230" t="s">
        <v>962</v>
      </c>
      <c r="G124" s="228"/>
      <c r="H124" s="231">
        <v>765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145</v>
      </c>
      <c r="AU124" s="237" t="s">
        <v>79</v>
      </c>
      <c r="AV124" s="13" t="s">
        <v>79</v>
      </c>
      <c r="AW124" s="13" t="s">
        <v>31</v>
      </c>
      <c r="AX124" s="13" t="s">
        <v>69</v>
      </c>
      <c r="AY124" s="237" t="s">
        <v>127</v>
      </c>
    </row>
    <row r="125" s="13" customFormat="1">
      <c r="A125" s="13"/>
      <c r="B125" s="227"/>
      <c r="C125" s="228"/>
      <c r="D125" s="220" t="s">
        <v>145</v>
      </c>
      <c r="E125" s="229" t="s">
        <v>19</v>
      </c>
      <c r="F125" s="230" t="s">
        <v>963</v>
      </c>
      <c r="G125" s="228"/>
      <c r="H125" s="231">
        <v>336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145</v>
      </c>
      <c r="AU125" s="237" t="s">
        <v>79</v>
      </c>
      <c r="AV125" s="13" t="s">
        <v>79</v>
      </c>
      <c r="AW125" s="13" t="s">
        <v>31</v>
      </c>
      <c r="AX125" s="13" t="s">
        <v>69</v>
      </c>
      <c r="AY125" s="237" t="s">
        <v>127</v>
      </c>
    </row>
    <row r="126" s="14" customFormat="1">
      <c r="A126" s="14"/>
      <c r="B126" s="238"/>
      <c r="C126" s="239"/>
      <c r="D126" s="220" t="s">
        <v>145</v>
      </c>
      <c r="E126" s="240" t="s">
        <v>19</v>
      </c>
      <c r="F126" s="241" t="s">
        <v>147</v>
      </c>
      <c r="G126" s="239"/>
      <c r="H126" s="242">
        <v>1101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8" t="s">
        <v>145</v>
      </c>
      <c r="AU126" s="248" t="s">
        <v>79</v>
      </c>
      <c r="AV126" s="14" t="s">
        <v>134</v>
      </c>
      <c r="AW126" s="14" t="s">
        <v>31</v>
      </c>
      <c r="AX126" s="14" t="s">
        <v>77</v>
      </c>
      <c r="AY126" s="248" t="s">
        <v>127</v>
      </c>
    </row>
    <row r="127" s="2" customFormat="1" ht="24.15" customHeight="1">
      <c r="A127" s="41"/>
      <c r="B127" s="42"/>
      <c r="C127" s="207" t="s">
        <v>175</v>
      </c>
      <c r="D127" s="207" t="s">
        <v>129</v>
      </c>
      <c r="E127" s="208" t="s">
        <v>332</v>
      </c>
      <c r="F127" s="209" t="s">
        <v>333</v>
      </c>
      <c r="G127" s="210" t="s">
        <v>132</v>
      </c>
      <c r="H127" s="211">
        <v>357</v>
      </c>
      <c r="I127" s="212"/>
      <c r="J127" s="213">
        <f>ROUND(I127*H127,2)</f>
        <v>0</v>
      </c>
      <c r="K127" s="209" t="s">
        <v>133</v>
      </c>
      <c r="L127" s="47"/>
      <c r="M127" s="214" t="s">
        <v>19</v>
      </c>
      <c r="N127" s="215" t="s">
        <v>40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134</v>
      </c>
      <c r="AT127" s="218" t="s">
        <v>129</v>
      </c>
      <c r="AU127" s="218" t="s">
        <v>79</v>
      </c>
      <c r="AY127" s="20" t="s">
        <v>127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77</v>
      </c>
      <c r="BK127" s="219">
        <f>ROUND(I127*H127,2)</f>
        <v>0</v>
      </c>
      <c r="BL127" s="20" t="s">
        <v>134</v>
      </c>
      <c r="BM127" s="218" t="s">
        <v>964</v>
      </c>
    </row>
    <row r="128" s="2" customFormat="1">
      <c r="A128" s="41"/>
      <c r="B128" s="42"/>
      <c r="C128" s="43"/>
      <c r="D128" s="220" t="s">
        <v>136</v>
      </c>
      <c r="E128" s="43"/>
      <c r="F128" s="221" t="s">
        <v>335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136</v>
      </c>
      <c r="AU128" s="20" t="s">
        <v>79</v>
      </c>
    </row>
    <row r="129" s="2" customFormat="1">
      <c r="A129" s="41"/>
      <c r="B129" s="42"/>
      <c r="C129" s="43"/>
      <c r="D129" s="225" t="s">
        <v>138</v>
      </c>
      <c r="E129" s="43"/>
      <c r="F129" s="226" t="s">
        <v>336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138</v>
      </c>
      <c r="AU129" s="20" t="s">
        <v>79</v>
      </c>
    </row>
    <row r="130" s="2" customFormat="1" ht="33" customHeight="1">
      <c r="A130" s="41"/>
      <c r="B130" s="42"/>
      <c r="C130" s="207" t="s">
        <v>187</v>
      </c>
      <c r="D130" s="207" t="s">
        <v>129</v>
      </c>
      <c r="E130" s="208" t="s">
        <v>338</v>
      </c>
      <c r="F130" s="209" t="s">
        <v>339</v>
      </c>
      <c r="G130" s="210" t="s">
        <v>132</v>
      </c>
      <c r="H130" s="211">
        <v>357</v>
      </c>
      <c r="I130" s="212"/>
      <c r="J130" s="213">
        <f>ROUND(I130*H130,2)</f>
        <v>0</v>
      </c>
      <c r="K130" s="209" t="s">
        <v>133</v>
      </c>
      <c r="L130" s="47"/>
      <c r="M130" s="214" t="s">
        <v>19</v>
      </c>
      <c r="N130" s="215" t="s">
        <v>40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134</v>
      </c>
      <c r="AT130" s="218" t="s">
        <v>129</v>
      </c>
      <c r="AU130" s="218" t="s">
        <v>79</v>
      </c>
      <c r="AY130" s="20" t="s">
        <v>127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77</v>
      </c>
      <c r="BK130" s="219">
        <f>ROUND(I130*H130,2)</f>
        <v>0</v>
      </c>
      <c r="BL130" s="20" t="s">
        <v>134</v>
      </c>
      <c r="BM130" s="218" t="s">
        <v>965</v>
      </c>
    </row>
    <row r="131" s="2" customFormat="1">
      <c r="A131" s="41"/>
      <c r="B131" s="42"/>
      <c r="C131" s="43"/>
      <c r="D131" s="220" t="s">
        <v>136</v>
      </c>
      <c r="E131" s="43"/>
      <c r="F131" s="221" t="s">
        <v>341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136</v>
      </c>
      <c r="AU131" s="20" t="s">
        <v>79</v>
      </c>
    </row>
    <row r="132" s="2" customFormat="1">
      <c r="A132" s="41"/>
      <c r="B132" s="42"/>
      <c r="C132" s="43"/>
      <c r="D132" s="225" t="s">
        <v>138</v>
      </c>
      <c r="E132" s="43"/>
      <c r="F132" s="226" t="s">
        <v>342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138</v>
      </c>
      <c r="AU132" s="20" t="s">
        <v>79</v>
      </c>
    </row>
    <row r="133" s="2" customFormat="1" ht="24.15" customHeight="1">
      <c r="A133" s="41"/>
      <c r="B133" s="42"/>
      <c r="C133" s="207" t="s">
        <v>194</v>
      </c>
      <c r="D133" s="207" t="s">
        <v>129</v>
      </c>
      <c r="E133" s="208" t="s">
        <v>344</v>
      </c>
      <c r="F133" s="209" t="s">
        <v>345</v>
      </c>
      <c r="G133" s="210" t="s">
        <v>132</v>
      </c>
      <c r="H133" s="211">
        <v>357</v>
      </c>
      <c r="I133" s="212"/>
      <c r="J133" s="213">
        <f>ROUND(I133*H133,2)</f>
        <v>0</v>
      </c>
      <c r="K133" s="209" t="s">
        <v>133</v>
      </c>
      <c r="L133" s="47"/>
      <c r="M133" s="214" t="s">
        <v>19</v>
      </c>
      <c r="N133" s="215" t="s">
        <v>40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134</v>
      </c>
      <c r="AT133" s="218" t="s">
        <v>129</v>
      </c>
      <c r="AU133" s="218" t="s">
        <v>79</v>
      </c>
      <c r="AY133" s="20" t="s">
        <v>127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77</v>
      </c>
      <c r="BK133" s="219">
        <f>ROUND(I133*H133,2)</f>
        <v>0</v>
      </c>
      <c r="BL133" s="20" t="s">
        <v>134</v>
      </c>
      <c r="BM133" s="218" t="s">
        <v>966</v>
      </c>
    </row>
    <row r="134" s="2" customFormat="1">
      <c r="A134" s="41"/>
      <c r="B134" s="42"/>
      <c r="C134" s="43"/>
      <c r="D134" s="220" t="s">
        <v>136</v>
      </c>
      <c r="E134" s="43"/>
      <c r="F134" s="221" t="s">
        <v>347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136</v>
      </c>
      <c r="AU134" s="20" t="s">
        <v>79</v>
      </c>
    </row>
    <row r="135" s="2" customFormat="1">
      <c r="A135" s="41"/>
      <c r="B135" s="42"/>
      <c r="C135" s="43"/>
      <c r="D135" s="225" t="s">
        <v>138</v>
      </c>
      <c r="E135" s="43"/>
      <c r="F135" s="226" t="s">
        <v>348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138</v>
      </c>
      <c r="AU135" s="20" t="s">
        <v>79</v>
      </c>
    </row>
    <row r="136" s="2" customFormat="1" ht="33" customHeight="1">
      <c r="A136" s="41"/>
      <c r="B136" s="42"/>
      <c r="C136" s="207" t="s">
        <v>201</v>
      </c>
      <c r="D136" s="207" t="s">
        <v>129</v>
      </c>
      <c r="E136" s="208" t="s">
        <v>906</v>
      </c>
      <c r="F136" s="209" t="s">
        <v>907</v>
      </c>
      <c r="G136" s="210" t="s">
        <v>132</v>
      </c>
      <c r="H136" s="211">
        <v>107</v>
      </c>
      <c r="I136" s="212"/>
      <c r="J136" s="213">
        <f>ROUND(I136*H136,2)</f>
        <v>0</v>
      </c>
      <c r="K136" s="209" t="s">
        <v>133</v>
      </c>
      <c r="L136" s="47"/>
      <c r="M136" s="214" t="s">
        <v>19</v>
      </c>
      <c r="N136" s="215" t="s">
        <v>40</v>
      </c>
      <c r="O136" s="87"/>
      <c r="P136" s="216">
        <f>O136*H136</f>
        <v>0</v>
      </c>
      <c r="Q136" s="216">
        <v>0.090620000000000006</v>
      </c>
      <c r="R136" s="216">
        <f>Q136*H136</f>
        <v>9.6963400000000011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134</v>
      </c>
      <c r="AT136" s="218" t="s">
        <v>129</v>
      </c>
      <c r="AU136" s="218" t="s">
        <v>79</v>
      </c>
      <c r="AY136" s="20" t="s">
        <v>127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77</v>
      </c>
      <c r="BK136" s="219">
        <f>ROUND(I136*H136,2)</f>
        <v>0</v>
      </c>
      <c r="BL136" s="20" t="s">
        <v>134</v>
      </c>
      <c r="BM136" s="218" t="s">
        <v>967</v>
      </c>
    </row>
    <row r="137" s="2" customFormat="1">
      <c r="A137" s="41"/>
      <c r="B137" s="42"/>
      <c r="C137" s="43"/>
      <c r="D137" s="220" t="s">
        <v>136</v>
      </c>
      <c r="E137" s="43"/>
      <c r="F137" s="221" t="s">
        <v>909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136</v>
      </c>
      <c r="AU137" s="20" t="s">
        <v>79</v>
      </c>
    </row>
    <row r="138" s="2" customFormat="1">
      <c r="A138" s="41"/>
      <c r="B138" s="42"/>
      <c r="C138" s="43"/>
      <c r="D138" s="225" t="s">
        <v>138</v>
      </c>
      <c r="E138" s="43"/>
      <c r="F138" s="226" t="s">
        <v>910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138</v>
      </c>
      <c r="AU138" s="20" t="s">
        <v>79</v>
      </c>
    </row>
    <row r="139" s="15" customFormat="1">
      <c r="A139" s="15"/>
      <c r="B139" s="259"/>
      <c r="C139" s="260"/>
      <c r="D139" s="220" t="s">
        <v>145</v>
      </c>
      <c r="E139" s="261" t="s">
        <v>19</v>
      </c>
      <c r="F139" s="262" t="s">
        <v>379</v>
      </c>
      <c r="G139" s="260"/>
      <c r="H139" s="261" t="s">
        <v>19</v>
      </c>
      <c r="I139" s="263"/>
      <c r="J139" s="260"/>
      <c r="K139" s="260"/>
      <c r="L139" s="264"/>
      <c r="M139" s="265"/>
      <c r="N139" s="266"/>
      <c r="O139" s="266"/>
      <c r="P139" s="266"/>
      <c r="Q139" s="266"/>
      <c r="R139" s="266"/>
      <c r="S139" s="266"/>
      <c r="T139" s="26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8" t="s">
        <v>145</v>
      </c>
      <c r="AU139" s="268" t="s">
        <v>79</v>
      </c>
      <c r="AV139" s="15" t="s">
        <v>77</v>
      </c>
      <c r="AW139" s="15" t="s">
        <v>31</v>
      </c>
      <c r="AX139" s="15" t="s">
        <v>69</v>
      </c>
      <c r="AY139" s="268" t="s">
        <v>127</v>
      </c>
    </row>
    <row r="140" s="13" customFormat="1">
      <c r="A140" s="13"/>
      <c r="B140" s="227"/>
      <c r="C140" s="228"/>
      <c r="D140" s="220" t="s">
        <v>145</v>
      </c>
      <c r="E140" s="229" t="s">
        <v>19</v>
      </c>
      <c r="F140" s="230" t="s">
        <v>968</v>
      </c>
      <c r="G140" s="228"/>
      <c r="H140" s="231">
        <v>107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145</v>
      </c>
      <c r="AU140" s="237" t="s">
        <v>79</v>
      </c>
      <c r="AV140" s="13" t="s">
        <v>79</v>
      </c>
      <c r="AW140" s="13" t="s">
        <v>31</v>
      </c>
      <c r="AX140" s="13" t="s">
        <v>69</v>
      </c>
      <c r="AY140" s="237" t="s">
        <v>127</v>
      </c>
    </row>
    <row r="141" s="14" customFormat="1">
      <c r="A141" s="14"/>
      <c r="B141" s="238"/>
      <c r="C141" s="239"/>
      <c r="D141" s="220" t="s">
        <v>145</v>
      </c>
      <c r="E141" s="240" t="s">
        <v>19</v>
      </c>
      <c r="F141" s="241" t="s">
        <v>147</v>
      </c>
      <c r="G141" s="239"/>
      <c r="H141" s="242">
        <v>107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145</v>
      </c>
      <c r="AU141" s="248" t="s">
        <v>79</v>
      </c>
      <c r="AV141" s="14" t="s">
        <v>134</v>
      </c>
      <c r="AW141" s="14" t="s">
        <v>31</v>
      </c>
      <c r="AX141" s="14" t="s">
        <v>77</v>
      </c>
      <c r="AY141" s="248" t="s">
        <v>127</v>
      </c>
    </row>
    <row r="142" s="2" customFormat="1" ht="24.15" customHeight="1">
      <c r="A142" s="41"/>
      <c r="B142" s="42"/>
      <c r="C142" s="249" t="s">
        <v>211</v>
      </c>
      <c r="D142" s="249" t="s">
        <v>270</v>
      </c>
      <c r="E142" s="250" t="s">
        <v>387</v>
      </c>
      <c r="F142" s="251" t="s">
        <v>388</v>
      </c>
      <c r="G142" s="252" t="s">
        <v>132</v>
      </c>
      <c r="H142" s="253">
        <v>109.14</v>
      </c>
      <c r="I142" s="254"/>
      <c r="J142" s="255">
        <f>ROUND(I142*H142,2)</f>
        <v>0</v>
      </c>
      <c r="K142" s="251" t="s">
        <v>133</v>
      </c>
      <c r="L142" s="256"/>
      <c r="M142" s="257" t="s">
        <v>19</v>
      </c>
      <c r="N142" s="258" t="s">
        <v>40</v>
      </c>
      <c r="O142" s="87"/>
      <c r="P142" s="216">
        <f>O142*H142</f>
        <v>0</v>
      </c>
      <c r="Q142" s="216">
        <v>0.17599999999999999</v>
      </c>
      <c r="R142" s="216">
        <f>Q142*H142</f>
        <v>19.208639999999999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187</v>
      </c>
      <c r="AT142" s="218" t="s">
        <v>270</v>
      </c>
      <c r="AU142" s="218" t="s">
        <v>79</v>
      </c>
      <c r="AY142" s="20" t="s">
        <v>127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77</v>
      </c>
      <c r="BK142" s="219">
        <f>ROUND(I142*H142,2)</f>
        <v>0</v>
      </c>
      <c r="BL142" s="20" t="s">
        <v>134</v>
      </c>
      <c r="BM142" s="218" t="s">
        <v>969</v>
      </c>
    </row>
    <row r="143" s="2" customFormat="1">
      <c r="A143" s="41"/>
      <c r="B143" s="42"/>
      <c r="C143" s="43"/>
      <c r="D143" s="220" t="s">
        <v>136</v>
      </c>
      <c r="E143" s="43"/>
      <c r="F143" s="221" t="s">
        <v>388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136</v>
      </c>
      <c r="AU143" s="20" t="s">
        <v>79</v>
      </c>
    </row>
    <row r="144" s="13" customFormat="1">
      <c r="A144" s="13"/>
      <c r="B144" s="227"/>
      <c r="C144" s="228"/>
      <c r="D144" s="220" t="s">
        <v>145</v>
      </c>
      <c r="E144" s="228"/>
      <c r="F144" s="230" t="s">
        <v>970</v>
      </c>
      <c r="G144" s="228"/>
      <c r="H144" s="231">
        <v>109.14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145</v>
      </c>
      <c r="AU144" s="237" t="s">
        <v>79</v>
      </c>
      <c r="AV144" s="13" t="s">
        <v>79</v>
      </c>
      <c r="AW144" s="13" t="s">
        <v>4</v>
      </c>
      <c r="AX144" s="13" t="s">
        <v>77</v>
      </c>
      <c r="AY144" s="237" t="s">
        <v>127</v>
      </c>
    </row>
    <row r="145" s="12" customFormat="1" ht="22.8" customHeight="1">
      <c r="A145" s="12"/>
      <c r="B145" s="191"/>
      <c r="C145" s="192"/>
      <c r="D145" s="193" t="s">
        <v>68</v>
      </c>
      <c r="E145" s="205" t="s">
        <v>194</v>
      </c>
      <c r="F145" s="205" t="s">
        <v>490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SUM(P146:P180)</f>
        <v>0</v>
      </c>
      <c r="Q145" s="199"/>
      <c r="R145" s="200">
        <f>SUM(R146:R180)</f>
        <v>55.145455599999991</v>
      </c>
      <c r="S145" s="199"/>
      <c r="T145" s="201">
        <f>SUM(T146:T180)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77</v>
      </c>
      <c r="AT145" s="203" t="s">
        <v>68</v>
      </c>
      <c r="AU145" s="203" t="s">
        <v>77</v>
      </c>
      <c r="AY145" s="202" t="s">
        <v>127</v>
      </c>
      <c r="BK145" s="204">
        <f>SUM(BK146:BK180)</f>
        <v>0</v>
      </c>
    </row>
    <row r="146" s="2" customFormat="1" ht="24.15" customHeight="1">
      <c r="A146" s="41"/>
      <c r="B146" s="42"/>
      <c r="C146" s="207" t="s">
        <v>8</v>
      </c>
      <c r="D146" s="207" t="s">
        <v>129</v>
      </c>
      <c r="E146" s="208" t="s">
        <v>492</v>
      </c>
      <c r="F146" s="209" t="s">
        <v>493</v>
      </c>
      <c r="G146" s="210" t="s">
        <v>428</v>
      </c>
      <c r="H146" s="211">
        <v>2</v>
      </c>
      <c r="I146" s="212"/>
      <c r="J146" s="213">
        <f>ROUND(I146*H146,2)</f>
        <v>0</v>
      </c>
      <c r="K146" s="209" t="s">
        <v>133</v>
      </c>
      <c r="L146" s="47"/>
      <c r="M146" s="214" t="s">
        <v>19</v>
      </c>
      <c r="N146" s="215" t="s">
        <v>40</v>
      </c>
      <c r="O146" s="87"/>
      <c r="P146" s="216">
        <f>O146*H146</f>
        <v>0</v>
      </c>
      <c r="Q146" s="216">
        <v>0.00069999999999999999</v>
      </c>
      <c r="R146" s="216">
        <f>Q146*H146</f>
        <v>0.0014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134</v>
      </c>
      <c r="AT146" s="218" t="s">
        <v>129</v>
      </c>
      <c r="AU146" s="218" t="s">
        <v>79</v>
      </c>
      <c r="AY146" s="20" t="s">
        <v>127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77</v>
      </c>
      <c r="BK146" s="219">
        <f>ROUND(I146*H146,2)</f>
        <v>0</v>
      </c>
      <c r="BL146" s="20" t="s">
        <v>134</v>
      </c>
      <c r="BM146" s="218" t="s">
        <v>971</v>
      </c>
    </row>
    <row r="147" s="2" customFormat="1">
      <c r="A147" s="41"/>
      <c r="B147" s="42"/>
      <c r="C147" s="43"/>
      <c r="D147" s="220" t="s">
        <v>136</v>
      </c>
      <c r="E147" s="43"/>
      <c r="F147" s="221" t="s">
        <v>495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136</v>
      </c>
      <c r="AU147" s="20" t="s">
        <v>79</v>
      </c>
    </row>
    <row r="148" s="2" customFormat="1">
      <c r="A148" s="41"/>
      <c r="B148" s="42"/>
      <c r="C148" s="43"/>
      <c r="D148" s="225" t="s">
        <v>138</v>
      </c>
      <c r="E148" s="43"/>
      <c r="F148" s="226" t="s">
        <v>496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138</v>
      </c>
      <c r="AU148" s="20" t="s">
        <v>79</v>
      </c>
    </row>
    <row r="149" s="2" customFormat="1" ht="16.5" customHeight="1">
      <c r="A149" s="41"/>
      <c r="B149" s="42"/>
      <c r="C149" s="249" t="s">
        <v>227</v>
      </c>
      <c r="D149" s="249" t="s">
        <v>270</v>
      </c>
      <c r="E149" s="250" t="s">
        <v>498</v>
      </c>
      <c r="F149" s="251" t="s">
        <v>499</v>
      </c>
      <c r="G149" s="252" t="s">
        <v>428</v>
      </c>
      <c r="H149" s="253">
        <v>2</v>
      </c>
      <c r="I149" s="254"/>
      <c r="J149" s="255">
        <f>ROUND(I149*H149,2)</f>
        <v>0</v>
      </c>
      <c r="K149" s="251" t="s">
        <v>19</v>
      </c>
      <c r="L149" s="256"/>
      <c r="M149" s="257" t="s">
        <v>19</v>
      </c>
      <c r="N149" s="258" t="s">
        <v>40</v>
      </c>
      <c r="O149" s="87"/>
      <c r="P149" s="216">
        <f>O149*H149</f>
        <v>0</v>
      </c>
      <c r="Q149" s="216">
        <v>0.0050000000000000001</v>
      </c>
      <c r="R149" s="216">
        <f>Q149*H149</f>
        <v>0.01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187</v>
      </c>
      <c r="AT149" s="218" t="s">
        <v>270</v>
      </c>
      <c r="AU149" s="218" t="s">
        <v>79</v>
      </c>
      <c r="AY149" s="20" t="s">
        <v>127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77</v>
      </c>
      <c r="BK149" s="219">
        <f>ROUND(I149*H149,2)</f>
        <v>0</v>
      </c>
      <c r="BL149" s="20" t="s">
        <v>134</v>
      </c>
      <c r="BM149" s="218" t="s">
        <v>972</v>
      </c>
    </row>
    <row r="150" s="2" customFormat="1">
      <c r="A150" s="41"/>
      <c r="B150" s="42"/>
      <c r="C150" s="43"/>
      <c r="D150" s="220" t="s">
        <v>136</v>
      </c>
      <c r="E150" s="43"/>
      <c r="F150" s="221" t="s">
        <v>499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136</v>
      </c>
      <c r="AU150" s="20" t="s">
        <v>79</v>
      </c>
    </row>
    <row r="151" s="2" customFormat="1" ht="24.15" customHeight="1">
      <c r="A151" s="41"/>
      <c r="B151" s="42"/>
      <c r="C151" s="207" t="s">
        <v>235</v>
      </c>
      <c r="D151" s="207" t="s">
        <v>129</v>
      </c>
      <c r="E151" s="208" t="s">
        <v>502</v>
      </c>
      <c r="F151" s="209" t="s">
        <v>503</v>
      </c>
      <c r="G151" s="210" t="s">
        <v>428</v>
      </c>
      <c r="H151" s="211">
        <v>2</v>
      </c>
      <c r="I151" s="212"/>
      <c r="J151" s="213">
        <f>ROUND(I151*H151,2)</f>
        <v>0</v>
      </c>
      <c r="K151" s="209" t="s">
        <v>133</v>
      </c>
      <c r="L151" s="47"/>
      <c r="M151" s="214" t="s">
        <v>19</v>
      </c>
      <c r="N151" s="215" t="s">
        <v>40</v>
      </c>
      <c r="O151" s="87"/>
      <c r="P151" s="216">
        <f>O151*H151</f>
        <v>0</v>
      </c>
      <c r="Q151" s="216">
        <v>0.11241</v>
      </c>
      <c r="R151" s="216">
        <f>Q151*H151</f>
        <v>0.22481999999999999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134</v>
      </c>
      <c r="AT151" s="218" t="s">
        <v>129</v>
      </c>
      <c r="AU151" s="218" t="s">
        <v>79</v>
      </c>
      <c r="AY151" s="20" t="s">
        <v>127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77</v>
      </c>
      <c r="BK151" s="219">
        <f>ROUND(I151*H151,2)</f>
        <v>0</v>
      </c>
      <c r="BL151" s="20" t="s">
        <v>134</v>
      </c>
      <c r="BM151" s="218" t="s">
        <v>973</v>
      </c>
    </row>
    <row r="152" s="2" customFormat="1">
      <c r="A152" s="41"/>
      <c r="B152" s="42"/>
      <c r="C152" s="43"/>
      <c r="D152" s="220" t="s">
        <v>136</v>
      </c>
      <c r="E152" s="43"/>
      <c r="F152" s="221" t="s">
        <v>505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136</v>
      </c>
      <c r="AU152" s="20" t="s">
        <v>79</v>
      </c>
    </row>
    <row r="153" s="2" customFormat="1">
      <c r="A153" s="41"/>
      <c r="B153" s="42"/>
      <c r="C153" s="43"/>
      <c r="D153" s="225" t="s">
        <v>138</v>
      </c>
      <c r="E153" s="43"/>
      <c r="F153" s="226" t="s">
        <v>506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138</v>
      </c>
      <c r="AU153" s="20" t="s">
        <v>79</v>
      </c>
    </row>
    <row r="154" s="2" customFormat="1" ht="21.75" customHeight="1">
      <c r="A154" s="41"/>
      <c r="B154" s="42"/>
      <c r="C154" s="249" t="s">
        <v>244</v>
      </c>
      <c r="D154" s="249" t="s">
        <v>270</v>
      </c>
      <c r="E154" s="250" t="s">
        <v>508</v>
      </c>
      <c r="F154" s="251" t="s">
        <v>509</v>
      </c>
      <c r="G154" s="252" t="s">
        <v>428</v>
      </c>
      <c r="H154" s="253">
        <v>2</v>
      </c>
      <c r="I154" s="254"/>
      <c r="J154" s="255">
        <f>ROUND(I154*H154,2)</f>
        <v>0</v>
      </c>
      <c r="K154" s="251" t="s">
        <v>133</v>
      </c>
      <c r="L154" s="256"/>
      <c r="M154" s="257" t="s">
        <v>19</v>
      </c>
      <c r="N154" s="258" t="s">
        <v>40</v>
      </c>
      <c r="O154" s="87"/>
      <c r="P154" s="216">
        <f>O154*H154</f>
        <v>0</v>
      </c>
      <c r="Q154" s="216">
        <v>0.0061000000000000004</v>
      </c>
      <c r="R154" s="216">
        <f>Q154*H154</f>
        <v>0.012200000000000001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187</v>
      </c>
      <c r="AT154" s="218" t="s">
        <v>270</v>
      </c>
      <c r="AU154" s="218" t="s">
        <v>79</v>
      </c>
      <c r="AY154" s="20" t="s">
        <v>127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77</v>
      </c>
      <c r="BK154" s="219">
        <f>ROUND(I154*H154,2)</f>
        <v>0</v>
      </c>
      <c r="BL154" s="20" t="s">
        <v>134</v>
      </c>
      <c r="BM154" s="218" t="s">
        <v>974</v>
      </c>
    </row>
    <row r="155" s="2" customFormat="1">
      <c r="A155" s="41"/>
      <c r="B155" s="42"/>
      <c r="C155" s="43"/>
      <c r="D155" s="220" t="s">
        <v>136</v>
      </c>
      <c r="E155" s="43"/>
      <c r="F155" s="221" t="s">
        <v>509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136</v>
      </c>
      <c r="AU155" s="20" t="s">
        <v>79</v>
      </c>
    </row>
    <row r="156" s="2" customFormat="1" ht="33" customHeight="1">
      <c r="A156" s="41"/>
      <c r="B156" s="42"/>
      <c r="C156" s="207" t="s">
        <v>250</v>
      </c>
      <c r="D156" s="207" t="s">
        <v>129</v>
      </c>
      <c r="E156" s="208" t="s">
        <v>524</v>
      </c>
      <c r="F156" s="209" t="s">
        <v>525</v>
      </c>
      <c r="G156" s="210" t="s">
        <v>164</v>
      </c>
      <c r="H156" s="211">
        <v>241</v>
      </c>
      <c r="I156" s="212"/>
      <c r="J156" s="213">
        <f>ROUND(I156*H156,2)</f>
        <v>0</v>
      </c>
      <c r="K156" s="209" t="s">
        <v>133</v>
      </c>
      <c r="L156" s="47"/>
      <c r="M156" s="214" t="s">
        <v>19</v>
      </c>
      <c r="N156" s="215" t="s">
        <v>40</v>
      </c>
      <c r="O156" s="87"/>
      <c r="P156" s="216">
        <f>O156*H156</f>
        <v>0</v>
      </c>
      <c r="Q156" s="216">
        <v>0.15540000000000001</v>
      </c>
      <c r="R156" s="216">
        <f>Q156*H156</f>
        <v>37.4514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134</v>
      </c>
      <c r="AT156" s="218" t="s">
        <v>129</v>
      </c>
      <c r="AU156" s="218" t="s">
        <v>79</v>
      </c>
      <c r="AY156" s="20" t="s">
        <v>127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77</v>
      </c>
      <c r="BK156" s="219">
        <f>ROUND(I156*H156,2)</f>
        <v>0</v>
      </c>
      <c r="BL156" s="20" t="s">
        <v>134</v>
      </c>
      <c r="BM156" s="218" t="s">
        <v>975</v>
      </c>
    </row>
    <row r="157" s="2" customFormat="1">
      <c r="A157" s="41"/>
      <c r="B157" s="42"/>
      <c r="C157" s="43"/>
      <c r="D157" s="220" t="s">
        <v>136</v>
      </c>
      <c r="E157" s="43"/>
      <c r="F157" s="221" t="s">
        <v>527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136</v>
      </c>
      <c r="AU157" s="20" t="s">
        <v>79</v>
      </c>
    </row>
    <row r="158" s="2" customFormat="1">
      <c r="A158" s="41"/>
      <c r="B158" s="42"/>
      <c r="C158" s="43"/>
      <c r="D158" s="225" t="s">
        <v>138</v>
      </c>
      <c r="E158" s="43"/>
      <c r="F158" s="226" t="s">
        <v>528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138</v>
      </c>
      <c r="AU158" s="20" t="s">
        <v>79</v>
      </c>
    </row>
    <row r="159" s="13" customFormat="1">
      <c r="A159" s="13"/>
      <c r="B159" s="227"/>
      <c r="C159" s="228"/>
      <c r="D159" s="220" t="s">
        <v>145</v>
      </c>
      <c r="E159" s="229" t="s">
        <v>19</v>
      </c>
      <c r="F159" s="230" t="s">
        <v>976</v>
      </c>
      <c r="G159" s="228"/>
      <c r="H159" s="231">
        <v>170</v>
      </c>
      <c r="I159" s="232"/>
      <c r="J159" s="228"/>
      <c r="K159" s="228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145</v>
      </c>
      <c r="AU159" s="237" t="s">
        <v>79</v>
      </c>
      <c r="AV159" s="13" t="s">
        <v>79</v>
      </c>
      <c r="AW159" s="13" t="s">
        <v>31</v>
      </c>
      <c r="AX159" s="13" t="s">
        <v>69</v>
      </c>
      <c r="AY159" s="237" t="s">
        <v>127</v>
      </c>
    </row>
    <row r="160" s="13" customFormat="1">
      <c r="A160" s="13"/>
      <c r="B160" s="227"/>
      <c r="C160" s="228"/>
      <c r="D160" s="220" t="s">
        <v>145</v>
      </c>
      <c r="E160" s="229" t="s">
        <v>19</v>
      </c>
      <c r="F160" s="230" t="s">
        <v>977</v>
      </c>
      <c r="G160" s="228"/>
      <c r="H160" s="231">
        <v>67</v>
      </c>
      <c r="I160" s="232"/>
      <c r="J160" s="228"/>
      <c r="K160" s="228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145</v>
      </c>
      <c r="AU160" s="237" t="s">
        <v>79</v>
      </c>
      <c r="AV160" s="13" t="s">
        <v>79</v>
      </c>
      <c r="AW160" s="13" t="s">
        <v>31</v>
      </c>
      <c r="AX160" s="13" t="s">
        <v>69</v>
      </c>
      <c r="AY160" s="237" t="s">
        <v>127</v>
      </c>
    </row>
    <row r="161" s="13" customFormat="1">
      <c r="A161" s="13"/>
      <c r="B161" s="227"/>
      <c r="C161" s="228"/>
      <c r="D161" s="220" t="s">
        <v>145</v>
      </c>
      <c r="E161" s="229" t="s">
        <v>19</v>
      </c>
      <c r="F161" s="230" t="s">
        <v>921</v>
      </c>
      <c r="G161" s="228"/>
      <c r="H161" s="231">
        <v>4</v>
      </c>
      <c r="I161" s="232"/>
      <c r="J161" s="228"/>
      <c r="K161" s="228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145</v>
      </c>
      <c r="AU161" s="237" t="s">
        <v>79</v>
      </c>
      <c r="AV161" s="13" t="s">
        <v>79</v>
      </c>
      <c r="AW161" s="13" t="s">
        <v>31</v>
      </c>
      <c r="AX161" s="13" t="s">
        <v>69</v>
      </c>
      <c r="AY161" s="237" t="s">
        <v>127</v>
      </c>
    </row>
    <row r="162" s="14" customFormat="1">
      <c r="A162" s="14"/>
      <c r="B162" s="238"/>
      <c r="C162" s="239"/>
      <c r="D162" s="220" t="s">
        <v>145</v>
      </c>
      <c r="E162" s="240" t="s">
        <v>19</v>
      </c>
      <c r="F162" s="241" t="s">
        <v>147</v>
      </c>
      <c r="G162" s="239"/>
      <c r="H162" s="242">
        <v>241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8" t="s">
        <v>145</v>
      </c>
      <c r="AU162" s="248" t="s">
        <v>79</v>
      </c>
      <c r="AV162" s="14" t="s">
        <v>134</v>
      </c>
      <c r="AW162" s="14" t="s">
        <v>31</v>
      </c>
      <c r="AX162" s="14" t="s">
        <v>77</v>
      </c>
      <c r="AY162" s="248" t="s">
        <v>127</v>
      </c>
    </row>
    <row r="163" s="2" customFormat="1" ht="16.5" customHeight="1">
      <c r="A163" s="41"/>
      <c r="B163" s="42"/>
      <c r="C163" s="249" t="s">
        <v>261</v>
      </c>
      <c r="D163" s="249" t="s">
        <v>270</v>
      </c>
      <c r="E163" s="250" t="s">
        <v>533</v>
      </c>
      <c r="F163" s="251" t="s">
        <v>534</v>
      </c>
      <c r="G163" s="252" t="s">
        <v>164</v>
      </c>
      <c r="H163" s="253">
        <v>173.40000000000001</v>
      </c>
      <c r="I163" s="254"/>
      <c r="J163" s="255">
        <f>ROUND(I163*H163,2)</f>
        <v>0</v>
      </c>
      <c r="K163" s="251" t="s">
        <v>133</v>
      </c>
      <c r="L163" s="256"/>
      <c r="M163" s="257" t="s">
        <v>19</v>
      </c>
      <c r="N163" s="258" t="s">
        <v>40</v>
      </c>
      <c r="O163" s="87"/>
      <c r="P163" s="216">
        <f>O163*H163</f>
        <v>0</v>
      </c>
      <c r="Q163" s="216">
        <v>0.080000000000000002</v>
      </c>
      <c r="R163" s="216">
        <f>Q163*H163</f>
        <v>13.872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187</v>
      </c>
      <c r="AT163" s="218" t="s">
        <v>270</v>
      </c>
      <c r="AU163" s="218" t="s">
        <v>79</v>
      </c>
      <c r="AY163" s="20" t="s">
        <v>127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77</v>
      </c>
      <c r="BK163" s="219">
        <f>ROUND(I163*H163,2)</f>
        <v>0</v>
      </c>
      <c r="BL163" s="20" t="s">
        <v>134</v>
      </c>
      <c r="BM163" s="218" t="s">
        <v>978</v>
      </c>
    </row>
    <row r="164" s="2" customFormat="1">
      <c r="A164" s="41"/>
      <c r="B164" s="42"/>
      <c r="C164" s="43"/>
      <c r="D164" s="220" t="s">
        <v>136</v>
      </c>
      <c r="E164" s="43"/>
      <c r="F164" s="221" t="s">
        <v>534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136</v>
      </c>
      <c r="AU164" s="20" t="s">
        <v>79</v>
      </c>
    </row>
    <row r="165" s="13" customFormat="1">
      <c r="A165" s="13"/>
      <c r="B165" s="227"/>
      <c r="C165" s="228"/>
      <c r="D165" s="220" t="s">
        <v>145</v>
      </c>
      <c r="E165" s="228"/>
      <c r="F165" s="230" t="s">
        <v>979</v>
      </c>
      <c r="G165" s="228"/>
      <c r="H165" s="231">
        <v>173.40000000000001</v>
      </c>
      <c r="I165" s="232"/>
      <c r="J165" s="228"/>
      <c r="K165" s="228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145</v>
      </c>
      <c r="AU165" s="237" t="s">
        <v>79</v>
      </c>
      <c r="AV165" s="13" t="s">
        <v>79</v>
      </c>
      <c r="AW165" s="13" t="s">
        <v>4</v>
      </c>
      <c r="AX165" s="13" t="s">
        <v>77</v>
      </c>
      <c r="AY165" s="237" t="s">
        <v>127</v>
      </c>
    </row>
    <row r="166" s="2" customFormat="1" ht="24.15" customHeight="1">
      <c r="A166" s="41"/>
      <c r="B166" s="42"/>
      <c r="C166" s="249" t="s">
        <v>269</v>
      </c>
      <c r="D166" s="249" t="s">
        <v>270</v>
      </c>
      <c r="E166" s="250" t="s">
        <v>538</v>
      </c>
      <c r="F166" s="251" t="s">
        <v>539</v>
      </c>
      <c r="G166" s="252" t="s">
        <v>164</v>
      </c>
      <c r="H166" s="253">
        <v>68.340000000000003</v>
      </c>
      <c r="I166" s="254"/>
      <c r="J166" s="255">
        <f>ROUND(I166*H166,2)</f>
        <v>0</v>
      </c>
      <c r="K166" s="251" t="s">
        <v>133</v>
      </c>
      <c r="L166" s="256"/>
      <c r="M166" s="257" t="s">
        <v>19</v>
      </c>
      <c r="N166" s="258" t="s">
        <v>40</v>
      </c>
      <c r="O166" s="87"/>
      <c r="P166" s="216">
        <f>O166*H166</f>
        <v>0</v>
      </c>
      <c r="Q166" s="216">
        <v>0.048300000000000003</v>
      </c>
      <c r="R166" s="216">
        <f>Q166*H166</f>
        <v>3.3008220000000001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187</v>
      </c>
      <c r="AT166" s="218" t="s">
        <v>270</v>
      </c>
      <c r="AU166" s="218" t="s">
        <v>79</v>
      </c>
      <c r="AY166" s="20" t="s">
        <v>127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77</v>
      </c>
      <c r="BK166" s="219">
        <f>ROUND(I166*H166,2)</f>
        <v>0</v>
      </c>
      <c r="BL166" s="20" t="s">
        <v>134</v>
      </c>
      <c r="BM166" s="218" t="s">
        <v>980</v>
      </c>
    </row>
    <row r="167" s="2" customFormat="1">
      <c r="A167" s="41"/>
      <c r="B167" s="42"/>
      <c r="C167" s="43"/>
      <c r="D167" s="220" t="s">
        <v>136</v>
      </c>
      <c r="E167" s="43"/>
      <c r="F167" s="221" t="s">
        <v>539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136</v>
      </c>
      <c r="AU167" s="20" t="s">
        <v>79</v>
      </c>
    </row>
    <row r="168" s="13" customFormat="1">
      <c r="A168" s="13"/>
      <c r="B168" s="227"/>
      <c r="C168" s="228"/>
      <c r="D168" s="220" t="s">
        <v>145</v>
      </c>
      <c r="E168" s="228"/>
      <c r="F168" s="230" t="s">
        <v>981</v>
      </c>
      <c r="G168" s="228"/>
      <c r="H168" s="231">
        <v>68.340000000000003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145</v>
      </c>
      <c r="AU168" s="237" t="s">
        <v>79</v>
      </c>
      <c r="AV168" s="13" t="s">
        <v>79</v>
      </c>
      <c r="AW168" s="13" t="s">
        <v>4</v>
      </c>
      <c r="AX168" s="13" t="s">
        <v>77</v>
      </c>
      <c r="AY168" s="237" t="s">
        <v>127</v>
      </c>
    </row>
    <row r="169" s="2" customFormat="1" ht="24.15" customHeight="1">
      <c r="A169" s="41"/>
      <c r="B169" s="42"/>
      <c r="C169" s="249" t="s">
        <v>275</v>
      </c>
      <c r="D169" s="249" t="s">
        <v>270</v>
      </c>
      <c r="E169" s="250" t="s">
        <v>543</v>
      </c>
      <c r="F169" s="251" t="s">
        <v>544</v>
      </c>
      <c r="G169" s="252" t="s">
        <v>164</v>
      </c>
      <c r="H169" s="253">
        <v>4.0800000000000001</v>
      </c>
      <c r="I169" s="254"/>
      <c r="J169" s="255">
        <f>ROUND(I169*H169,2)</f>
        <v>0</v>
      </c>
      <c r="K169" s="251" t="s">
        <v>133</v>
      </c>
      <c r="L169" s="256"/>
      <c r="M169" s="257" t="s">
        <v>19</v>
      </c>
      <c r="N169" s="258" t="s">
        <v>40</v>
      </c>
      <c r="O169" s="87"/>
      <c r="P169" s="216">
        <f>O169*H169</f>
        <v>0</v>
      </c>
      <c r="Q169" s="216">
        <v>0.065670000000000006</v>
      </c>
      <c r="R169" s="216">
        <f>Q169*H169</f>
        <v>0.26793360000000005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187</v>
      </c>
      <c r="AT169" s="218" t="s">
        <v>270</v>
      </c>
      <c r="AU169" s="218" t="s">
        <v>79</v>
      </c>
      <c r="AY169" s="20" t="s">
        <v>127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77</v>
      </c>
      <c r="BK169" s="219">
        <f>ROUND(I169*H169,2)</f>
        <v>0</v>
      </c>
      <c r="BL169" s="20" t="s">
        <v>134</v>
      </c>
      <c r="BM169" s="218" t="s">
        <v>982</v>
      </c>
    </row>
    <row r="170" s="2" customFormat="1">
      <c r="A170" s="41"/>
      <c r="B170" s="42"/>
      <c r="C170" s="43"/>
      <c r="D170" s="220" t="s">
        <v>136</v>
      </c>
      <c r="E170" s="43"/>
      <c r="F170" s="221" t="s">
        <v>544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136</v>
      </c>
      <c r="AU170" s="20" t="s">
        <v>79</v>
      </c>
    </row>
    <row r="171" s="13" customFormat="1">
      <c r="A171" s="13"/>
      <c r="B171" s="227"/>
      <c r="C171" s="228"/>
      <c r="D171" s="220" t="s">
        <v>145</v>
      </c>
      <c r="E171" s="229" t="s">
        <v>19</v>
      </c>
      <c r="F171" s="230" t="s">
        <v>926</v>
      </c>
      <c r="G171" s="228"/>
      <c r="H171" s="231">
        <v>2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145</v>
      </c>
      <c r="AU171" s="237" t="s">
        <v>79</v>
      </c>
      <c r="AV171" s="13" t="s">
        <v>79</v>
      </c>
      <c r="AW171" s="13" t="s">
        <v>31</v>
      </c>
      <c r="AX171" s="13" t="s">
        <v>69</v>
      </c>
      <c r="AY171" s="237" t="s">
        <v>127</v>
      </c>
    </row>
    <row r="172" s="13" customFormat="1">
      <c r="A172" s="13"/>
      <c r="B172" s="227"/>
      <c r="C172" s="228"/>
      <c r="D172" s="220" t="s">
        <v>145</v>
      </c>
      <c r="E172" s="229" t="s">
        <v>19</v>
      </c>
      <c r="F172" s="230" t="s">
        <v>927</v>
      </c>
      <c r="G172" s="228"/>
      <c r="H172" s="231">
        <v>2</v>
      </c>
      <c r="I172" s="232"/>
      <c r="J172" s="228"/>
      <c r="K172" s="228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145</v>
      </c>
      <c r="AU172" s="237" t="s">
        <v>79</v>
      </c>
      <c r="AV172" s="13" t="s">
        <v>79</v>
      </c>
      <c r="AW172" s="13" t="s">
        <v>31</v>
      </c>
      <c r="AX172" s="13" t="s">
        <v>69</v>
      </c>
      <c r="AY172" s="237" t="s">
        <v>127</v>
      </c>
    </row>
    <row r="173" s="14" customFormat="1">
      <c r="A173" s="14"/>
      <c r="B173" s="238"/>
      <c r="C173" s="239"/>
      <c r="D173" s="220" t="s">
        <v>145</v>
      </c>
      <c r="E173" s="240" t="s">
        <v>19</v>
      </c>
      <c r="F173" s="241" t="s">
        <v>147</v>
      </c>
      <c r="G173" s="239"/>
      <c r="H173" s="242">
        <v>4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145</v>
      </c>
      <c r="AU173" s="248" t="s">
        <v>79</v>
      </c>
      <c r="AV173" s="14" t="s">
        <v>134</v>
      </c>
      <c r="AW173" s="14" t="s">
        <v>31</v>
      </c>
      <c r="AX173" s="14" t="s">
        <v>77</v>
      </c>
      <c r="AY173" s="248" t="s">
        <v>127</v>
      </c>
    </row>
    <row r="174" s="13" customFormat="1">
      <c r="A174" s="13"/>
      <c r="B174" s="227"/>
      <c r="C174" s="228"/>
      <c r="D174" s="220" t="s">
        <v>145</v>
      </c>
      <c r="E174" s="228"/>
      <c r="F174" s="230" t="s">
        <v>928</v>
      </c>
      <c r="G174" s="228"/>
      <c r="H174" s="231">
        <v>4.0800000000000001</v>
      </c>
      <c r="I174" s="232"/>
      <c r="J174" s="228"/>
      <c r="K174" s="228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145</v>
      </c>
      <c r="AU174" s="237" t="s">
        <v>79</v>
      </c>
      <c r="AV174" s="13" t="s">
        <v>79</v>
      </c>
      <c r="AW174" s="13" t="s">
        <v>4</v>
      </c>
      <c r="AX174" s="13" t="s">
        <v>77</v>
      </c>
      <c r="AY174" s="237" t="s">
        <v>127</v>
      </c>
    </row>
    <row r="175" s="2" customFormat="1" ht="33" customHeight="1">
      <c r="A175" s="41"/>
      <c r="B175" s="42"/>
      <c r="C175" s="207" t="s">
        <v>286</v>
      </c>
      <c r="D175" s="207" t="s">
        <v>129</v>
      </c>
      <c r="E175" s="208" t="s">
        <v>562</v>
      </c>
      <c r="F175" s="209" t="s">
        <v>563</v>
      </c>
      <c r="G175" s="210" t="s">
        <v>164</v>
      </c>
      <c r="H175" s="211">
        <v>8</v>
      </c>
      <c r="I175" s="212"/>
      <c r="J175" s="213">
        <f>ROUND(I175*H175,2)</f>
        <v>0</v>
      </c>
      <c r="K175" s="209" t="s">
        <v>133</v>
      </c>
      <c r="L175" s="47"/>
      <c r="M175" s="214" t="s">
        <v>19</v>
      </c>
      <c r="N175" s="215" t="s">
        <v>40</v>
      </c>
      <c r="O175" s="87"/>
      <c r="P175" s="216">
        <f>O175*H175</f>
        <v>0</v>
      </c>
      <c r="Q175" s="216">
        <v>0.00060999999999999997</v>
      </c>
      <c r="R175" s="216">
        <f>Q175*H175</f>
        <v>0.0048799999999999998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134</v>
      </c>
      <c r="AT175" s="218" t="s">
        <v>129</v>
      </c>
      <c r="AU175" s="218" t="s">
        <v>79</v>
      </c>
      <c r="AY175" s="20" t="s">
        <v>127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77</v>
      </c>
      <c r="BK175" s="219">
        <f>ROUND(I175*H175,2)</f>
        <v>0</v>
      </c>
      <c r="BL175" s="20" t="s">
        <v>134</v>
      </c>
      <c r="BM175" s="218" t="s">
        <v>983</v>
      </c>
    </row>
    <row r="176" s="2" customFormat="1">
      <c r="A176" s="41"/>
      <c r="B176" s="42"/>
      <c r="C176" s="43"/>
      <c r="D176" s="220" t="s">
        <v>136</v>
      </c>
      <c r="E176" s="43"/>
      <c r="F176" s="221" t="s">
        <v>565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136</v>
      </c>
      <c r="AU176" s="20" t="s">
        <v>79</v>
      </c>
    </row>
    <row r="177" s="2" customFormat="1">
      <c r="A177" s="41"/>
      <c r="B177" s="42"/>
      <c r="C177" s="43"/>
      <c r="D177" s="225" t="s">
        <v>138</v>
      </c>
      <c r="E177" s="43"/>
      <c r="F177" s="226" t="s">
        <v>566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138</v>
      </c>
      <c r="AU177" s="20" t="s">
        <v>79</v>
      </c>
    </row>
    <row r="178" s="2" customFormat="1" ht="16.5" customHeight="1">
      <c r="A178" s="41"/>
      <c r="B178" s="42"/>
      <c r="C178" s="207" t="s">
        <v>7</v>
      </c>
      <c r="D178" s="207" t="s">
        <v>129</v>
      </c>
      <c r="E178" s="208" t="s">
        <v>568</v>
      </c>
      <c r="F178" s="209" t="s">
        <v>569</v>
      </c>
      <c r="G178" s="210" t="s">
        <v>164</v>
      </c>
      <c r="H178" s="211">
        <v>8</v>
      </c>
      <c r="I178" s="212"/>
      <c r="J178" s="213">
        <f>ROUND(I178*H178,2)</f>
        <v>0</v>
      </c>
      <c r="K178" s="209" t="s">
        <v>133</v>
      </c>
      <c r="L178" s="47"/>
      <c r="M178" s="214" t="s">
        <v>19</v>
      </c>
      <c r="N178" s="215" t="s">
        <v>40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134</v>
      </c>
      <c r="AT178" s="218" t="s">
        <v>129</v>
      </c>
      <c r="AU178" s="218" t="s">
        <v>79</v>
      </c>
      <c r="AY178" s="20" t="s">
        <v>127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77</v>
      </c>
      <c r="BK178" s="219">
        <f>ROUND(I178*H178,2)</f>
        <v>0</v>
      </c>
      <c r="BL178" s="20" t="s">
        <v>134</v>
      </c>
      <c r="BM178" s="218" t="s">
        <v>984</v>
      </c>
    </row>
    <row r="179" s="2" customFormat="1">
      <c r="A179" s="41"/>
      <c r="B179" s="42"/>
      <c r="C179" s="43"/>
      <c r="D179" s="220" t="s">
        <v>136</v>
      </c>
      <c r="E179" s="43"/>
      <c r="F179" s="221" t="s">
        <v>571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136</v>
      </c>
      <c r="AU179" s="20" t="s">
        <v>79</v>
      </c>
    </row>
    <row r="180" s="2" customFormat="1">
      <c r="A180" s="41"/>
      <c r="B180" s="42"/>
      <c r="C180" s="43"/>
      <c r="D180" s="225" t="s">
        <v>138</v>
      </c>
      <c r="E180" s="43"/>
      <c r="F180" s="226" t="s">
        <v>572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138</v>
      </c>
      <c r="AU180" s="20" t="s">
        <v>79</v>
      </c>
    </row>
    <row r="181" s="12" customFormat="1" ht="22.8" customHeight="1">
      <c r="A181" s="12"/>
      <c r="B181" s="191"/>
      <c r="C181" s="192"/>
      <c r="D181" s="193" t="s">
        <v>68</v>
      </c>
      <c r="E181" s="205" t="s">
        <v>620</v>
      </c>
      <c r="F181" s="205" t="s">
        <v>621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f>SUM(P182:P184)</f>
        <v>0</v>
      </c>
      <c r="Q181" s="199"/>
      <c r="R181" s="200">
        <f>SUM(R182:R184)</f>
        <v>0</v>
      </c>
      <c r="S181" s="199"/>
      <c r="T181" s="201">
        <f>SUM(T182:T184)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77</v>
      </c>
      <c r="AT181" s="203" t="s">
        <v>68</v>
      </c>
      <c r="AU181" s="203" t="s">
        <v>77</v>
      </c>
      <c r="AY181" s="202" t="s">
        <v>127</v>
      </c>
      <c r="BK181" s="204">
        <f>SUM(BK182:BK184)</f>
        <v>0</v>
      </c>
    </row>
    <row r="182" s="2" customFormat="1" ht="33" customHeight="1">
      <c r="A182" s="41"/>
      <c r="B182" s="42"/>
      <c r="C182" s="207" t="s">
        <v>298</v>
      </c>
      <c r="D182" s="207" t="s">
        <v>129</v>
      </c>
      <c r="E182" s="208" t="s">
        <v>717</v>
      </c>
      <c r="F182" s="209" t="s">
        <v>718</v>
      </c>
      <c r="G182" s="210" t="s">
        <v>238</v>
      </c>
      <c r="H182" s="211">
        <v>84.049999999999997</v>
      </c>
      <c r="I182" s="212"/>
      <c r="J182" s="213">
        <f>ROUND(I182*H182,2)</f>
        <v>0</v>
      </c>
      <c r="K182" s="209" t="s">
        <v>133</v>
      </c>
      <c r="L182" s="47"/>
      <c r="M182" s="214" t="s">
        <v>19</v>
      </c>
      <c r="N182" s="215" t="s">
        <v>40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134</v>
      </c>
      <c r="AT182" s="218" t="s">
        <v>129</v>
      </c>
      <c r="AU182" s="218" t="s">
        <v>79</v>
      </c>
      <c r="AY182" s="20" t="s">
        <v>127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77</v>
      </c>
      <c r="BK182" s="219">
        <f>ROUND(I182*H182,2)</f>
        <v>0</v>
      </c>
      <c r="BL182" s="20" t="s">
        <v>134</v>
      </c>
      <c r="BM182" s="218" t="s">
        <v>985</v>
      </c>
    </row>
    <row r="183" s="2" customFormat="1">
      <c r="A183" s="41"/>
      <c r="B183" s="42"/>
      <c r="C183" s="43"/>
      <c r="D183" s="220" t="s">
        <v>136</v>
      </c>
      <c r="E183" s="43"/>
      <c r="F183" s="221" t="s">
        <v>720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136</v>
      </c>
      <c r="AU183" s="20" t="s">
        <v>79</v>
      </c>
    </row>
    <row r="184" s="2" customFormat="1">
      <c r="A184" s="41"/>
      <c r="B184" s="42"/>
      <c r="C184" s="43"/>
      <c r="D184" s="225" t="s">
        <v>138</v>
      </c>
      <c r="E184" s="43"/>
      <c r="F184" s="226" t="s">
        <v>721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138</v>
      </c>
      <c r="AU184" s="20" t="s">
        <v>79</v>
      </c>
    </row>
    <row r="185" s="12" customFormat="1" ht="25.92" customHeight="1">
      <c r="A185" s="12"/>
      <c r="B185" s="191"/>
      <c r="C185" s="192"/>
      <c r="D185" s="193" t="s">
        <v>68</v>
      </c>
      <c r="E185" s="194" t="s">
        <v>628</v>
      </c>
      <c r="F185" s="194" t="s">
        <v>629</v>
      </c>
      <c r="G185" s="192"/>
      <c r="H185" s="192"/>
      <c r="I185" s="195"/>
      <c r="J185" s="196">
        <f>BK185</f>
        <v>0</v>
      </c>
      <c r="K185" s="192"/>
      <c r="L185" s="197"/>
      <c r="M185" s="198"/>
      <c r="N185" s="199"/>
      <c r="O185" s="199"/>
      <c r="P185" s="200">
        <f>P186+P199+P203</f>
        <v>0</v>
      </c>
      <c r="Q185" s="199"/>
      <c r="R185" s="200">
        <f>R186+R199+R203</f>
        <v>0</v>
      </c>
      <c r="S185" s="199"/>
      <c r="T185" s="201">
        <f>T186+T199+T203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2" t="s">
        <v>161</v>
      </c>
      <c r="AT185" s="203" t="s">
        <v>68</v>
      </c>
      <c r="AU185" s="203" t="s">
        <v>69</v>
      </c>
      <c r="AY185" s="202" t="s">
        <v>127</v>
      </c>
      <c r="BK185" s="204">
        <f>BK186+BK199+BK203</f>
        <v>0</v>
      </c>
    </row>
    <row r="186" s="12" customFormat="1" ht="22.8" customHeight="1">
      <c r="A186" s="12"/>
      <c r="B186" s="191"/>
      <c r="C186" s="192"/>
      <c r="D186" s="193" t="s">
        <v>68</v>
      </c>
      <c r="E186" s="205" t="s">
        <v>630</v>
      </c>
      <c r="F186" s="205" t="s">
        <v>631</v>
      </c>
      <c r="G186" s="192"/>
      <c r="H186" s="192"/>
      <c r="I186" s="195"/>
      <c r="J186" s="206">
        <f>BK186</f>
        <v>0</v>
      </c>
      <c r="K186" s="192"/>
      <c r="L186" s="197"/>
      <c r="M186" s="198"/>
      <c r="N186" s="199"/>
      <c r="O186" s="199"/>
      <c r="P186" s="200">
        <f>SUM(P187:P198)</f>
        <v>0</v>
      </c>
      <c r="Q186" s="199"/>
      <c r="R186" s="200">
        <f>SUM(R187:R198)</f>
        <v>0</v>
      </c>
      <c r="S186" s="199"/>
      <c r="T186" s="201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2" t="s">
        <v>161</v>
      </c>
      <c r="AT186" s="203" t="s">
        <v>68</v>
      </c>
      <c r="AU186" s="203" t="s">
        <v>77</v>
      </c>
      <c r="AY186" s="202" t="s">
        <v>127</v>
      </c>
      <c r="BK186" s="204">
        <f>SUM(BK187:BK198)</f>
        <v>0</v>
      </c>
    </row>
    <row r="187" s="2" customFormat="1" ht="16.5" customHeight="1">
      <c r="A187" s="41"/>
      <c r="B187" s="42"/>
      <c r="C187" s="207" t="s">
        <v>305</v>
      </c>
      <c r="D187" s="207" t="s">
        <v>129</v>
      </c>
      <c r="E187" s="208" t="s">
        <v>633</v>
      </c>
      <c r="F187" s="209" t="s">
        <v>634</v>
      </c>
      <c r="G187" s="210" t="s">
        <v>635</v>
      </c>
      <c r="H187" s="211">
        <v>1</v>
      </c>
      <c r="I187" s="212"/>
      <c r="J187" s="213">
        <f>ROUND(I187*H187,2)</f>
        <v>0</v>
      </c>
      <c r="K187" s="209" t="s">
        <v>133</v>
      </c>
      <c r="L187" s="47"/>
      <c r="M187" s="214" t="s">
        <v>19</v>
      </c>
      <c r="N187" s="215" t="s">
        <v>40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636</v>
      </c>
      <c r="AT187" s="218" t="s">
        <v>129</v>
      </c>
      <c r="AU187" s="218" t="s">
        <v>79</v>
      </c>
      <c r="AY187" s="20" t="s">
        <v>127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77</v>
      </c>
      <c r="BK187" s="219">
        <f>ROUND(I187*H187,2)</f>
        <v>0</v>
      </c>
      <c r="BL187" s="20" t="s">
        <v>636</v>
      </c>
      <c r="BM187" s="218" t="s">
        <v>986</v>
      </c>
    </row>
    <row r="188" s="2" customFormat="1">
      <c r="A188" s="41"/>
      <c r="B188" s="42"/>
      <c r="C188" s="43"/>
      <c r="D188" s="220" t="s">
        <v>136</v>
      </c>
      <c r="E188" s="43"/>
      <c r="F188" s="221" t="s">
        <v>634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136</v>
      </c>
      <c r="AU188" s="20" t="s">
        <v>79</v>
      </c>
    </row>
    <row r="189" s="2" customFormat="1">
      <c r="A189" s="41"/>
      <c r="B189" s="42"/>
      <c r="C189" s="43"/>
      <c r="D189" s="225" t="s">
        <v>138</v>
      </c>
      <c r="E189" s="43"/>
      <c r="F189" s="226" t="s">
        <v>638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138</v>
      </c>
      <c r="AU189" s="20" t="s">
        <v>79</v>
      </c>
    </row>
    <row r="190" s="2" customFormat="1" ht="16.5" customHeight="1">
      <c r="A190" s="41"/>
      <c r="B190" s="42"/>
      <c r="C190" s="207" t="s">
        <v>313</v>
      </c>
      <c r="D190" s="207" t="s">
        <v>129</v>
      </c>
      <c r="E190" s="208" t="s">
        <v>640</v>
      </c>
      <c r="F190" s="209" t="s">
        <v>641</v>
      </c>
      <c r="G190" s="210" t="s">
        <v>635</v>
      </c>
      <c r="H190" s="211">
        <v>1</v>
      </c>
      <c r="I190" s="212"/>
      <c r="J190" s="213">
        <f>ROUND(I190*H190,2)</f>
        <v>0</v>
      </c>
      <c r="K190" s="209" t="s">
        <v>133</v>
      </c>
      <c r="L190" s="47"/>
      <c r="M190" s="214" t="s">
        <v>19</v>
      </c>
      <c r="N190" s="215" t="s">
        <v>40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636</v>
      </c>
      <c r="AT190" s="218" t="s">
        <v>129</v>
      </c>
      <c r="AU190" s="218" t="s">
        <v>79</v>
      </c>
      <c r="AY190" s="20" t="s">
        <v>127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77</v>
      </c>
      <c r="BK190" s="219">
        <f>ROUND(I190*H190,2)</f>
        <v>0</v>
      </c>
      <c r="BL190" s="20" t="s">
        <v>636</v>
      </c>
      <c r="BM190" s="218" t="s">
        <v>987</v>
      </c>
    </row>
    <row r="191" s="2" customFormat="1">
      <c r="A191" s="41"/>
      <c r="B191" s="42"/>
      <c r="C191" s="43"/>
      <c r="D191" s="220" t="s">
        <v>136</v>
      </c>
      <c r="E191" s="43"/>
      <c r="F191" s="221" t="s">
        <v>641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136</v>
      </c>
      <c r="AU191" s="20" t="s">
        <v>79</v>
      </c>
    </row>
    <row r="192" s="2" customFormat="1">
      <c r="A192" s="41"/>
      <c r="B192" s="42"/>
      <c r="C192" s="43"/>
      <c r="D192" s="225" t="s">
        <v>138</v>
      </c>
      <c r="E192" s="43"/>
      <c r="F192" s="226" t="s">
        <v>643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138</v>
      </c>
      <c r="AU192" s="20" t="s">
        <v>79</v>
      </c>
    </row>
    <row r="193" s="2" customFormat="1" ht="16.5" customHeight="1">
      <c r="A193" s="41"/>
      <c r="B193" s="42"/>
      <c r="C193" s="207" t="s">
        <v>321</v>
      </c>
      <c r="D193" s="207" t="s">
        <v>129</v>
      </c>
      <c r="E193" s="208" t="s">
        <v>645</v>
      </c>
      <c r="F193" s="209" t="s">
        <v>646</v>
      </c>
      <c r="G193" s="210" t="s">
        <v>635</v>
      </c>
      <c r="H193" s="211">
        <v>1</v>
      </c>
      <c r="I193" s="212"/>
      <c r="J193" s="213">
        <f>ROUND(I193*H193,2)</f>
        <v>0</v>
      </c>
      <c r="K193" s="209" t="s">
        <v>133</v>
      </c>
      <c r="L193" s="47"/>
      <c r="M193" s="214" t="s">
        <v>19</v>
      </c>
      <c r="N193" s="215" t="s">
        <v>40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636</v>
      </c>
      <c r="AT193" s="218" t="s">
        <v>129</v>
      </c>
      <c r="AU193" s="218" t="s">
        <v>79</v>
      </c>
      <c r="AY193" s="20" t="s">
        <v>127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77</v>
      </c>
      <c r="BK193" s="219">
        <f>ROUND(I193*H193,2)</f>
        <v>0</v>
      </c>
      <c r="BL193" s="20" t="s">
        <v>636</v>
      </c>
      <c r="BM193" s="218" t="s">
        <v>988</v>
      </c>
    </row>
    <row r="194" s="2" customFormat="1">
      <c r="A194" s="41"/>
      <c r="B194" s="42"/>
      <c r="C194" s="43"/>
      <c r="D194" s="220" t="s">
        <v>136</v>
      </c>
      <c r="E194" s="43"/>
      <c r="F194" s="221" t="s">
        <v>646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136</v>
      </c>
      <c r="AU194" s="20" t="s">
        <v>79</v>
      </c>
    </row>
    <row r="195" s="2" customFormat="1">
      <c r="A195" s="41"/>
      <c r="B195" s="42"/>
      <c r="C195" s="43"/>
      <c r="D195" s="225" t="s">
        <v>138</v>
      </c>
      <c r="E195" s="43"/>
      <c r="F195" s="226" t="s">
        <v>648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138</v>
      </c>
      <c r="AU195" s="20" t="s">
        <v>79</v>
      </c>
    </row>
    <row r="196" s="2" customFormat="1" ht="16.5" customHeight="1">
      <c r="A196" s="41"/>
      <c r="B196" s="42"/>
      <c r="C196" s="207" t="s">
        <v>331</v>
      </c>
      <c r="D196" s="207" t="s">
        <v>129</v>
      </c>
      <c r="E196" s="208" t="s">
        <v>650</v>
      </c>
      <c r="F196" s="209" t="s">
        <v>651</v>
      </c>
      <c r="G196" s="210" t="s">
        <v>635</v>
      </c>
      <c r="H196" s="211">
        <v>1</v>
      </c>
      <c r="I196" s="212"/>
      <c r="J196" s="213">
        <f>ROUND(I196*H196,2)</f>
        <v>0</v>
      </c>
      <c r="K196" s="209" t="s">
        <v>133</v>
      </c>
      <c r="L196" s="47"/>
      <c r="M196" s="214" t="s">
        <v>19</v>
      </c>
      <c r="N196" s="215" t="s">
        <v>40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636</v>
      </c>
      <c r="AT196" s="218" t="s">
        <v>129</v>
      </c>
      <c r="AU196" s="218" t="s">
        <v>79</v>
      </c>
      <c r="AY196" s="20" t="s">
        <v>127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77</v>
      </c>
      <c r="BK196" s="219">
        <f>ROUND(I196*H196,2)</f>
        <v>0</v>
      </c>
      <c r="BL196" s="20" t="s">
        <v>636</v>
      </c>
      <c r="BM196" s="218" t="s">
        <v>989</v>
      </c>
    </row>
    <row r="197" s="2" customFormat="1">
      <c r="A197" s="41"/>
      <c r="B197" s="42"/>
      <c r="C197" s="43"/>
      <c r="D197" s="220" t="s">
        <v>136</v>
      </c>
      <c r="E197" s="43"/>
      <c r="F197" s="221" t="s">
        <v>651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136</v>
      </c>
      <c r="AU197" s="20" t="s">
        <v>79</v>
      </c>
    </row>
    <row r="198" s="2" customFormat="1">
      <c r="A198" s="41"/>
      <c r="B198" s="42"/>
      <c r="C198" s="43"/>
      <c r="D198" s="225" t="s">
        <v>138</v>
      </c>
      <c r="E198" s="43"/>
      <c r="F198" s="226" t="s">
        <v>653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138</v>
      </c>
      <c r="AU198" s="20" t="s">
        <v>79</v>
      </c>
    </row>
    <row r="199" s="12" customFormat="1" ht="22.8" customHeight="1">
      <c r="A199" s="12"/>
      <c r="B199" s="191"/>
      <c r="C199" s="192"/>
      <c r="D199" s="193" t="s">
        <v>68</v>
      </c>
      <c r="E199" s="205" t="s">
        <v>654</v>
      </c>
      <c r="F199" s="205" t="s">
        <v>655</v>
      </c>
      <c r="G199" s="192"/>
      <c r="H199" s="192"/>
      <c r="I199" s="195"/>
      <c r="J199" s="206">
        <f>BK199</f>
        <v>0</v>
      </c>
      <c r="K199" s="192"/>
      <c r="L199" s="197"/>
      <c r="M199" s="198"/>
      <c r="N199" s="199"/>
      <c r="O199" s="199"/>
      <c r="P199" s="200">
        <f>SUM(P200:P202)</f>
        <v>0</v>
      </c>
      <c r="Q199" s="199"/>
      <c r="R199" s="200">
        <f>SUM(R200:R202)</f>
        <v>0</v>
      </c>
      <c r="S199" s="199"/>
      <c r="T199" s="201">
        <f>SUM(T200:T202)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2" t="s">
        <v>161</v>
      </c>
      <c r="AT199" s="203" t="s">
        <v>68</v>
      </c>
      <c r="AU199" s="203" t="s">
        <v>77</v>
      </c>
      <c r="AY199" s="202" t="s">
        <v>127</v>
      </c>
      <c r="BK199" s="204">
        <f>SUM(BK200:BK202)</f>
        <v>0</v>
      </c>
    </row>
    <row r="200" s="2" customFormat="1" ht="16.5" customHeight="1">
      <c r="A200" s="41"/>
      <c r="B200" s="42"/>
      <c r="C200" s="207" t="s">
        <v>337</v>
      </c>
      <c r="D200" s="207" t="s">
        <v>129</v>
      </c>
      <c r="E200" s="208" t="s">
        <v>657</v>
      </c>
      <c r="F200" s="209" t="s">
        <v>658</v>
      </c>
      <c r="G200" s="210" t="s">
        <v>635</v>
      </c>
      <c r="H200" s="211">
        <v>1</v>
      </c>
      <c r="I200" s="212"/>
      <c r="J200" s="213">
        <f>ROUND(I200*H200,2)</f>
        <v>0</v>
      </c>
      <c r="K200" s="209" t="s">
        <v>133</v>
      </c>
      <c r="L200" s="47"/>
      <c r="M200" s="214" t="s">
        <v>19</v>
      </c>
      <c r="N200" s="215" t="s">
        <v>40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636</v>
      </c>
      <c r="AT200" s="218" t="s">
        <v>129</v>
      </c>
      <c r="AU200" s="218" t="s">
        <v>79</v>
      </c>
      <c r="AY200" s="20" t="s">
        <v>127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77</v>
      </c>
      <c r="BK200" s="219">
        <f>ROUND(I200*H200,2)</f>
        <v>0</v>
      </c>
      <c r="BL200" s="20" t="s">
        <v>636</v>
      </c>
      <c r="BM200" s="218" t="s">
        <v>990</v>
      </c>
    </row>
    <row r="201" s="2" customFormat="1">
      <c r="A201" s="41"/>
      <c r="B201" s="42"/>
      <c r="C201" s="43"/>
      <c r="D201" s="220" t="s">
        <v>136</v>
      </c>
      <c r="E201" s="43"/>
      <c r="F201" s="221" t="s">
        <v>658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136</v>
      </c>
      <c r="AU201" s="20" t="s">
        <v>79</v>
      </c>
    </row>
    <row r="202" s="2" customFormat="1">
      <c r="A202" s="41"/>
      <c r="B202" s="42"/>
      <c r="C202" s="43"/>
      <c r="D202" s="225" t="s">
        <v>138</v>
      </c>
      <c r="E202" s="43"/>
      <c r="F202" s="226" t="s">
        <v>660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138</v>
      </c>
      <c r="AU202" s="20" t="s">
        <v>79</v>
      </c>
    </row>
    <row r="203" s="12" customFormat="1" ht="22.8" customHeight="1">
      <c r="A203" s="12"/>
      <c r="B203" s="191"/>
      <c r="C203" s="192"/>
      <c r="D203" s="193" t="s">
        <v>68</v>
      </c>
      <c r="E203" s="205" t="s">
        <v>661</v>
      </c>
      <c r="F203" s="205" t="s">
        <v>662</v>
      </c>
      <c r="G203" s="192"/>
      <c r="H203" s="192"/>
      <c r="I203" s="195"/>
      <c r="J203" s="206">
        <f>BK203</f>
        <v>0</v>
      </c>
      <c r="K203" s="192"/>
      <c r="L203" s="197"/>
      <c r="M203" s="198"/>
      <c r="N203" s="199"/>
      <c r="O203" s="199"/>
      <c r="P203" s="200">
        <f>SUM(P204:P209)</f>
        <v>0</v>
      </c>
      <c r="Q203" s="199"/>
      <c r="R203" s="200">
        <f>SUM(R204:R209)</f>
        <v>0</v>
      </c>
      <c r="S203" s="199"/>
      <c r="T203" s="201">
        <f>SUM(T204:T209)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2" t="s">
        <v>161</v>
      </c>
      <c r="AT203" s="203" t="s">
        <v>68</v>
      </c>
      <c r="AU203" s="203" t="s">
        <v>77</v>
      </c>
      <c r="AY203" s="202" t="s">
        <v>127</v>
      </c>
      <c r="BK203" s="204">
        <f>SUM(BK204:BK209)</f>
        <v>0</v>
      </c>
    </row>
    <row r="204" s="2" customFormat="1" ht="16.5" customHeight="1">
      <c r="A204" s="41"/>
      <c r="B204" s="42"/>
      <c r="C204" s="207" t="s">
        <v>343</v>
      </c>
      <c r="D204" s="207" t="s">
        <v>129</v>
      </c>
      <c r="E204" s="208" t="s">
        <v>664</v>
      </c>
      <c r="F204" s="209" t="s">
        <v>665</v>
      </c>
      <c r="G204" s="210" t="s">
        <v>635</v>
      </c>
      <c r="H204" s="211">
        <v>1</v>
      </c>
      <c r="I204" s="212"/>
      <c r="J204" s="213">
        <f>ROUND(I204*H204,2)</f>
        <v>0</v>
      </c>
      <c r="K204" s="209" t="s">
        <v>133</v>
      </c>
      <c r="L204" s="47"/>
      <c r="M204" s="214" t="s">
        <v>19</v>
      </c>
      <c r="N204" s="215" t="s">
        <v>40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636</v>
      </c>
      <c r="AT204" s="218" t="s">
        <v>129</v>
      </c>
      <c r="AU204" s="218" t="s">
        <v>79</v>
      </c>
      <c r="AY204" s="20" t="s">
        <v>127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77</v>
      </c>
      <c r="BK204" s="219">
        <f>ROUND(I204*H204,2)</f>
        <v>0</v>
      </c>
      <c r="BL204" s="20" t="s">
        <v>636</v>
      </c>
      <c r="BM204" s="218" t="s">
        <v>991</v>
      </c>
    </row>
    <row r="205" s="2" customFormat="1">
      <c r="A205" s="41"/>
      <c r="B205" s="42"/>
      <c r="C205" s="43"/>
      <c r="D205" s="220" t="s">
        <v>136</v>
      </c>
      <c r="E205" s="43"/>
      <c r="F205" s="221" t="s">
        <v>665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136</v>
      </c>
      <c r="AU205" s="20" t="s">
        <v>79</v>
      </c>
    </row>
    <row r="206" s="2" customFormat="1">
      <c r="A206" s="41"/>
      <c r="B206" s="42"/>
      <c r="C206" s="43"/>
      <c r="D206" s="225" t="s">
        <v>138</v>
      </c>
      <c r="E206" s="43"/>
      <c r="F206" s="226" t="s">
        <v>667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138</v>
      </c>
      <c r="AU206" s="20" t="s">
        <v>79</v>
      </c>
    </row>
    <row r="207" s="2" customFormat="1" ht="16.5" customHeight="1">
      <c r="A207" s="41"/>
      <c r="B207" s="42"/>
      <c r="C207" s="207" t="s">
        <v>349</v>
      </c>
      <c r="D207" s="207" t="s">
        <v>129</v>
      </c>
      <c r="E207" s="208" t="s">
        <v>669</v>
      </c>
      <c r="F207" s="209" t="s">
        <v>670</v>
      </c>
      <c r="G207" s="210" t="s">
        <v>635</v>
      </c>
      <c r="H207" s="211">
        <v>1</v>
      </c>
      <c r="I207" s="212"/>
      <c r="J207" s="213">
        <f>ROUND(I207*H207,2)</f>
        <v>0</v>
      </c>
      <c r="K207" s="209" t="s">
        <v>133</v>
      </c>
      <c r="L207" s="47"/>
      <c r="M207" s="214" t="s">
        <v>19</v>
      </c>
      <c r="N207" s="215" t="s">
        <v>40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636</v>
      </c>
      <c r="AT207" s="218" t="s">
        <v>129</v>
      </c>
      <c r="AU207" s="218" t="s">
        <v>79</v>
      </c>
      <c r="AY207" s="20" t="s">
        <v>127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77</v>
      </c>
      <c r="BK207" s="219">
        <f>ROUND(I207*H207,2)</f>
        <v>0</v>
      </c>
      <c r="BL207" s="20" t="s">
        <v>636</v>
      </c>
      <c r="BM207" s="218" t="s">
        <v>992</v>
      </c>
    </row>
    <row r="208" s="2" customFormat="1">
      <c r="A208" s="41"/>
      <c r="B208" s="42"/>
      <c r="C208" s="43"/>
      <c r="D208" s="220" t="s">
        <v>136</v>
      </c>
      <c r="E208" s="43"/>
      <c r="F208" s="221" t="s">
        <v>670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136</v>
      </c>
      <c r="AU208" s="20" t="s">
        <v>79</v>
      </c>
    </row>
    <row r="209" s="2" customFormat="1">
      <c r="A209" s="41"/>
      <c r="B209" s="42"/>
      <c r="C209" s="43"/>
      <c r="D209" s="225" t="s">
        <v>138</v>
      </c>
      <c r="E209" s="43"/>
      <c r="F209" s="226" t="s">
        <v>672</v>
      </c>
      <c r="G209" s="43"/>
      <c r="H209" s="43"/>
      <c r="I209" s="222"/>
      <c r="J209" s="43"/>
      <c r="K209" s="43"/>
      <c r="L209" s="47"/>
      <c r="M209" s="280"/>
      <c r="N209" s="281"/>
      <c r="O209" s="282"/>
      <c r="P209" s="282"/>
      <c r="Q209" s="282"/>
      <c r="R209" s="282"/>
      <c r="S209" s="282"/>
      <c r="T209" s="283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138</v>
      </c>
      <c r="AU209" s="20" t="s">
        <v>79</v>
      </c>
    </row>
    <row r="210" s="2" customFormat="1" ht="6.96" customHeight="1">
      <c r="A210" s="41"/>
      <c r="B210" s="62"/>
      <c r="C210" s="63"/>
      <c r="D210" s="63"/>
      <c r="E210" s="63"/>
      <c r="F210" s="63"/>
      <c r="G210" s="63"/>
      <c r="H210" s="63"/>
      <c r="I210" s="63"/>
      <c r="J210" s="63"/>
      <c r="K210" s="63"/>
      <c r="L210" s="47"/>
      <c r="M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</sheetData>
  <sheetProtection sheet="1" autoFilter="0" formatColumns="0" formatRows="0" objects="1" scenarios="1" spinCount="100000" saltValue="xtWXC8r14M7cagpR71FBQa+vzbkpBYClDXYJEKlkcIOhivOJYEv7HJHF5PKH4nIoQ4ol8LrPCIuMMyfto/A46w==" hashValue="7lcW7DbQnfqBaCx9VB9AXvUWuI8ghPx75r5uUGG7Idbxx553v1BJmhCFTx8tRk+V/KF9cEJnjxMwrT8OcHbhgg==" algorithmName="SHA-512" password="CBF1"/>
  <autoFilter ref="C87:K20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4_02/122252204"/>
    <hyperlink ref="F99" r:id="rId2" display="https://podminky.urs.cz/item/CS_URS_2024_02/162751117"/>
    <hyperlink ref="F104" r:id="rId3" display="https://podminky.urs.cz/item/CS_URS_2024_02/162751119"/>
    <hyperlink ref="F110" r:id="rId4" display="https://podminky.urs.cz/item/CS_URS_2024_02/171201231"/>
    <hyperlink ref="F116" r:id="rId5" display="https://podminky.urs.cz/item/CS_URS_2024_02/181152302"/>
    <hyperlink ref="F123" r:id="rId6" display="https://podminky.urs.cz/item/CS_URS_2024_02/564851114"/>
    <hyperlink ref="F129" r:id="rId7" display="https://podminky.urs.cz/item/CS_URS_2024_02/573231108"/>
    <hyperlink ref="F132" r:id="rId8" display="https://podminky.urs.cz/item/CS_URS_2024_02/577144121"/>
    <hyperlink ref="F135" r:id="rId9" display="https://podminky.urs.cz/item/CS_URS_2024_02/577165122"/>
    <hyperlink ref="F138" r:id="rId10" display="https://podminky.urs.cz/item/CS_URS_2024_02/596211212"/>
    <hyperlink ref="F148" r:id="rId11" display="https://podminky.urs.cz/item/CS_URS_2024_02/914111111"/>
    <hyperlink ref="F153" r:id="rId12" display="https://podminky.urs.cz/item/CS_URS_2024_02/914511112"/>
    <hyperlink ref="F158" r:id="rId13" display="https://podminky.urs.cz/item/CS_URS_2024_02/916131213"/>
    <hyperlink ref="F177" r:id="rId14" display="https://podminky.urs.cz/item/CS_URS_2024_02/919732211"/>
    <hyperlink ref="F180" r:id="rId15" display="https://podminky.urs.cz/item/CS_URS_2024_02/919735111"/>
    <hyperlink ref="F184" r:id="rId16" display="https://podminky.urs.cz/item/CS_URS_2024_02/998225111"/>
    <hyperlink ref="F189" r:id="rId17" display="https://podminky.urs.cz/item/CS_URS_2024_02/012164000"/>
    <hyperlink ref="F192" r:id="rId18" display="https://podminky.urs.cz/item/CS_URS_2024_02/012234000"/>
    <hyperlink ref="F195" r:id="rId19" display="https://podminky.urs.cz/item/CS_URS_2024_02/012444000"/>
    <hyperlink ref="F198" r:id="rId20" display="https://podminky.urs.cz/item/CS_URS_2024_02/013254000"/>
    <hyperlink ref="F202" r:id="rId21" display="https://podminky.urs.cz/item/CS_URS_2024_02/043002000"/>
    <hyperlink ref="F206" r:id="rId22" display="https://podminky.urs.cz/item/CS_URS_2024_02/072103000"/>
    <hyperlink ref="F209" r:id="rId23" display="https://podminky.urs.cz/item/CS_URS_2024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4" customWidth="1"/>
    <col min="2" max="2" width="1.667969" style="284" customWidth="1"/>
    <col min="3" max="4" width="5" style="284" customWidth="1"/>
    <col min="5" max="5" width="11.66016" style="284" customWidth="1"/>
    <col min="6" max="6" width="9.160156" style="284" customWidth="1"/>
    <col min="7" max="7" width="5" style="284" customWidth="1"/>
    <col min="8" max="8" width="77.83203" style="284" customWidth="1"/>
    <col min="9" max="10" width="20" style="284" customWidth="1"/>
    <col min="11" max="11" width="1.667969" style="284" customWidth="1"/>
  </cols>
  <sheetData>
    <row r="1" s="1" customFormat="1" ht="37.5" customHeight="1"/>
    <row r="2" s="1" customFormat="1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7" customFormat="1" ht="45" customHeight="1">
      <c r="B3" s="288"/>
      <c r="C3" s="289" t="s">
        <v>993</v>
      </c>
      <c r="D3" s="289"/>
      <c r="E3" s="289"/>
      <c r="F3" s="289"/>
      <c r="G3" s="289"/>
      <c r="H3" s="289"/>
      <c r="I3" s="289"/>
      <c r="J3" s="289"/>
      <c r="K3" s="290"/>
    </row>
    <row r="4" s="1" customFormat="1" ht="25.5" customHeight="1">
      <c r="B4" s="291"/>
      <c r="C4" s="292" t="s">
        <v>994</v>
      </c>
      <c r="D4" s="292"/>
      <c r="E4" s="292"/>
      <c r="F4" s="292"/>
      <c r="G4" s="292"/>
      <c r="H4" s="292"/>
      <c r="I4" s="292"/>
      <c r="J4" s="292"/>
      <c r="K4" s="293"/>
    </row>
    <row r="5" s="1" customFormat="1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s="1" customFormat="1" ht="15" customHeight="1">
      <c r="B6" s="291"/>
      <c r="C6" s="295" t="s">
        <v>995</v>
      </c>
      <c r="D6" s="295"/>
      <c r="E6" s="295"/>
      <c r="F6" s="295"/>
      <c r="G6" s="295"/>
      <c r="H6" s="295"/>
      <c r="I6" s="295"/>
      <c r="J6" s="295"/>
      <c r="K6" s="293"/>
    </row>
    <row r="7" s="1" customFormat="1" ht="15" customHeight="1">
      <c r="B7" s="296"/>
      <c r="C7" s="295" t="s">
        <v>996</v>
      </c>
      <c r="D7" s="295"/>
      <c r="E7" s="295"/>
      <c r="F7" s="295"/>
      <c r="G7" s="295"/>
      <c r="H7" s="295"/>
      <c r="I7" s="295"/>
      <c r="J7" s="295"/>
      <c r="K7" s="293"/>
    </row>
    <row r="8" s="1" customFormat="1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s="1" customFormat="1" ht="15" customHeight="1">
      <c r="B9" s="296"/>
      <c r="C9" s="295" t="s">
        <v>997</v>
      </c>
      <c r="D9" s="295"/>
      <c r="E9" s="295"/>
      <c r="F9" s="295"/>
      <c r="G9" s="295"/>
      <c r="H9" s="295"/>
      <c r="I9" s="295"/>
      <c r="J9" s="295"/>
      <c r="K9" s="293"/>
    </row>
    <row r="10" s="1" customFormat="1" ht="15" customHeight="1">
      <c r="B10" s="296"/>
      <c r="C10" s="295"/>
      <c r="D10" s="295" t="s">
        <v>998</v>
      </c>
      <c r="E10" s="295"/>
      <c r="F10" s="295"/>
      <c r="G10" s="295"/>
      <c r="H10" s="295"/>
      <c r="I10" s="295"/>
      <c r="J10" s="295"/>
      <c r="K10" s="293"/>
    </row>
    <row r="11" s="1" customFormat="1" ht="15" customHeight="1">
      <c r="B11" s="296"/>
      <c r="C11" s="297"/>
      <c r="D11" s="295" t="s">
        <v>999</v>
      </c>
      <c r="E11" s="295"/>
      <c r="F11" s="295"/>
      <c r="G11" s="295"/>
      <c r="H11" s="295"/>
      <c r="I11" s="295"/>
      <c r="J11" s="295"/>
      <c r="K11" s="293"/>
    </row>
    <row r="12" s="1" customFormat="1" ht="15" customHeight="1">
      <c r="B12" s="296"/>
      <c r="C12" s="297"/>
      <c r="D12" s="295"/>
      <c r="E12" s="295"/>
      <c r="F12" s="295"/>
      <c r="G12" s="295"/>
      <c r="H12" s="295"/>
      <c r="I12" s="295"/>
      <c r="J12" s="295"/>
      <c r="K12" s="293"/>
    </row>
    <row r="13" s="1" customFormat="1" ht="15" customHeight="1">
      <c r="B13" s="296"/>
      <c r="C13" s="297"/>
      <c r="D13" s="298" t="s">
        <v>1000</v>
      </c>
      <c r="E13" s="295"/>
      <c r="F13" s="295"/>
      <c r="G13" s="295"/>
      <c r="H13" s="295"/>
      <c r="I13" s="295"/>
      <c r="J13" s="295"/>
      <c r="K13" s="293"/>
    </row>
    <row r="14" s="1" customFormat="1" ht="12.7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3"/>
    </row>
    <row r="15" s="1" customFormat="1" ht="15" customHeight="1">
      <c r="B15" s="296"/>
      <c r="C15" s="297"/>
      <c r="D15" s="295" t="s">
        <v>1001</v>
      </c>
      <c r="E15" s="295"/>
      <c r="F15" s="295"/>
      <c r="G15" s="295"/>
      <c r="H15" s="295"/>
      <c r="I15" s="295"/>
      <c r="J15" s="295"/>
      <c r="K15" s="293"/>
    </row>
    <row r="16" s="1" customFormat="1" ht="15" customHeight="1">
      <c r="B16" s="296"/>
      <c r="C16" s="297"/>
      <c r="D16" s="295" t="s">
        <v>1002</v>
      </c>
      <c r="E16" s="295"/>
      <c r="F16" s="295"/>
      <c r="G16" s="295"/>
      <c r="H16" s="295"/>
      <c r="I16" s="295"/>
      <c r="J16" s="295"/>
      <c r="K16" s="293"/>
    </row>
    <row r="17" s="1" customFormat="1" ht="15" customHeight="1">
      <c r="B17" s="296"/>
      <c r="C17" s="297"/>
      <c r="D17" s="295" t="s">
        <v>1003</v>
      </c>
      <c r="E17" s="295"/>
      <c r="F17" s="295"/>
      <c r="G17" s="295"/>
      <c r="H17" s="295"/>
      <c r="I17" s="295"/>
      <c r="J17" s="295"/>
      <c r="K17" s="293"/>
    </row>
    <row r="18" s="1" customFormat="1" ht="15" customHeight="1">
      <c r="B18" s="296"/>
      <c r="C18" s="297"/>
      <c r="D18" s="297"/>
      <c r="E18" s="299" t="s">
        <v>76</v>
      </c>
      <c r="F18" s="295" t="s">
        <v>1004</v>
      </c>
      <c r="G18" s="295"/>
      <c r="H18" s="295"/>
      <c r="I18" s="295"/>
      <c r="J18" s="295"/>
      <c r="K18" s="293"/>
    </row>
    <row r="19" s="1" customFormat="1" ht="15" customHeight="1">
      <c r="B19" s="296"/>
      <c r="C19" s="297"/>
      <c r="D19" s="297"/>
      <c r="E19" s="299" t="s">
        <v>1005</v>
      </c>
      <c r="F19" s="295" t="s">
        <v>1006</v>
      </c>
      <c r="G19" s="295"/>
      <c r="H19" s="295"/>
      <c r="I19" s="295"/>
      <c r="J19" s="295"/>
      <c r="K19" s="293"/>
    </row>
    <row r="20" s="1" customFormat="1" ht="15" customHeight="1">
      <c r="B20" s="296"/>
      <c r="C20" s="297"/>
      <c r="D20" s="297"/>
      <c r="E20" s="299" t="s">
        <v>1007</v>
      </c>
      <c r="F20" s="295" t="s">
        <v>1008</v>
      </c>
      <c r="G20" s="295"/>
      <c r="H20" s="295"/>
      <c r="I20" s="295"/>
      <c r="J20" s="295"/>
      <c r="K20" s="293"/>
    </row>
    <row r="21" s="1" customFormat="1" ht="15" customHeight="1">
      <c r="B21" s="296"/>
      <c r="C21" s="297"/>
      <c r="D21" s="297"/>
      <c r="E21" s="299" t="s">
        <v>1009</v>
      </c>
      <c r="F21" s="295" t="s">
        <v>1010</v>
      </c>
      <c r="G21" s="295"/>
      <c r="H21" s="295"/>
      <c r="I21" s="295"/>
      <c r="J21" s="295"/>
      <c r="K21" s="293"/>
    </row>
    <row r="22" s="1" customFormat="1" ht="15" customHeight="1">
      <c r="B22" s="296"/>
      <c r="C22" s="297"/>
      <c r="D22" s="297"/>
      <c r="E22" s="299" t="s">
        <v>1011</v>
      </c>
      <c r="F22" s="295" t="s">
        <v>1012</v>
      </c>
      <c r="G22" s="295"/>
      <c r="H22" s="295"/>
      <c r="I22" s="295"/>
      <c r="J22" s="295"/>
      <c r="K22" s="293"/>
    </row>
    <row r="23" s="1" customFormat="1" ht="15" customHeight="1">
      <c r="B23" s="296"/>
      <c r="C23" s="297"/>
      <c r="D23" s="297"/>
      <c r="E23" s="299" t="s">
        <v>1013</v>
      </c>
      <c r="F23" s="295" t="s">
        <v>1014</v>
      </c>
      <c r="G23" s="295"/>
      <c r="H23" s="295"/>
      <c r="I23" s="295"/>
      <c r="J23" s="295"/>
      <c r="K23" s="293"/>
    </row>
    <row r="24" s="1" customFormat="1" ht="12.75" customHeight="1">
      <c r="B24" s="296"/>
      <c r="C24" s="297"/>
      <c r="D24" s="297"/>
      <c r="E24" s="297"/>
      <c r="F24" s="297"/>
      <c r="G24" s="297"/>
      <c r="H24" s="297"/>
      <c r="I24" s="297"/>
      <c r="J24" s="297"/>
      <c r="K24" s="293"/>
    </row>
    <row r="25" s="1" customFormat="1" ht="15" customHeight="1">
      <c r="B25" s="296"/>
      <c r="C25" s="295" t="s">
        <v>1015</v>
      </c>
      <c r="D25" s="295"/>
      <c r="E25" s="295"/>
      <c r="F25" s="295"/>
      <c r="G25" s="295"/>
      <c r="H25" s="295"/>
      <c r="I25" s="295"/>
      <c r="J25" s="295"/>
      <c r="K25" s="293"/>
    </row>
    <row r="26" s="1" customFormat="1" ht="15" customHeight="1">
      <c r="B26" s="296"/>
      <c r="C26" s="295" t="s">
        <v>1016</v>
      </c>
      <c r="D26" s="295"/>
      <c r="E26" s="295"/>
      <c r="F26" s="295"/>
      <c r="G26" s="295"/>
      <c r="H26" s="295"/>
      <c r="I26" s="295"/>
      <c r="J26" s="295"/>
      <c r="K26" s="293"/>
    </row>
    <row r="27" s="1" customFormat="1" ht="15" customHeight="1">
      <c r="B27" s="296"/>
      <c r="C27" s="295"/>
      <c r="D27" s="295" t="s">
        <v>1017</v>
      </c>
      <c r="E27" s="295"/>
      <c r="F27" s="295"/>
      <c r="G27" s="295"/>
      <c r="H27" s="295"/>
      <c r="I27" s="295"/>
      <c r="J27" s="295"/>
      <c r="K27" s="293"/>
    </row>
    <row r="28" s="1" customFormat="1" ht="15" customHeight="1">
      <c r="B28" s="296"/>
      <c r="C28" s="297"/>
      <c r="D28" s="295" t="s">
        <v>1018</v>
      </c>
      <c r="E28" s="295"/>
      <c r="F28" s="295"/>
      <c r="G28" s="295"/>
      <c r="H28" s="295"/>
      <c r="I28" s="295"/>
      <c r="J28" s="295"/>
      <c r="K28" s="293"/>
    </row>
    <row r="29" s="1" customFormat="1" ht="12.75" customHeight="1">
      <c r="B29" s="296"/>
      <c r="C29" s="297"/>
      <c r="D29" s="297"/>
      <c r="E29" s="297"/>
      <c r="F29" s="297"/>
      <c r="G29" s="297"/>
      <c r="H29" s="297"/>
      <c r="I29" s="297"/>
      <c r="J29" s="297"/>
      <c r="K29" s="293"/>
    </row>
    <row r="30" s="1" customFormat="1" ht="15" customHeight="1">
      <c r="B30" s="296"/>
      <c r="C30" s="297"/>
      <c r="D30" s="295" t="s">
        <v>1019</v>
      </c>
      <c r="E30" s="295"/>
      <c r="F30" s="295"/>
      <c r="G30" s="295"/>
      <c r="H30" s="295"/>
      <c r="I30" s="295"/>
      <c r="J30" s="295"/>
      <c r="K30" s="293"/>
    </row>
    <row r="31" s="1" customFormat="1" ht="15" customHeight="1">
      <c r="B31" s="296"/>
      <c r="C31" s="297"/>
      <c r="D31" s="295" t="s">
        <v>1020</v>
      </c>
      <c r="E31" s="295"/>
      <c r="F31" s="295"/>
      <c r="G31" s="295"/>
      <c r="H31" s="295"/>
      <c r="I31" s="295"/>
      <c r="J31" s="295"/>
      <c r="K31" s="293"/>
    </row>
    <row r="32" s="1" customFormat="1" ht="12.75" customHeight="1">
      <c r="B32" s="296"/>
      <c r="C32" s="297"/>
      <c r="D32" s="297"/>
      <c r="E32" s="297"/>
      <c r="F32" s="297"/>
      <c r="G32" s="297"/>
      <c r="H32" s="297"/>
      <c r="I32" s="297"/>
      <c r="J32" s="297"/>
      <c r="K32" s="293"/>
    </row>
    <row r="33" s="1" customFormat="1" ht="15" customHeight="1">
      <c r="B33" s="296"/>
      <c r="C33" s="297"/>
      <c r="D33" s="295" t="s">
        <v>1021</v>
      </c>
      <c r="E33" s="295"/>
      <c r="F33" s="295"/>
      <c r="G33" s="295"/>
      <c r="H33" s="295"/>
      <c r="I33" s="295"/>
      <c r="J33" s="295"/>
      <c r="K33" s="293"/>
    </row>
    <row r="34" s="1" customFormat="1" ht="15" customHeight="1">
      <c r="B34" s="296"/>
      <c r="C34" s="297"/>
      <c r="D34" s="295" t="s">
        <v>1022</v>
      </c>
      <c r="E34" s="295"/>
      <c r="F34" s="295"/>
      <c r="G34" s="295"/>
      <c r="H34" s="295"/>
      <c r="I34" s="295"/>
      <c r="J34" s="295"/>
      <c r="K34" s="293"/>
    </row>
    <row r="35" s="1" customFormat="1" ht="15" customHeight="1">
      <c r="B35" s="296"/>
      <c r="C35" s="297"/>
      <c r="D35" s="295" t="s">
        <v>1023</v>
      </c>
      <c r="E35" s="295"/>
      <c r="F35" s="295"/>
      <c r="G35" s="295"/>
      <c r="H35" s="295"/>
      <c r="I35" s="295"/>
      <c r="J35" s="295"/>
      <c r="K35" s="293"/>
    </row>
    <row r="36" s="1" customFormat="1" ht="15" customHeight="1">
      <c r="B36" s="296"/>
      <c r="C36" s="297"/>
      <c r="D36" s="295"/>
      <c r="E36" s="298" t="s">
        <v>113</v>
      </c>
      <c r="F36" s="295"/>
      <c r="G36" s="295" t="s">
        <v>1024</v>
      </c>
      <c r="H36" s="295"/>
      <c r="I36" s="295"/>
      <c r="J36" s="295"/>
      <c r="K36" s="293"/>
    </row>
    <row r="37" s="1" customFormat="1" ht="30.75" customHeight="1">
      <c r="B37" s="296"/>
      <c r="C37" s="297"/>
      <c r="D37" s="295"/>
      <c r="E37" s="298" t="s">
        <v>1025</v>
      </c>
      <c r="F37" s="295"/>
      <c r="G37" s="295" t="s">
        <v>1026</v>
      </c>
      <c r="H37" s="295"/>
      <c r="I37" s="295"/>
      <c r="J37" s="295"/>
      <c r="K37" s="293"/>
    </row>
    <row r="38" s="1" customFormat="1" ht="15" customHeight="1">
      <c r="B38" s="296"/>
      <c r="C38" s="297"/>
      <c r="D38" s="295"/>
      <c r="E38" s="298" t="s">
        <v>50</v>
      </c>
      <c r="F38" s="295"/>
      <c r="G38" s="295" t="s">
        <v>1027</v>
      </c>
      <c r="H38" s="295"/>
      <c r="I38" s="295"/>
      <c r="J38" s="295"/>
      <c r="K38" s="293"/>
    </row>
    <row r="39" s="1" customFormat="1" ht="15" customHeight="1">
      <c r="B39" s="296"/>
      <c r="C39" s="297"/>
      <c r="D39" s="295"/>
      <c r="E39" s="298" t="s">
        <v>51</v>
      </c>
      <c r="F39" s="295"/>
      <c r="G39" s="295" t="s">
        <v>1028</v>
      </c>
      <c r="H39" s="295"/>
      <c r="I39" s="295"/>
      <c r="J39" s="295"/>
      <c r="K39" s="293"/>
    </row>
    <row r="40" s="1" customFormat="1" ht="15" customHeight="1">
      <c r="B40" s="296"/>
      <c r="C40" s="297"/>
      <c r="D40" s="295"/>
      <c r="E40" s="298" t="s">
        <v>114</v>
      </c>
      <c r="F40" s="295"/>
      <c r="G40" s="295" t="s">
        <v>1029</v>
      </c>
      <c r="H40" s="295"/>
      <c r="I40" s="295"/>
      <c r="J40" s="295"/>
      <c r="K40" s="293"/>
    </row>
    <row r="41" s="1" customFormat="1" ht="15" customHeight="1">
      <c r="B41" s="296"/>
      <c r="C41" s="297"/>
      <c r="D41" s="295"/>
      <c r="E41" s="298" t="s">
        <v>115</v>
      </c>
      <c r="F41" s="295"/>
      <c r="G41" s="295" t="s">
        <v>1030</v>
      </c>
      <c r="H41" s="295"/>
      <c r="I41" s="295"/>
      <c r="J41" s="295"/>
      <c r="K41" s="293"/>
    </row>
    <row r="42" s="1" customFormat="1" ht="15" customHeight="1">
      <c r="B42" s="296"/>
      <c r="C42" s="297"/>
      <c r="D42" s="295"/>
      <c r="E42" s="298" t="s">
        <v>1031</v>
      </c>
      <c r="F42" s="295"/>
      <c r="G42" s="295" t="s">
        <v>1032</v>
      </c>
      <c r="H42" s="295"/>
      <c r="I42" s="295"/>
      <c r="J42" s="295"/>
      <c r="K42" s="293"/>
    </row>
    <row r="43" s="1" customFormat="1" ht="15" customHeight="1">
      <c r="B43" s="296"/>
      <c r="C43" s="297"/>
      <c r="D43" s="295"/>
      <c r="E43" s="298"/>
      <c r="F43" s="295"/>
      <c r="G43" s="295" t="s">
        <v>1033</v>
      </c>
      <c r="H43" s="295"/>
      <c r="I43" s="295"/>
      <c r="J43" s="295"/>
      <c r="K43" s="293"/>
    </row>
    <row r="44" s="1" customFormat="1" ht="15" customHeight="1">
      <c r="B44" s="296"/>
      <c r="C44" s="297"/>
      <c r="D44" s="295"/>
      <c r="E44" s="298" t="s">
        <v>1034</v>
      </c>
      <c r="F44" s="295"/>
      <c r="G44" s="295" t="s">
        <v>1035</v>
      </c>
      <c r="H44" s="295"/>
      <c r="I44" s="295"/>
      <c r="J44" s="295"/>
      <c r="K44" s="293"/>
    </row>
    <row r="45" s="1" customFormat="1" ht="15" customHeight="1">
      <c r="B45" s="296"/>
      <c r="C45" s="297"/>
      <c r="D45" s="295"/>
      <c r="E45" s="298" t="s">
        <v>117</v>
      </c>
      <c r="F45" s="295"/>
      <c r="G45" s="295" t="s">
        <v>1036</v>
      </c>
      <c r="H45" s="295"/>
      <c r="I45" s="295"/>
      <c r="J45" s="295"/>
      <c r="K45" s="293"/>
    </row>
    <row r="46" s="1" customFormat="1" ht="12.75" customHeight="1">
      <c r="B46" s="296"/>
      <c r="C46" s="297"/>
      <c r="D46" s="295"/>
      <c r="E46" s="295"/>
      <c r="F46" s="295"/>
      <c r="G46" s="295"/>
      <c r="H46" s="295"/>
      <c r="I46" s="295"/>
      <c r="J46" s="295"/>
      <c r="K46" s="293"/>
    </row>
    <row r="47" s="1" customFormat="1" ht="15" customHeight="1">
      <c r="B47" s="296"/>
      <c r="C47" s="297"/>
      <c r="D47" s="295" t="s">
        <v>1037</v>
      </c>
      <c r="E47" s="295"/>
      <c r="F47" s="295"/>
      <c r="G47" s="295"/>
      <c r="H47" s="295"/>
      <c r="I47" s="295"/>
      <c r="J47" s="295"/>
      <c r="K47" s="293"/>
    </row>
    <row r="48" s="1" customFormat="1" ht="15" customHeight="1">
      <c r="B48" s="296"/>
      <c r="C48" s="297"/>
      <c r="D48" s="297"/>
      <c r="E48" s="295" t="s">
        <v>1038</v>
      </c>
      <c r="F48" s="295"/>
      <c r="G48" s="295"/>
      <c r="H48" s="295"/>
      <c r="I48" s="295"/>
      <c r="J48" s="295"/>
      <c r="K48" s="293"/>
    </row>
    <row r="49" s="1" customFormat="1" ht="15" customHeight="1">
      <c r="B49" s="296"/>
      <c r="C49" s="297"/>
      <c r="D49" s="297"/>
      <c r="E49" s="295" t="s">
        <v>1039</v>
      </c>
      <c r="F49" s="295"/>
      <c r="G49" s="295"/>
      <c r="H49" s="295"/>
      <c r="I49" s="295"/>
      <c r="J49" s="295"/>
      <c r="K49" s="293"/>
    </row>
    <row r="50" s="1" customFormat="1" ht="15" customHeight="1">
      <c r="B50" s="296"/>
      <c r="C50" s="297"/>
      <c r="D50" s="297"/>
      <c r="E50" s="295" t="s">
        <v>1040</v>
      </c>
      <c r="F50" s="295"/>
      <c r="G50" s="295"/>
      <c r="H50" s="295"/>
      <c r="I50" s="295"/>
      <c r="J50" s="295"/>
      <c r="K50" s="293"/>
    </row>
    <row r="51" s="1" customFormat="1" ht="15" customHeight="1">
      <c r="B51" s="296"/>
      <c r="C51" s="297"/>
      <c r="D51" s="295" t="s">
        <v>1041</v>
      </c>
      <c r="E51" s="295"/>
      <c r="F51" s="295"/>
      <c r="G51" s="295"/>
      <c r="H51" s="295"/>
      <c r="I51" s="295"/>
      <c r="J51" s="295"/>
      <c r="K51" s="293"/>
    </row>
    <row r="52" s="1" customFormat="1" ht="25.5" customHeight="1">
      <c r="B52" s="291"/>
      <c r="C52" s="292" t="s">
        <v>1042</v>
      </c>
      <c r="D52" s="292"/>
      <c r="E52" s="292"/>
      <c r="F52" s="292"/>
      <c r="G52" s="292"/>
      <c r="H52" s="292"/>
      <c r="I52" s="292"/>
      <c r="J52" s="292"/>
      <c r="K52" s="293"/>
    </row>
    <row r="53" s="1" customFormat="1" ht="5.25" customHeight="1">
      <c r="B53" s="291"/>
      <c r="C53" s="294"/>
      <c r="D53" s="294"/>
      <c r="E53" s="294"/>
      <c r="F53" s="294"/>
      <c r="G53" s="294"/>
      <c r="H53" s="294"/>
      <c r="I53" s="294"/>
      <c r="J53" s="294"/>
      <c r="K53" s="293"/>
    </row>
    <row r="54" s="1" customFormat="1" ht="15" customHeight="1">
      <c r="B54" s="291"/>
      <c r="C54" s="295" t="s">
        <v>1043</v>
      </c>
      <c r="D54" s="295"/>
      <c r="E54" s="295"/>
      <c r="F54" s="295"/>
      <c r="G54" s="295"/>
      <c r="H54" s="295"/>
      <c r="I54" s="295"/>
      <c r="J54" s="295"/>
      <c r="K54" s="293"/>
    </row>
    <row r="55" s="1" customFormat="1" ht="15" customHeight="1">
      <c r="B55" s="291"/>
      <c r="C55" s="295" t="s">
        <v>1044</v>
      </c>
      <c r="D55" s="295"/>
      <c r="E55" s="295"/>
      <c r="F55" s="295"/>
      <c r="G55" s="295"/>
      <c r="H55" s="295"/>
      <c r="I55" s="295"/>
      <c r="J55" s="295"/>
      <c r="K55" s="293"/>
    </row>
    <row r="56" s="1" customFormat="1" ht="12.75" customHeight="1">
      <c r="B56" s="291"/>
      <c r="C56" s="295"/>
      <c r="D56" s="295"/>
      <c r="E56" s="295"/>
      <c r="F56" s="295"/>
      <c r="G56" s="295"/>
      <c r="H56" s="295"/>
      <c r="I56" s="295"/>
      <c r="J56" s="295"/>
      <c r="K56" s="293"/>
    </row>
    <row r="57" s="1" customFormat="1" ht="15" customHeight="1">
      <c r="B57" s="291"/>
      <c r="C57" s="295" t="s">
        <v>1045</v>
      </c>
      <c r="D57" s="295"/>
      <c r="E57" s="295"/>
      <c r="F57" s="295"/>
      <c r="G57" s="295"/>
      <c r="H57" s="295"/>
      <c r="I57" s="295"/>
      <c r="J57" s="295"/>
      <c r="K57" s="293"/>
    </row>
    <row r="58" s="1" customFormat="1" ht="15" customHeight="1">
      <c r="B58" s="291"/>
      <c r="C58" s="297"/>
      <c r="D58" s="295" t="s">
        <v>1046</v>
      </c>
      <c r="E58" s="295"/>
      <c r="F58" s="295"/>
      <c r="G58" s="295"/>
      <c r="H58" s="295"/>
      <c r="I58" s="295"/>
      <c r="J58" s="295"/>
      <c r="K58" s="293"/>
    </row>
    <row r="59" s="1" customFormat="1" ht="15" customHeight="1">
      <c r="B59" s="291"/>
      <c r="C59" s="297"/>
      <c r="D59" s="295" t="s">
        <v>1047</v>
      </c>
      <c r="E59" s="295"/>
      <c r="F59" s="295"/>
      <c r="G59" s="295"/>
      <c r="H59" s="295"/>
      <c r="I59" s="295"/>
      <c r="J59" s="295"/>
      <c r="K59" s="293"/>
    </row>
    <row r="60" s="1" customFormat="1" ht="15" customHeight="1">
      <c r="B60" s="291"/>
      <c r="C60" s="297"/>
      <c r="D60" s="295" t="s">
        <v>1048</v>
      </c>
      <c r="E60" s="295"/>
      <c r="F60" s="295"/>
      <c r="G60" s="295"/>
      <c r="H60" s="295"/>
      <c r="I60" s="295"/>
      <c r="J60" s="295"/>
      <c r="K60" s="293"/>
    </row>
    <row r="61" s="1" customFormat="1" ht="15" customHeight="1">
      <c r="B61" s="291"/>
      <c r="C61" s="297"/>
      <c r="D61" s="295" t="s">
        <v>1049</v>
      </c>
      <c r="E61" s="295"/>
      <c r="F61" s="295"/>
      <c r="G61" s="295"/>
      <c r="H61" s="295"/>
      <c r="I61" s="295"/>
      <c r="J61" s="295"/>
      <c r="K61" s="293"/>
    </row>
    <row r="62" s="1" customFormat="1" ht="15" customHeight="1">
      <c r="B62" s="291"/>
      <c r="C62" s="297"/>
      <c r="D62" s="300" t="s">
        <v>1050</v>
      </c>
      <c r="E62" s="300"/>
      <c r="F62" s="300"/>
      <c r="G62" s="300"/>
      <c r="H62" s="300"/>
      <c r="I62" s="300"/>
      <c r="J62" s="300"/>
      <c r="K62" s="293"/>
    </row>
    <row r="63" s="1" customFormat="1" ht="15" customHeight="1">
      <c r="B63" s="291"/>
      <c r="C63" s="297"/>
      <c r="D63" s="295" t="s">
        <v>1051</v>
      </c>
      <c r="E63" s="295"/>
      <c r="F63" s="295"/>
      <c r="G63" s="295"/>
      <c r="H63" s="295"/>
      <c r="I63" s="295"/>
      <c r="J63" s="295"/>
      <c r="K63" s="293"/>
    </row>
    <row r="64" s="1" customFormat="1" ht="12.75" customHeight="1">
      <c r="B64" s="291"/>
      <c r="C64" s="297"/>
      <c r="D64" s="297"/>
      <c r="E64" s="301"/>
      <c r="F64" s="297"/>
      <c r="G64" s="297"/>
      <c r="H64" s="297"/>
      <c r="I64" s="297"/>
      <c r="J64" s="297"/>
      <c r="K64" s="293"/>
    </row>
    <row r="65" s="1" customFormat="1" ht="15" customHeight="1">
      <c r="B65" s="291"/>
      <c r="C65" s="297"/>
      <c r="D65" s="295" t="s">
        <v>1052</v>
      </c>
      <c r="E65" s="295"/>
      <c r="F65" s="295"/>
      <c r="G65" s="295"/>
      <c r="H65" s="295"/>
      <c r="I65" s="295"/>
      <c r="J65" s="295"/>
      <c r="K65" s="293"/>
    </row>
    <row r="66" s="1" customFormat="1" ht="15" customHeight="1">
      <c r="B66" s="291"/>
      <c r="C66" s="297"/>
      <c r="D66" s="300" t="s">
        <v>1053</v>
      </c>
      <c r="E66" s="300"/>
      <c r="F66" s="300"/>
      <c r="G66" s="300"/>
      <c r="H66" s="300"/>
      <c r="I66" s="300"/>
      <c r="J66" s="300"/>
      <c r="K66" s="293"/>
    </row>
    <row r="67" s="1" customFormat="1" ht="15" customHeight="1">
      <c r="B67" s="291"/>
      <c r="C67" s="297"/>
      <c r="D67" s="295" t="s">
        <v>1054</v>
      </c>
      <c r="E67" s="295"/>
      <c r="F67" s="295"/>
      <c r="G67" s="295"/>
      <c r="H67" s="295"/>
      <c r="I67" s="295"/>
      <c r="J67" s="295"/>
      <c r="K67" s="293"/>
    </row>
    <row r="68" s="1" customFormat="1" ht="15" customHeight="1">
      <c r="B68" s="291"/>
      <c r="C68" s="297"/>
      <c r="D68" s="295" t="s">
        <v>1055</v>
      </c>
      <c r="E68" s="295"/>
      <c r="F68" s="295"/>
      <c r="G68" s="295"/>
      <c r="H68" s="295"/>
      <c r="I68" s="295"/>
      <c r="J68" s="295"/>
      <c r="K68" s="293"/>
    </row>
    <row r="69" s="1" customFormat="1" ht="15" customHeight="1">
      <c r="B69" s="291"/>
      <c r="C69" s="297"/>
      <c r="D69" s="295" t="s">
        <v>1056</v>
      </c>
      <c r="E69" s="295"/>
      <c r="F69" s="295"/>
      <c r="G69" s="295"/>
      <c r="H69" s="295"/>
      <c r="I69" s="295"/>
      <c r="J69" s="295"/>
      <c r="K69" s="293"/>
    </row>
    <row r="70" s="1" customFormat="1" ht="15" customHeight="1">
      <c r="B70" s="291"/>
      <c r="C70" s="297"/>
      <c r="D70" s="295" t="s">
        <v>1057</v>
      </c>
      <c r="E70" s="295"/>
      <c r="F70" s="295"/>
      <c r="G70" s="295"/>
      <c r="H70" s="295"/>
      <c r="I70" s="295"/>
      <c r="J70" s="295"/>
      <c r="K70" s="293"/>
    </row>
    <row r="71" s="1" customFormat="1" ht="12.75" customHeight="1">
      <c r="B71" s="302"/>
      <c r="C71" s="303"/>
      <c r="D71" s="303"/>
      <c r="E71" s="303"/>
      <c r="F71" s="303"/>
      <c r="G71" s="303"/>
      <c r="H71" s="303"/>
      <c r="I71" s="303"/>
      <c r="J71" s="303"/>
      <c r="K71" s="304"/>
    </row>
    <row r="72" s="1" customFormat="1" ht="18.75" customHeight="1">
      <c r="B72" s="305"/>
      <c r="C72" s="305"/>
      <c r="D72" s="305"/>
      <c r="E72" s="305"/>
      <c r="F72" s="305"/>
      <c r="G72" s="305"/>
      <c r="H72" s="305"/>
      <c r="I72" s="305"/>
      <c r="J72" s="305"/>
      <c r="K72" s="306"/>
    </row>
    <row r="73" s="1" customFormat="1" ht="18.75" customHeight="1">
      <c r="B73" s="306"/>
      <c r="C73" s="306"/>
      <c r="D73" s="306"/>
      <c r="E73" s="306"/>
      <c r="F73" s="306"/>
      <c r="G73" s="306"/>
      <c r="H73" s="306"/>
      <c r="I73" s="306"/>
      <c r="J73" s="306"/>
      <c r="K73" s="306"/>
    </row>
    <row r="74" s="1" customFormat="1" ht="7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9"/>
    </row>
    <row r="75" s="1" customFormat="1" ht="45" customHeight="1">
      <c r="B75" s="310"/>
      <c r="C75" s="311" t="s">
        <v>1058</v>
      </c>
      <c r="D75" s="311"/>
      <c r="E75" s="311"/>
      <c r="F75" s="311"/>
      <c r="G75" s="311"/>
      <c r="H75" s="311"/>
      <c r="I75" s="311"/>
      <c r="J75" s="311"/>
      <c r="K75" s="312"/>
    </row>
    <row r="76" s="1" customFormat="1" ht="17.25" customHeight="1">
      <c r="B76" s="310"/>
      <c r="C76" s="313" t="s">
        <v>1059</v>
      </c>
      <c r="D76" s="313"/>
      <c r="E76" s="313"/>
      <c r="F76" s="313" t="s">
        <v>1060</v>
      </c>
      <c r="G76" s="314"/>
      <c r="H76" s="313" t="s">
        <v>51</v>
      </c>
      <c r="I76" s="313" t="s">
        <v>54</v>
      </c>
      <c r="J76" s="313" t="s">
        <v>1061</v>
      </c>
      <c r="K76" s="312"/>
    </row>
    <row r="77" s="1" customFormat="1" ht="17.25" customHeight="1">
      <c r="B77" s="310"/>
      <c r="C77" s="315" t="s">
        <v>1062</v>
      </c>
      <c r="D77" s="315"/>
      <c r="E77" s="315"/>
      <c r="F77" s="316" t="s">
        <v>1063</v>
      </c>
      <c r="G77" s="317"/>
      <c r="H77" s="315"/>
      <c r="I77" s="315"/>
      <c r="J77" s="315" t="s">
        <v>1064</v>
      </c>
      <c r="K77" s="312"/>
    </row>
    <row r="78" s="1" customFormat="1" ht="5.25" customHeight="1">
      <c r="B78" s="310"/>
      <c r="C78" s="318"/>
      <c r="D78" s="318"/>
      <c r="E78" s="318"/>
      <c r="F78" s="318"/>
      <c r="G78" s="319"/>
      <c r="H78" s="318"/>
      <c r="I78" s="318"/>
      <c r="J78" s="318"/>
      <c r="K78" s="312"/>
    </row>
    <row r="79" s="1" customFormat="1" ht="15" customHeight="1">
      <c r="B79" s="310"/>
      <c r="C79" s="298" t="s">
        <v>50</v>
      </c>
      <c r="D79" s="320"/>
      <c r="E79" s="320"/>
      <c r="F79" s="321" t="s">
        <v>1065</v>
      </c>
      <c r="G79" s="322"/>
      <c r="H79" s="298" t="s">
        <v>1066</v>
      </c>
      <c r="I79" s="298" t="s">
        <v>1067</v>
      </c>
      <c r="J79" s="298">
        <v>20</v>
      </c>
      <c r="K79" s="312"/>
    </row>
    <row r="80" s="1" customFormat="1" ht="15" customHeight="1">
      <c r="B80" s="310"/>
      <c r="C80" s="298" t="s">
        <v>1068</v>
      </c>
      <c r="D80" s="298"/>
      <c r="E80" s="298"/>
      <c r="F80" s="321" t="s">
        <v>1065</v>
      </c>
      <c r="G80" s="322"/>
      <c r="H80" s="298" t="s">
        <v>1069</v>
      </c>
      <c r="I80" s="298" t="s">
        <v>1067</v>
      </c>
      <c r="J80" s="298">
        <v>120</v>
      </c>
      <c r="K80" s="312"/>
    </row>
    <row r="81" s="1" customFormat="1" ht="15" customHeight="1">
      <c r="B81" s="323"/>
      <c r="C81" s="298" t="s">
        <v>1070</v>
      </c>
      <c r="D81" s="298"/>
      <c r="E81" s="298"/>
      <c r="F81" s="321" t="s">
        <v>1071</v>
      </c>
      <c r="G81" s="322"/>
      <c r="H81" s="298" t="s">
        <v>1072</v>
      </c>
      <c r="I81" s="298" t="s">
        <v>1067</v>
      </c>
      <c r="J81" s="298">
        <v>50</v>
      </c>
      <c r="K81" s="312"/>
    </row>
    <row r="82" s="1" customFormat="1" ht="15" customHeight="1">
      <c r="B82" s="323"/>
      <c r="C82" s="298" t="s">
        <v>1073</v>
      </c>
      <c r="D82" s="298"/>
      <c r="E82" s="298"/>
      <c r="F82" s="321" t="s">
        <v>1065</v>
      </c>
      <c r="G82" s="322"/>
      <c r="H82" s="298" t="s">
        <v>1074</v>
      </c>
      <c r="I82" s="298" t="s">
        <v>1075</v>
      </c>
      <c r="J82" s="298"/>
      <c r="K82" s="312"/>
    </row>
    <row r="83" s="1" customFormat="1" ht="15" customHeight="1">
      <c r="B83" s="323"/>
      <c r="C83" s="324" t="s">
        <v>1076</v>
      </c>
      <c r="D83" s="324"/>
      <c r="E83" s="324"/>
      <c r="F83" s="325" t="s">
        <v>1071</v>
      </c>
      <c r="G83" s="324"/>
      <c r="H83" s="324" t="s">
        <v>1077</v>
      </c>
      <c r="I83" s="324" t="s">
        <v>1067</v>
      </c>
      <c r="J83" s="324">
        <v>15</v>
      </c>
      <c r="K83" s="312"/>
    </row>
    <row r="84" s="1" customFormat="1" ht="15" customHeight="1">
      <c r="B84" s="323"/>
      <c r="C84" s="324" t="s">
        <v>1078</v>
      </c>
      <c r="D84" s="324"/>
      <c r="E84" s="324"/>
      <c r="F84" s="325" t="s">
        <v>1071</v>
      </c>
      <c r="G84" s="324"/>
      <c r="H84" s="324" t="s">
        <v>1079</v>
      </c>
      <c r="I84" s="324" t="s">
        <v>1067</v>
      </c>
      <c r="J84" s="324">
        <v>15</v>
      </c>
      <c r="K84" s="312"/>
    </row>
    <row r="85" s="1" customFormat="1" ht="15" customHeight="1">
      <c r="B85" s="323"/>
      <c r="C85" s="324" t="s">
        <v>1080</v>
      </c>
      <c r="D85" s="324"/>
      <c r="E85" s="324"/>
      <c r="F85" s="325" t="s">
        <v>1071</v>
      </c>
      <c r="G85" s="324"/>
      <c r="H85" s="324" t="s">
        <v>1081</v>
      </c>
      <c r="I85" s="324" t="s">
        <v>1067</v>
      </c>
      <c r="J85" s="324">
        <v>20</v>
      </c>
      <c r="K85" s="312"/>
    </row>
    <row r="86" s="1" customFormat="1" ht="15" customHeight="1">
      <c r="B86" s="323"/>
      <c r="C86" s="324" t="s">
        <v>1082</v>
      </c>
      <c r="D86" s="324"/>
      <c r="E86" s="324"/>
      <c r="F86" s="325" t="s">
        <v>1071</v>
      </c>
      <c r="G86" s="324"/>
      <c r="H86" s="324" t="s">
        <v>1083</v>
      </c>
      <c r="I86" s="324" t="s">
        <v>1067</v>
      </c>
      <c r="J86" s="324">
        <v>20</v>
      </c>
      <c r="K86" s="312"/>
    </row>
    <row r="87" s="1" customFormat="1" ht="15" customHeight="1">
      <c r="B87" s="323"/>
      <c r="C87" s="298" t="s">
        <v>1084</v>
      </c>
      <c r="D87" s="298"/>
      <c r="E87" s="298"/>
      <c r="F87" s="321" t="s">
        <v>1071</v>
      </c>
      <c r="G87" s="322"/>
      <c r="H87" s="298" t="s">
        <v>1085</v>
      </c>
      <c r="I87" s="298" t="s">
        <v>1067</v>
      </c>
      <c r="J87" s="298">
        <v>50</v>
      </c>
      <c r="K87" s="312"/>
    </row>
    <row r="88" s="1" customFormat="1" ht="15" customHeight="1">
      <c r="B88" s="323"/>
      <c r="C88" s="298" t="s">
        <v>1086</v>
      </c>
      <c r="D88" s="298"/>
      <c r="E88" s="298"/>
      <c r="F88" s="321" t="s">
        <v>1071</v>
      </c>
      <c r="G88" s="322"/>
      <c r="H88" s="298" t="s">
        <v>1087</v>
      </c>
      <c r="I88" s="298" t="s">
        <v>1067</v>
      </c>
      <c r="J88" s="298">
        <v>20</v>
      </c>
      <c r="K88" s="312"/>
    </row>
    <row r="89" s="1" customFormat="1" ht="15" customHeight="1">
      <c r="B89" s="323"/>
      <c r="C89" s="298" t="s">
        <v>1088</v>
      </c>
      <c r="D89" s="298"/>
      <c r="E89" s="298"/>
      <c r="F89" s="321" t="s">
        <v>1071</v>
      </c>
      <c r="G89" s="322"/>
      <c r="H89" s="298" t="s">
        <v>1089</v>
      </c>
      <c r="I89" s="298" t="s">
        <v>1067</v>
      </c>
      <c r="J89" s="298">
        <v>20</v>
      </c>
      <c r="K89" s="312"/>
    </row>
    <row r="90" s="1" customFormat="1" ht="15" customHeight="1">
      <c r="B90" s="323"/>
      <c r="C90" s="298" t="s">
        <v>1090</v>
      </c>
      <c r="D90" s="298"/>
      <c r="E90" s="298"/>
      <c r="F90" s="321" t="s">
        <v>1071</v>
      </c>
      <c r="G90" s="322"/>
      <c r="H90" s="298" t="s">
        <v>1091</v>
      </c>
      <c r="I90" s="298" t="s">
        <v>1067</v>
      </c>
      <c r="J90" s="298">
        <v>50</v>
      </c>
      <c r="K90" s="312"/>
    </row>
    <row r="91" s="1" customFormat="1" ht="15" customHeight="1">
      <c r="B91" s="323"/>
      <c r="C91" s="298" t="s">
        <v>1092</v>
      </c>
      <c r="D91" s="298"/>
      <c r="E91" s="298"/>
      <c r="F91" s="321" t="s">
        <v>1071</v>
      </c>
      <c r="G91" s="322"/>
      <c r="H91" s="298" t="s">
        <v>1092</v>
      </c>
      <c r="I91" s="298" t="s">
        <v>1067</v>
      </c>
      <c r="J91" s="298">
        <v>50</v>
      </c>
      <c r="K91" s="312"/>
    </row>
    <row r="92" s="1" customFormat="1" ht="15" customHeight="1">
      <c r="B92" s="323"/>
      <c r="C92" s="298" t="s">
        <v>1093</v>
      </c>
      <c r="D92" s="298"/>
      <c r="E92" s="298"/>
      <c r="F92" s="321" t="s">
        <v>1071</v>
      </c>
      <c r="G92" s="322"/>
      <c r="H92" s="298" t="s">
        <v>1094</v>
      </c>
      <c r="I92" s="298" t="s">
        <v>1067</v>
      </c>
      <c r="J92" s="298">
        <v>255</v>
      </c>
      <c r="K92" s="312"/>
    </row>
    <row r="93" s="1" customFormat="1" ht="15" customHeight="1">
      <c r="B93" s="323"/>
      <c r="C93" s="298" t="s">
        <v>1095</v>
      </c>
      <c r="D93" s="298"/>
      <c r="E93" s="298"/>
      <c r="F93" s="321" t="s">
        <v>1065</v>
      </c>
      <c r="G93" s="322"/>
      <c r="H93" s="298" t="s">
        <v>1096</v>
      </c>
      <c r="I93" s="298" t="s">
        <v>1097</v>
      </c>
      <c r="J93" s="298"/>
      <c r="K93" s="312"/>
    </row>
    <row r="94" s="1" customFormat="1" ht="15" customHeight="1">
      <c r="B94" s="323"/>
      <c r="C94" s="298" t="s">
        <v>1098</v>
      </c>
      <c r="D94" s="298"/>
      <c r="E94" s="298"/>
      <c r="F94" s="321" t="s">
        <v>1065</v>
      </c>
      <c r="G94" s="322"/>
      <c r="H94" s="298" t="s">
        <v>1099</v>
      </c>
      <c r="I94" s="298" t="s">
        <v>1100</v>
      </c>
      <c r="J94" s="298"/>
      <c r="K94" s="312"/>
    </row>
    <row r="95" s="1" customFormat="1" ht="15" customHeight="1">
      <c r="B95" s="323"/>
      <c r="C95" s="298" t="s">
        <v>1101</v>
      </c>
      <c r="D95" s="298"/>
      <c r="E95" s="298"/>
      <c r="F95" s="321" t="s">
        <v>1065</v>
      </c>
      <c r="G95" s="322"/>
      <c r="H95" s="298" t="s">
        <v>1101</v>
      </c>
      <c r="I95" s="298" t="s">
        <v>1100</v>
      </c>
      <c r="J95" s="298"/>
      <c r="K95" s="312"/>
    </row>
    <row r="96" s="1" customFormat="1" ht="15" customHeight="1">
      <c r="B96" s="323"/>
      <c r="C96" s="298" t="s">
        <v>35</v>
      </c>
      <c r="D96" s="298"/>
      <c r="E96" s="298"/>
      <c r="F96" s="321" t="s">
        <v>1065</v>
      </c>
      <c r="G96" s="322"/>
      <c r="H96" s="298" t="s">
        <v>1102</v>
      </c>
      <c r="I96" s="298" t="s">
        <v>1100</v>
      </c>
      <c r="J96" s="298"/>
      <c r="K96" s="312"/>
    </row>
    <row r="97" s="1" customFormat="1" ht="15" customHeight="1">
      <c r="B97" s="323"/>
      <c r="C97" s="298" t="s">
        <v>45</v>
      </c>
      <c r="D97" s="298"/>
      <c r="E97" s="298"/>
      <c r="F97" s="321" t="s">
        <v>1065</v>
      </c>
      <c r="G97" s="322"/>
      <c r="H97" s="298" t="s">
        <v>1103</v>
      </c>
      <c r="I97" s="298" t="s">
        <v>1100</v>
      </c>
      <c r="J97" s="298"/>
      <c r="K97" s="312"/>
    </row>
    <row r="98" s="1" customFormat="1" ht="15" customHeight="1">
      <c r="B98" s="326"/>
      <c r="C98" s="327"/>
      <c r="D98" s="327"/>
      <c r="E98" s="327"/>
      <c r="F98" s="327"/>
      <c r="G98" s="327"/>
      <c r="H98" s="327"/>
      <c r="I98" s="327"/>
      <c r="J98" s="327"/>
      <c r="K98" s="328"/>
    </row>
    <row r="99" s="1" customFormat="1" ht="18.7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29"/>
    </row>
    <row r="100" s="1" customFormat="1" ht="18.75" customHeight="1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</row>
    <row r="101" s="1" customFormat="1" ht="7.5" customHeight="1">
      <c r="B101" s="307"/>
      <c r="C101" s="308"/>
      <c r="D101" s="308"/>
      <c r="E101" s="308"/>
      <c r="F101" s="308"/>
      <c r="G101" s="308"/>
      <c r="H101" s="308"/>
      <c r="I101" s="308"/>
      <c r="J101" s="308"/>
      <c r="K101" s="309"/>
    </row>
    <row r="102" s="1" customFormat="1" ht="45" customHeight="1">
      <c r="B102" s="310"/>
      <c r="C102" s="311" t="s">
        <v>1104</v>
      </c>
      <c r="D102" s="311"/>
      <c r="E102" s="311"/>
      <c r="F102" s="311"/>
      <c r="G102" s="311"/>
      <c r="H102" s="311"/>
      <c r="I102" s="311"/>
      <c r="J102" s="311"/>
      <c r="K102" s="312"/>
    </row>
    <row r="103" s="1" customFormat="1" ht="17.25" customHeight="1">
      <c r="B103" s="310"/>
      <c r="C103" s="313" t="s">
        <v>1059</v>
      </c>
      <c r="D103" s="313"/>
      <c r="E103" s="313"/>
      <c r="F103" s="313" t="s">
        <v>1060</v>
      </c>
      <c r="G103" s="314"/>
      <c r="H103" s="313" t="s">
        <v>51</v>
      </c>
      <c r="I103" s="313" t="s">
        <v>54</v>
      </c>
      <c r="J103" s="313" t="s">
        <v>1061</v>
      </c>
      <c r="K103" s="312"/>
    </row>
    <row r="104" s="1" customFormat="1" ht="17.25" customHeight="1">
      <c r="B104" s="310"/>
      <c r="C104" s="315" t="s">
        <v>1062</v>
      </c>
      <c r="D104" s="315"/>
      <c r="E104" s="315"/>
      <c r="F104" s="316" t="s">
        <v>1063</v>
      </c>
      <c r="G104" s="317"/>
      <c r="H104" s="315"/>
      <c r="I104" s="315"/>
      <c r="J104" s="315" t="s">
        <v>1064</v>
      </c>
      <c r="K104" s="312"/>
    </row>
    <row r="105" s="1" customFormat="1" ht="5.25" customHeight="1">
      <c r="B105" s="310"/>
      <c r="C105" s="313"/>
      <c r="D105" s="313"/>
      <c r="E105" s="313"/>
      <c r="F105" s="313"/>
      <c r="G105" s="331"/>
      <c r="H105" s="313"/>
      <c r="I105" s="313"/>
      <c r="J105" s="313"/>
      <c r="K105" s="312"/>
    </row>
    <row r="106" s="1" customFormat="1" ht="15" customHeight="1">
      <c r="B106" s="310"/>
      <c r="C106" s="298" t="s">
        <v>50</v>
      </c>
      <c r="D106" s="320"/>
      <c r="E106" s="320"/>
      <c r="F106" s="321" t="s">
        <v>1065</v>
      </c>
      <c r="G106" s="298"/>
      <c r="H106" s="298" t="s">
        <v>1105</v>
      </c>
      <c r="I106" s="298" t="s">
        <v>1067</v>
      </c>
      <c r="J106" s="298">
        <v>20</v>
      </c>
      <c r="K106" s="312"/>
    </row>
    <row r="107" s="1" customFormat="1" ht="15" customHeight="1">
      <c r="B107" s="310"/>
      <c r="C107" s="298" t="s">
        <v>1068</v>
      </c>
      <c r="D107" s="298"/>
      <c r="E107" s="298"/>
      <c r="F107" s="321" t="s">
        <v>1065</v>
      </c>
      <c r="G107" s="298"/>
      <c r="H107" s="298" t="s">
        <v>1105</v>
      </c>
      <c r="I107" s="298" t="s">
        <v>1067</v>
      </c>
      <c r="J107" s="298">
        <v>120</v>
      </c>
      <c r="K107" s="312"/>
    </row>
    <row r="108" s="1" customFormat="1" ht="15" customHeight="1">
      <c r="B108" s="323"/>
      <c r="C108" s="298" t="s">
        <v>1070</v>
      </c>
      <c r="D108" s="298"/>
      <c r="E108" s="298"/>
      <c r="F108" s="321" t="s">
        <v>1071</v>
      </c>
      <c r="G108" s="298"/>
      <c r="H108" s="298" t="s">
        <v>1105</v>
      </c>
      <c r="I108" s="298" t="s">
        <v>1067</v>
      </c>
      <c r="J108" s="298">
        <v>50</v>
      </c>
      <c r="K108" s="312"/>
    </row>
    <row r="109" s="1" customFormat="1" ht="15" customHeight="1">
      <c r="B109" s="323"/>
      <c r="C109" s="298" t="s">
        <v>1073</v>
      </c>
      <c r="D109" s="298"/>
      <c r="E109" s="298"/>
      <c r="F109" s="321" t="s">
        <v>1065</v>
      </c>
      <c r="G109" s="298"/>
      <c r="H109" s="298" t="s">
        <v>1105</v>
      </c>
      <c r="I109" s="298" t="s">
        <v>1075</v>
      </c>
      <c r="J109" s="298"/>
      <c r="K109" s="312"/>
    </row>
    <row r="110" s="1" customFormat="1" ht="15" customHeight="1">
      <c r="B110" s="323"/>
      <c r="C110" s="298" t="s">
        <v>1084</v>
      </c>
      <c r="D110" s="298"/>
      <c r="E110" s="298"/>
      <c r="F110" s="321" t="s">
        <v>1071</v>
      </c>
      <c r="G110" s="298"/>
      <c r="H110" s="298" t="s">
        <v>1105</v>
      </c>
      <c r="I110" s="298" t="s">
        <v>1067</v>
      </c>
      <c r="J110" s="298">
        <v>50</v>
      </c>
      <c r="K110" s="312"/>
    </row>
    <row r="111" s="1" customFormat="1" ht="15" customHeight="1">
      <c r="B111" s="323"/>
      <c r="C111" s="298" t="s">
        <v>1092</v>
      </c>
      <c r="D111" s="298"/>
      <c r="E111" s="298"/>
      <c r="F111" s="321" t="s">
        <v>1071</v>
      </c>
      <c r="G111" s="298"/>
      <c r="H111" s="298" t="s">
        <v>1105</v>
      </c>
      <c r="I111" s="298" t="s">
        <v>1067</v>
      </c>
      <c r="J111" s="298">
        <v>50</v>
      </c>
      <c r="K111" s="312"/>
    </row>
    <row r="112" s="1" customFormat="1" ht="15" customHeight="1">
      <c r="B112" s="323"/>
      <c r="C112" s="298" t="s">
        <v>1090</v>
      </c>
      <c r="D112" s="298"/>
      <c r="E112" s="298"/>
      <c r="F112" s="321" t="s">
        <v>1071</v>
      </c>
      <c r="G112" s="298"/>
      <c r="H112" s="298" t="s">
        <v>1105</v>
      </c>
      <c r="I112" s="298" t="s">
        <v>1067</v>
      </c>
      <c r="J112" s="298">
        <v>50</v>
      </c>
      <c r="K112" s="312"/>
    </row>
    <row r="113" s="1" customFormat="1" ht="15" customHeight="1">
      <c r="B113" s="323"/>
      <c r="C113" s="298" t="s">
        <v>50</v>
      </c>
      <c r="D113" s="298"/>
      <c r="E113" s="298"/>
      <c r="F113" s="321" t="s">
        <v>1065</v>
      </c>
      <c r="G113" s="298"/>
      <c r="H113" s="298" t="s">
        <v>1106</v>
      </c>
      <c r="I113" s="298" t="s">
        <v>1067</v>
      </c>
      <c r="J113" s="298">
        <v>20</v>
      </c>
      <c r="K113" s="312"/>
    </row>
    <row r="114" s="1" customFormat="1" ht="15" customHeight="1">
      <c r="B114" s="323"/>
      <c r="C114" s="298" t="s">
        <v>1107</v>
      </c>
      <c r="D114" s="298"/>
      <c r="E114" s="298"/>
      <c r="F114" s="321" t="s">
        <v>1065</v>
      </c>
      <c r="G114" s="298"/>
      <c r="H114" s="298" t="s">
        <v>1108</v>
      </c>
      <c r="I114" s="298" t="s">
        <v>1067</v>
      </c>
      <c r="J114" s="298">
        <v>120</v>
      </c>
      <c r="K114" s="312"/>
    </row>
    <row r="115" s="1" customFormat="1" ht="15" customHeight="1">
      <c r="B115" s="323"/>
      <c r="C115" s="298" t="s">
        <v>35</v>
      </c>
      <c r="D115" s="298"/>
      <c r="E115" s="298"/>
      <c r="F115" s="321" t="s">
        <v>1065</v>
      </c>
      <c r="G115" s="298"/>
      <c r="H115" s="298" t="s">
        <v>1109</v>
      </c>
      <c r="I115" s="298" t="s">
        <v>1100</v>
      </c>
      <c r="J115" s="298"/>
      <c r="K115" s="312"/>
    </row>
    <row r="116" s="1" customFormat="1" ht="15" customHeight="1">
      <c r="B116" s="323"/>
      <c r="C116" s="298" t="s">
        <v>45</v>
      </c>
      <c r="D116" s="298"/>
      <c r="E116" s="298"/>
      <c r="F116" s="321" t="s">
        <v>1065</v>
      </c>
      <c r="G116" s="298"/>
      <c r="H116" s="298" t="s">
        <v>1110</v>
      </c>
      <c r="I116" s="298" t="s">
        <v>1100</v>
      </c>
      <c r="J116" s="298"/>
      <c r="K116" s="312"/>
    </row>
    <row r="117" s="1" customFormat="1" ht="15" customHeight="1">
      <c r="B117" s="323"/>
      <c r="C117" s="298" t="s">
        <v>54</v>
      </c>
      <c r="D117" s="298"/>
      <c r="E117" s="298"/>
      <c r="F117" s="321" t="s">
        <v>1065</v>
      </c>
      <c r="G117" s="298"/>
      <c r="H117" s="298" t="s">
        <v>1111</v>
      </c>
      <c r="I117" s="298" t="s">
        <v>1112</v>
      </c>
      <c r="J117" s="298"/>
      <c r="K117" s="312"/>
    </row>
    <row r="118" s="1" customFormat="1" ht="15" customHeight="1">
      <c r="B118" s="326"/>
      <c r="C118" s="332"/>
      <c r="D118" s="332"/>
      <c r="E118" s="332"/>
      <c r="F118" s="332"/>
      <c r="G118" s="332"/>
      <c r="H118" s="332"/>
      <c r="I118" s="332"/>
      <c r="J118" s="332"/>
      <c r="K118" s="328"/>
    </row>
    <row r="119" s="1" customFormat="1" ht="18.75" customHeight="1">
      <c r="B119" s="333"/>
      <c r="C119" s="334"/>
      <c r="D119" s="334"/>
      <c r="E119" s="334"/>
      <c r="F119" s="335"/>
      <c r="G119" s="334"/>
      <c r="H119" s="334"/>
      <c r="I119" s="334"/>
      <c r="J119" s="334"/>
      <c r="K119" s="333"/>
    </row>
    <row r="120" s="1" customFormat="1" ht="18.75" customHeight="1"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</row>
    <row r="121" s="1" customFormat="1" ht="7.5" customHeight="1">
      <c r="B121" s="336"/>
      <c r="C121" s="337"/>
      <c r="D121" s="337"/>
      <c r="E121" s="337"/>
      <c r="F121" s="337"/>
      <c r="G121" s="337"/>
      <c r="H121" s="337"/>
      <c r="I121" s="337"/>
      <c r="J121" s="337"/>
      <c r="K121" s="338"/>
    </row>
    <row r="122" s="1" customFormat="1" ht="45" customHeight="1">
      <c r="B122" s="339"/>
      <c r="C122" s="289" t="s">
        <v>1113</v>
      </c>
      <c r="D122" s="289"/>
      <c r="E122" s="289"/>
      <c r="F122" s="289"/>
      <c r="G122" s="289"/>
      <c r="H122" s="289"/>
      <c r="I122" s="289"/>
      <c r="J122" s="289"/>
      <c r="K122" s="340"/>
    </row>
    <row r="123" s="1" customFormat="1" ht="17.25" customHeight="1">
      <c r="B123" s="341"/>
      <c r="C123" s="313" t="s">
        <v>1059</v>
      </c>
      <c r="D123" s="313"/>
      <c r="E123" s="313"/>
      <c r="F123" s="313" t="s">
        <v>1060</v>
      </c>
      <c r="G123" s="314"/>
      <c r="H123" s="313" t="s">
        <v>51</v>
      </c>
      <c r="I123" s="313" t="s">
        <v>54</v>
      </c>
      <c r="J123" s="313" t="s">
        <v>1061</v>
      </c>
      <c r="K123" s="342"/>
    </row>
    <row r="124" s="1" customFormat="1" ht="17.25" customHeight="1">
      <c r="B124" s="341"/>
      <c r="C124" s="315" t="s">
        <v>1062</v>
      </c>
      <c r="D124" s="315"/>
      <c r="E124" s="315"/>
      <c r="F124" s="316" t="s">
        <v>1063</v>
      </c>
      <c r="G124" s="317"/>
      <c r="H124" s="315"/>
      <c r="I124" s="315"/>
      <c r="J124" s="315" t="s">
        <v>1064</v>
      </c>
      <c r="K124" s="342"/>
    </row>
    <row r="125" s="1" customFormat="1" ht="5.25" customHeight="1">
      <c r="B125" s="343"/>
      <c r="C125" s="318"/>
      <c r="D125" s="318"/>
      <c r="E125" s="318"/>
      <c r="F125" s="318"/>
      <c r="G125" s="344"/>
      <c r="H125" s="318"/>
      <c r="I125" s="318"/>
      <c r="J125" s="318"/>
      <c r="K125" s="345"/>
    </row>
    <row r="126" s="1" customFormat="1" ht="15" customHeight="1">
      <c r="B126" s="343"/>
      <c r="C126" s="298" t="s">
        <v>1068</v>
      </c>
      <c r="D126" s="320"/>
      <c r="E126" s="320"/>
      <c r="F126" s="321" t="s">
        <v>1065</v>
      </c>
      <c r="G126" s="298"/>
      <c r="H126" s="298" t="s">
        <v>1105</v>
      </c>
      <c r="I126" s="298" t="s">
        <v>1067</v>
      </c>
      <c r="J126" s="298">
        <v>120</v>
      </c>
      <c r="K126" s="346"/>
    </row>
    <row r="127" s="1" customFormat="1" ht="15" customHeight="1">
      <c r="B127" s="343"/>
      <c r="C127" s="298" t="s">
        <v>1114</v>
      </c>
      <c r="D127" s="298"/>
      <c r="E127" s="298"/>
      <c r="F127" s="321" t="s">
        <v>1065</v>
      </c>
      <c r="G127" s="298"/>
      <c r="H127" s="298" t="s">
        <v>1115</v>
      </c>
      <c r="I127" s="298" t="s">
        <v>1067</v>
      </c>
      <c r="J127" s="298" t="s">
        <v>1116</v>
      </c>
      <c r="K127" s="346"/>
    </row>
    <row r="128" s="1" customFormat="1" ht="15" customHeight="1">
      <c r="B128" s="343"/>
      <c r="C128" s="298" t="s">
        <v>1013</v>
      </c>
      <c r="D128" s="298"/>
      <c r="E128" s="298"/>
      <c r="F128" s="321" t="s">
        <v>1065</v>
      </c>
      <c r="G128" s="298"/>
      <c r="H128" s="298" t="s">
        <v>1117</v>
      </c>
      <c r="I128" s="298" t="s">
        <v>1067</v>
      </c>
      <c r="J128" s="298" t="s">
        <v>1116</v>
      </c>
      <c r="K128" s="346"/>
    </row>
    <row r="129" s="1" customFormat="1" ht="15" customHeight="1">
      <c r="B129" s="343"/>
      <c r="C129" s="298" t="s">
        <v>1076</v>
      </c>
      <c r="D129" s="298"/>
      <c r="E129" s="298"/>
      <c r="F129" s="321" t="s">
        <v>1071</v>
      </c>
      <c r="G129" s="298"/>
      <c r="H129" s="298" t="s">
        <v>1077</v>
      </c>
      <c r="I129" s="298" t="s">
        <v>1067</v>
      </c>
      <c r="J129" s="298">
        <v>15</v>
      </c>
      <c r="K129" s="346"/>
    </row>
    <row r="130" s="1" customFormat="1" ht="15" customHeight="1">
      <c r="B130" s="343"/>
      <c r="C130" s="324" t="s">
        <v>1078</v>
      </c>
      <c r="D130" s="324"/>
      <c r="E130" s="324"/>
      <c r="F130" s="325" t="s">
        <v>1071</v>
      </c>
      <c r="G130" s="324"/>
      <c r="H130" s="324" t="s">
        <v>1079</v>
      </c>
      <c r="I130" s="324" t="s">
        <v>1067</v>
      </c>
      <c r="J130" s="324">
        <v>15</v>
      </c>
      <c r="K130" s="346"/>
    </row>
    <row r="131" s="1" customFormat="1" ht="15" customHeight="1">
      <c r="B131" s="343"/>
      <c r="C131" s="324" t="s">
        <v>1080</v>
      </c>
      <c r="D131" s="324"/>
      <c r="E131" s="324"/>
      <c r="F131" s="325" t="s">
        <v>1071</v>
      </c>
      <c r="G131" s="324"/>
      <c r="H131" s="324" t="s">
        <v>1081</v>
      </c>
      <c r="I131" s="324" t="s">
        <v>1067</v>
      </c>
      <c r="J131" s="324">
        <v>20</v>
      </c>
      <c r="K131" s="346"/>
    </row>
    <row r="132" s="1" customFormat="1" ht="15" customHeight="1">
      <c r="B132" s="343"/>
      <c r="C132" s="324" t="s">
        <v>1082</v>
      </c>
      <c r="D132" s="324"/>
      <c r="E132" s="324"/>
      <c r="F132" s="325" t="s">
        <v>1071</v>
      </c>
      <c r="G132" s="324"/>
      <c r="H132" s="324" t="s">
        <v>1083</v>
      </c>
      <c r="I132" s="324" t="s">
        <v>1067</v>
      </c>
      <c r="J132" s="324">
        <v>20</v>
      </c>
      <c r="K132" s="346"/>
    </row>
    <row r="133" s="1" customFormat="1" ht="15" customHeight="1">
      <c r="B133" s="343"/>
      <c r="C133" s="298" t="s">
        <v>1070</v>
      </c>
      <c r="D133" s="298"/>
      <c r="E133" s="298"/>
      <c r="F133" s="321" t="s">
        <v>1071</v>
      </c>
      <c r="G133" s="298"/>
      <c r="H133" s="298" t="s">
        <v>1105</v>
      </c>
      <c r="I133" s="298" t="s">
        <v>1067</v>
      </c>
      <c r="J133" s="298">
        <v>50</v>
      </c>
      <c r="K133" s="346"/>
    </row>
    <row r="134" s="1" customFormat="1" ht="15" customHeight="1">
      <c r="B134" s="343"/>
      <c r="C134" s="298" t="s">
        <v>1084</v>
      </c>
      <c r="D134" s="298"/>
      <c r="E134" s="298"/>
      <c r="F134" s="321" t="s">
        <v>1071</v>
      </c>
      <c r="G134" s="298"/>
      <c r="H134" s="298" t="s">
        <v>1105</v>
      </c>
      <c r="I134" s="298" t="s">
        <v>1067</v>
      </c>
      <c r="J134" s="298">
        <v>50</v>
      </c>
      <c r="K134" s="346"/>
    </row>
    <row r="135" s="1" customFormat="1" ht="15" customHeight="1">
      <c r="B135" s="343"/>
      <c r="C135" s="298" t="s">
        <v>1090</v>
      </c>
      <c r="D135" s="298"/>
      <c r="E135" s="298"/>
      <c r="F135" s="321" t="s">
        <v>1071</v>
      </c>
      <c r="G135" s="298"/>
      <c r="H135" s="298" t="s">
        <v>1105</v>
      </c>
      <c r="I135" s="298" t="s">
        <v>1067</v>
      </c>
      <c r="J135" s="298">
        <v>50</v>
      </c>
      <c r="K135" s="346"/>
    </row>
    <row r="136" s="1" customFormat="1" ht="15" customHeight="1">
      <c r="B136" s="343"/>
      <c r="C136" s="298" t="s">
        <v>1092</v>
      </c>
      <c r="D136" s="298"/>
      <c r="E136" s="298"/>
      <c r="F136" s="321" t="s">
        <v>1071</v>
      </c>
      <c r="G136" s="298"/>
      <c r="H136" s="298" t="s">
        <v>1105</v>
      </c>
      <c r="I136" s="298" t="s">
        <v>1067</v>
      </c>
      <c r="J136" s="298">
        <v>50</v>
      </c>
      <c r="K136" s="346"/>
    </row>
    <row r="137" s="1" customFormat="1" ht="15" customHeight="1">
      <c r="B137" s="343"/>
      <c r="C137" s="298" t="s">
        <v>1093</v>
      </c>
      <c r="D137" s="298"/>
      <c r="E137" s="298"/>
      <c r="F137" s="321" t="s">
        <v>1071</v>
      </c>
      <c r="G137" s="298"/>
      <c r="H137" s="298" t="s">
        <v>1118</v>
      </c>
      <c r="I137" s="298" t="s">
        <v>1067</v>
      </c>
      <c r="J137" s="298">
        <v>255</v>
      </c>
      <c r="K137" s="346"/>
    </row>
    <row r="138" s="1" customFormat="1" ht="15" customHeight="1">
      <c r="B138" s="343"/>
      <c r="C138" s="298" t="s">
        <v>1095</v>
      </c>
      <c r="D138" s="298"/>
      <c r="E138" s="298"/>
      <c r="F138" s="321" t="s">
        <v>1065</v>
      </c>
      <c r="G138" s="298"/>
      <c r="H138" s="298" t="s">
        <v>1119</v>
      </c>
      <c r="I138" s="298" t="s">
        <v>1097</v>
      </c>
      <c r="J138" s="298"/>
      <c r="K138" s="346"/>
    </row>
    <row r="139" s="1" customFormat="1" ht="15" customHeight="1">
      <c r="B139" s="343"/>
      <c r="C139" s="298" t="s">
        <v>1098</v>
      </c>
      <c r="D139" s="298"/>
      <c r="E139" s="298"/>
      <c r="F139" s="321" t="s">
        <v>1065</v>
      </c>
      <c r="G139" s="298"/>
      <c r="H139" s="298" t="s">
        <v>1120</v>
      </c>
      <c r="I139" s="298" t="s">
        <v>1100</v>
      </c>
      <c r="J139" s="298"/>
      <c r="K139" s="346"/>
    </row>
    <row r="140" s="1" customFormat="1" ht="15" customHeight="1">
      <c r="B140" s="343"/>
      <c r="C140" s="298" t="s">
        <v>1101</v>
      </c>
      <c r="D140" s="298"/>
      <c r="E140" s="298"/>
      <c r="F140" s="321" t="s">
        <v>1065</v>
      </c>
      <c r="G140" s="298"/>
      <c r="H140" s="298" t="s">
        <v>1101</v>
      </c>
      <c r="I140" s="298" t="s">
        <v>1100</v>
      </c>
      <c r="J140" s="298"/>
      <c r="K140" s="346"/>
    </row>
    <row r="141" s="1" customFormat="1" ht="15" customHeight="1">
      <c r="B141" s="343"/>
      <c r="C141" s="298" t="s">
        <v>35</v>
      </c>
      <c r="D141" s="298"/>
      <c r="E141" s="298"/>
      <c r="F141" s="321" t="s">
        <v>1065</v>
      </c>
      <c r="G141" s="298"/>
      <c r="H141" s="298" t="s">
        <v>1121</v>
      </c>
      <c r="I141" s="298" t="s">
        <v>1100</v>
      </c>
      <c r="J141" s="298"/>
      <c r="K141" s="346"/>
    </row>
    <row r="142" s="1" customFormat="1" ht="15" customHeight="1">
      <c r="B142" s="343"/>
      <c r="C142" s="298" t="s">
        <v>1122</v>
      </c>
      <c r="D142" s="298"/>
      <c r="E142" s="298"/>
      <c r="F142" s="321" t="s">
        <v>1065</v>
      </c>
      <c r="G142" s="298"/>
      <c r="H142" s="298" t="s">
        <v>1123</v>
      </c>
      <c r="I142" s="298" t="s">
        <v>1100</v>
      </c>
      <c r="J142" s="298"/>
      <c r="K142" s="346"/>
    </row>
    <row r="143" s="1" customFormat="1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s="1" customFormat="1" ht="18.75" customHeight="1">
      <c r="B144" s="334"/>
      <c r="C144" s="334"/>
      <c r="D144" s="334"/>
      <c r="E144" s="334"/>
      <c r="F144" s="335"/>
      <c r="G144" s="334"/>
      <c r="H144" s="334"/>
      <c r="I144" s="334"/>
      <c r="J144" s="334"/>
      <c r="K144" s="334"/>
    </row>
    <row r="145" s="1" customFormat="1" ht="18.75" customHeight="1"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</row>
    <row r="146" s="1" customFormat="1" ht="7.5" customHeight="1">
      <c r="B146" s="307"/>
      <c r="C146" s="308"/>
      <c r="D146" s="308"/>
      <c r="E146" s="308"/>
      <c r="F146" s="308"/>
      <c r="G146" s="308"/>
      <c r="H146" s="308"/>
      <c r="I146" s="308"/>
      <c r="J146" s="308"/>
      <c r="K146" s="309"/>
    </row>
    <row r="147" s="1" customFormat="1" ht="45" customHeight="1">
      <c r="B147" s="310"/>
      <c r="C147" s="311" t="s">
        <v>1124</v>
      </c>
      <c r="D147" s="311"/>
      <c r="E147" s="311"/>
      <c r="F147" s="311"/>
      <c r="G147" s="311"/>
      <c r="H147" s="311"/>
      <c r="I147" s="311"/>
      <c r="J147" s="311"/>
      <c r="K147" s="312"/>
    </row>
    <row r="148" s="1" customFormat="1" ht="17.25" customHeight="1">
      <c r="B148" s="310"/>
      <c r="C148" s="313" t="s">
        <v>1059</v>
      </c>
      <c r="D148" s="313"/>
      <c r="E148" s="313"/>
      <c r="F148" s="313" t="s">
        <v>1060</v>
      </c>
      <c r="G148" s="314"/>
      <c r="H148" s="313" t="s">
        <v>51</v>
      </c>
      <c r="I148" s="313" t="s">
        <v>54</v>
      </c>
      <c r="J148" s="313" t="s">
        <v>1061</v>
      </c>
      <c r="K148" s="312"/>
    </row>
    <row r="149" s="1" customFormat="1" ht="17.25" customHeight="1">
      <c r="B149" s="310"/>
      <c r="C149" s="315" t="s">
        <v>1062</v>
      </c>
      <c r="D149" s="315"/>
      <c r="E149" s="315"/>
      <c r="F149" s="316" t="s">
        <v>1063</v>
      </c>
      <c r="G149" s="317"/>
      <c r="H149" s="315"/>
      <c r="I149" s="315"/>
      <c r="J149" s="315" t="s">
        <v>1064</v>
      </c>
      <c r="K149" s="312"/>
    </row>
    <row r="150" s="1" customFormat="1" ht="5.25" customHeight="1">
      <c r="B150" s="323"/>
      <c r="C150" s="318"/>
      <c r="D150" s="318"/>
      <c r="E150" s="318"/>
      <c r="F150" s="318"/>
      <c r="G150" s="319"/>
      <c r="H150" s="318"/>
      <c r="I150" s="318"/>
      <c r="J150" s="318"/>
      <c r="K150" s="346"/>
    </row>
    <row r="151" s="1" customFormat="1" ht="15" customHeight="1">
      <c r="B151" s="323"/>
      <c r="C151" s="350" t="s">
        <v>1068</v>
      </c>
      <c r="D151" s="298"/>
      <c r="E151" s="298"/>
      <c r="F151" s="351" t="s">
        <v>1065</v>
      </c>
      <c r="G151" s="298"/>
      <c r="H151" s="350" t="s">
        <v>1105</v>
      </c>
      <c r="I151" s="350" t="s">
        <v>1067</v>
      </c>
      <c r="J151" s="350">
        <v>120</v>
      </c>
      <c r="K151" s="346"/>
    </row>
    <row r="152" s="1" customFormat="1" ht="15" customHeight="1">
      <c r="B152" s="323"/>
      <c r="C152" s="350" t="s">
        <v>1114</v>
      </c>
      <c r="D152" s="298"/>
      <c r="E152" s="298"/>
      <c r="F152" s="351" t="s">
        <v>1065</v>
      </c>
      <c r="G152" s="298"/>
      <c r="H152" s="350" t="s">
        <v>1125</v>
      </c>
      <c r="I152" s="350" t="s">
        <v>1067</v>
      </c>
      <c r="J152" s="350" t="s">
        <v>1116</v>
      </c>
      <c r="K152" s="346"/>
    </row>
    <row r="153" s="1" customFormat="1" ht="15" customHeight="1">
      <c r="B153" s="323"/>
      <c r="C153" s="350" t="s">
        <v>1013</v>
      </c>
      <c r="D153" s="298"/>
      <c r="E153" s="298"/>
      <c r="F153" s="351" t="s">
        <v>1065</v>
      </c>
      <c r="G153" s="298"/>
      <c r="H153" s="350" t="s">
        <v>1126</v>
      </c>
      <c r="I153" s="350" t="s">
        <v>1067</v>
      </c>
      <c r="J153" s="350" t="s">
        <v>1116</v>
      </c>
      <c r="K153" s="346"/>
    </row>
    <row r="154" s="1" customFormat="1" ht="15" customHeight="1">
      <c r="B154" s="323"/>
      <c r="C154" s="350" t="s">
        <v>1070</v>
      </c>
      <c r="D154" s="298"/>
      <c r="E154" s="298"/>
      <c r="F154" s="351" t="s">
        <v>1071</v>
      </c>
      <c r="G154" s="298"/>
      <c r="H154" s="350" t="s">
        <v>1105</v>
      </c>
      <c r="I154" s="350" t="s">
        <v>1067</v>
      </c>
      <c r="J154" s="350">
        <v>50</v>
      </c>
      <c r="K154" s="346"/>
    </row>
    <row r="155" s="1" customFormat="1" ht="15" customHeight="1">
      <c r="B155" s="323"/>
      <c r="C155" s="350" t="s">
        <v>1073</v>
      </c>
      <c r="D155" s="298"/>
      <c r="E155" s="298"/>
      <c r="F155" s="351" t="s">
        <v>1065</v>
      </c>
      <c r="G155" s="298"/>
      <c r="H155" s="350" t="s">
        <v>1105</v>
      </c>
      <c r="I155" s="350" t="s">
        <v>1075</v>
      </c>
      <c r="J155" s="350"/>
      <c r="K155" s="346"/>
    </row>
    <row r="156" s="1" customFormat="1" ht="15" customHeight="1">
      <c r="B156" s="323"/>
      <c r="C156" s="350" t="s">
        <v>1084</v>
      </c>
      <c r="D156" s="298"/>
      <c r="E156" s="298"/>
      <c r="F156" s="351" t="s">
        <v>1071</v>
      </c>
      <c r="G156" s="298"/>
      <c r="H156" s="350" t="s">
        <v>1105</v>
      </c>
      <c r="I156" s="350" t="s">
        <v>1067</v>
      </c>
      <c r="J156" s="350">
        <v>50</v>
      </c>
      <c r="K156" s="346"/>
    </row>
    <row r="157" s="1" customFormat="1" ht="15" customHeight="1">
      <c r="B157" s="323"/>
      <c r="C157" s="350" t="s">
        <v>1092</v>
      </c>
      <c r="D157" s="298"/>
      <c r="E157" s="298"/>
      <c r="F157" s="351" t="s">
        <v>1071</v>
      </c>
      <c r="G157" s="298"/>
      <c r="H157" s="350" t="s">
        <v>1105</v>
      </c>
      <c r="I157" s="350" t="s">
        <v>1067</v>
      </c>
      <c r="J157" s="350">
        <v>50</v>
      </c>
      <c r="K157" s="346"/>
    </row>
    <row r="158" s="1" customFormat="1" ht="15" customHeight="1">
      <c r="B158" s="323"/>
      <c r="C158" s="350" t="s">
        <v>1090</v>
      </c>
      <c r="D158" s="298"/>
      <c r="E158" s="298"/>
      <c r="F158" s="351" t="s">
        <v>1071</v>
      </c>
      <c r="G158" s="298"/>
      <c r="H158" s="350" t="s">
        <v>1105</v>
      </c>
      <c r="I158" s="350" t="s">
        <v>1067</v>
      </c>
      <c r="J158" s="350">
        <v>50</v>
      </c>
      <c r="K158" s="346"/>
    </row>
    <row r="159" s="1" customFormat="1" ht="15" customHeight="1">
      <c r="B159" s="323"/>
      <c r="C159" s="350" t="s">
        <v>96</v>
      </c>
      <c r="D159" s="298"/>
      <c r="E159" s="298"/>
      <c r="F159" s="351" t="s">
        <v>1065</v>
      </c>
      <c r="G159" s="298"/>
      <c r="H159" s="350" t="s">
        <v>1127</v>
      </c>
      <c r="I159" s="350" t="s">
        <v>1067</v>
      </c>
      <c r="J159" s="350" t="s">
        <v>1128</v>
      </c>
      <c r="K159" s="346"/>
    </row>
    <row r="160" s="1" customFormat="1" ht="15" customHeight="1">
      <c r="B160" s="323"/>
      <c r="C160" s="350" t="s">
        <v>1129</v>
      </c>
      <c r="D160" s="298"/>
      <c r="E160" s="298"/>
      <c r="F160" s="351" t="s">
        <v>1065</v>
      </c>
      <c r="G160" s="298"/>
      <c r="H160" s="350" t="s">
        <v>1130</v>
      </c>
      <c r="I160" s="350" t="s">
        <v>1100</v>
      </c>
      <c r="J160" s="350"/>
      <c r="K160" s="346"/>
    </row>
    <row r="161" s="1" customFormat="1" ht="15" customHeight="1">
      <c r="B161" s="352"/>
      <c r="C161" s="332"/>
      <c r="D161" s="332"/>
      <c r="E161" s="332"/>
      <c r="F161" s="332"/>
      <c r="G161" s="332"/>
      <c r="H161" s="332"/>
      <c r="I161" s="332"/>
      <c r="J161" s="332"/>
      <c r="K161" s="353"/>
    </row>
    <row r="162" s="1" customFormat="1" ht="18.75" customHeight="1">
      <c r="B162" s="334"/>
      <c r="C162" s="344"/>
      <c r="D162" s="344"/>
      <c r="E162" s="344"/>
      <c r="F162" s="354"/>
      <c r="G162" s="344"/>
      <c r="H162" s="344"/>
      <c r="I162" s="344"/>
      <c r="J162" s="344"/>
      <c r="K162" s="334"/>
    </row>
    <row r="163" s="1" customFormat="1" ht="18.75" customHeight="1"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</row>
    <row r="164" s="1" customFormat="1" ht="7.5" customHeight="1">
      <c r="B164" s="285"/>
      <c r="C164" s="286"/>
      <c r="D164" s="286"/>
      <c r="E164" s="286"/>
      <c r="F164" s="286"/>
      <c r="G164" s="286"/>
      <c r="H164" s="286"/>
      <c r="I164" s="286"/>
      <c r="J164" s="286"/>
      <c r="K164" s="287"/>
    </row>
    <row r="165" s="1" customFormat="1" ht="45" customHeight="1">
      <c r="B165" s="288"/>
      <c r="C165" s="289" t="s">
        <v>1131</v>
      </c>
      <c r="D165" s="289"/>
      <c r="E165" s="289"/>
      <c r="F165" s="289"/>
      <c r="G165" s="289"/>
      <c r="H165" s="289"/>
      <c r="I165" s="289"/>
      <c r="J165" s="289"/>
      <c r="K165" s="290"/>
    </row>
    <row r="166" s="1" customFormat="1" ht="17.25" customHeight="1">
      <c r="B166" s="288"/>
      <c r="C166" s="313" t="s">
        <v>1059</v>
      </c>
      <c r="D166" s="313"/>
      <c r="E166" s="313"/>
      <c r="F166" s="313" t="s">
        <v>1060</v>
      </c>
      <c r="G166" s="355"/>
      <c r="H166" s="356" t="s">
        <v>51</v>
      </c>
      <c r="I166" s="356" t="s">
        <v>54</v>
      </c>
      <c r="J166" s="313" t="s">
        <v>1061</v>
      </c>
      <c r="K166" s="290"/>
    </row>
    <row r="167" s="1" customFormat="1" ht="17.25" customHeight="1">
      <c r="B167" s="291"/>
      <c r="C167" s="315" t="s">
        <v>1062</v>
      </c>
      <c r="D167" s="315"/>
      <c r="E167" s="315"/>
      <c r="F167" s="316" t="s">
        <v>1063</v>
      </c>
      <c r="G167" s="357"/>
      <c r="H167" s="358"/>
      <c r="I167" s="358"/>
      <c r="J167" s="315" t="s">
        <v>1064</v>
      </c>
      <c r="K167" s="293"/>
    </row>
    <row r="168" s="1" customFormat="1" ht="5.25" customHeight="1">
      <c r="B168" s="323"/>
      <c r="C168" s="318"/>
      <c r="D168" s="318"/>
      <c r="E168" s="318"/>
      <c r="F168" s="318"/>
      <c r="G168" s="319"/>
      <c r="H168" s="318"/>
      <c r="I168" s="318"/>
      <c r="J168" s="318"/>
      <c r="K168" s="346"/>
    </row>
    <row r="169" s="1" customFormat="1" ht="15" customHeight="1">
      <c r="B169" s="323"/>
      <c r="C169" s="298" t="s">
        <v>1068</v>
      </c>
      <c r="D169" s="298"/>
      <c r="E169" s="298"/>
      <c r="F169" s="321" t="s">
        <v>1065</v>
      </c>
      <c r="G169" s="298"/>
      <c r="H169" s="298" t="s">
        <v>1105</v>
      </c>
      <c r="I169" s="298" t="s">
        <v>1067</v>
      </c>
      <c r="J169" s="298">
        <v>120</v>
      </c>
      <c r="K169" s="346"/>
    </row>
    <row r="170" s="1" customFormat="1" ht="15" customHeight="1">
      <c r="B170" s="323"/>
      <c r="C170" s="298" t="s">
        <v>1114</v>
      </c>
      <c r="D170" s="298"/>
      <c r="E170" s="298"/>
      <c r="F170" s="321" t="s">
        <v>1065</v>
      </c>
      <c r="G170" s="298"/>
      <c r="H170" s="298" t="s">
        <v>1115</v>
      </c>
      <c r="I170" s="298" t="s">
        <v>1067</v>
      </c>
      <c r="J170" s="298" t="s">
        <v>1116</v>
      </c>
      <c r="K170" s="346"/>
    </row>
    <row r="171" s="1" customFormat="1" ht="15" customHeight="1">
      <c r="B171" s="323"/>
      <c r="C171" s="298" t="s">
        <v>1013</v>
      </c>
      <c r="D171" s="298"/>
      <c r="E171" s="298"/>
      <c r="F171" s="321" t="s">
        <v>1065</v>
      </c>
      <c r="G171" s="298"/>
      <c r="H171" s="298" t="s">
        <v>1132</v>
      </c>
      <c r="I171" s="298" t="s">
        <v>1067</v>
      </c>
      <c r="J171" s="298" t="s">
        <v>1116</v>
      </c>
      <c r="K171" s="346"/>
    </row>
    <row r="172" s="1" customFormat="1" ht="15" customHeight="1">
      <c r="B172" s="323"/>
      <c r="C172" s="298" t="s">
        <v>1070</v>
      </c>
      <c r="D172" s="298"/>
      <c r="E172" s="298"/>
      <c r="F172" s="321" t="s">
        <v>1071</v>
      </c>
      <c r="G172" s="298"/>
      <c r="H172" s="298" t="s">
        <v>1132</v>
      </c>
      <c r="I172" s="298" t="s">
        <v>1067</v>
      </c>
      <c r="J172" s="298">
        <v>50</v>
      </c>
      <c r="K172" s="346"/>
    </row>
    <row r="173" s="1" customFormat="1" ht="15" customHeight="1">
      <c r="B173" s="323"/>
      <c r="C173" s="298" t="s">
        <v>1073</v>
      </c>
      <c r="D173" s="298"/>
      <c r="E173" s="298"/>
      <c r="F173" s="321" t="s">
        <v>1065</v>
      </c>
      <c r="G173" s="298"/>
      <c r="H173" s="298" t="s">
        <v>1132</v>
      </c>
      <c r="I173" s="298" t="s">
        <v>1075</v>
      </c>
      <c r="J173" s="298"/>
      <c r="K173" s="346"/>
    </row>
    <row r="174" s="1" customFormat="1" ht="15" customHeight="1">
      <c r="B174" s="323"/>
      <c r="C174" s="298" t="s">
        <v>1084</v>
      </c>
      <c r="D174" s="298"/>
      <c r="E174" s="298"/>
      <c r="F174" s="321" t="s">
        <v>1071</v>
      </c>
      <c r="G174" s="298"/>
      <c r="H174" s="298" t="s">
        <v>1132</v>
      </c>
      <c r="I174" s="298" t="s">
        <v>1067</v>
      </c>
      <c r="J174" s="298">
        <v>50</v>
      </c>
      <c r="K174" s="346"/>
    </row>
    <row r="175" s="1" customFormat="1" ht="15" customHeight="1">
      <c r="B175" s="323"/>
      <c r="C175" s="298" t="s">
        <v>1092</v>
      </c>
      <c r="D175" s="298"/>
      <c r="E175" s="298"/>
      <c r="F175" s="321" t="s">
        <v>1071</v>
      </c>
      <c r="G175" s="298"/>
      <c r="H175" s="298" t="s">
        <v>1132</v>
      </c>
      <c r="I175" s="298" t="s">
        <v>1067</v>
      </c>
      <c r="J175" s="298">
        <v>50</v>
      </c>
      <c r="K175" s="346"/>
    </row>
    <row r="176" s="1" customFormat="1" ht="15" customHeight="1">
      <c r="B176" s="323"/>
      <c r="C176" s="298" t="s">
        <v>1090</v>
      </c>
      <c r="D176" s="298"/>
      <c r="E176" s="298"/>
      <c r="F176" s="321" t="s">
        <v>1071</v>
      </c>
      <c r="G176" s="298"/>
      <c r="H176" s="298" t="s">
        <v>1132</v>
      </c>
      <c r="I176" s="298" t="s">
        <v>1067</v>
      </c>
      <c r="J176" s="298">
        <v>50</v>
      </c>
      <c r="K176" s="346"/>
    </row>
    <row r="177" s="1" customFormat="1" ht="15" customHeight="1">
      <c r="B177" s="323"/>
      <c r="C177" s="298" t="s">
        <v>113</v>
      </c>
      <c r="D177" s="298"/>
      <c r="E177" s="298"/>
      <c r="F177" s="321" t="s">
        <v>1065</v>
      </c>
      <c r="G177" s="298"/>
      <c r="H177" s="298" t="s">
        <v>1133</v>
      </c>
      <c r="I177" s="298" t="s">
        <v>1134</v>
      </c>
      <c r="J177" s="298"/>
      <c r="K177" s="346"/>
    </row>
    <row r="178" s="1" customFormat="1" ht="15" customHeight="1">
      <c r="B178" s="323"/>
      <c r="C178" s="298" t="s">
        <v>54</v>
      </c>
      <c r="D178" s="298"/>
      <c r="E178" s="298"/>
      <c r="F178" s="321" t="s">
        <v>1065</v>
      </c>
      <c r="G178" s="298"/>
      <c r="H178" s="298" t="s">
        <v>1135</v>
      </c>
      <c r="I178" s="298" t="s">
        <v>1136</v>
      </c>
      <c r="J178" s="298">
        <v>1</v>
      </c>
      <c r="K178" s="346"/>
    </row>
    <row r="179" s="1" customFormat="1" ht="15" customHeight="1">
      <c r="B179" s="323"/>
      <c r="C179" s="298" t="s">
        <v>50</v>
      </c>
      <c r="D179" s="298"/>
      <c r="E179" s="298"/>
      <c r="F179" s="321" t="s">
        <v>1065</v>
      </c>
      <c r="G179" s="298"/>
      <c r="H179" s="298" t="s">
        <v>1137</v>
      </c>
      <c r="I179" s="298" t="s">
        <v>1067</v>
      </c>
      <c r="J179" s="298">
        <v>20</v>
      </c>
      <c r="K179" s="346"/>
    </row>
    <row r="180" s="1" customFormat="1" ht="15" customHeight="1">
      <c r="B180" s="323"/>
      <c r="C180" s="298" t="s">
        <v>51</v>
      </c>
      <c r="D180" s="298"/>
      <c r="E180" s="298"/>
      <c r="F180" s="321" t="s">
        <v>1065</v>
      </c>
      <c r="G180" s="298"/>
      <c r="H180" s="298" t="s">
        <v>1138</v>
      </c>
      <c r="I180" s="298" t="s">
        <v>1067</v>
      </c>
      <c r="J180" s="298">
        <v>255</v>
      </c>
      <c r="K180" s="346"/>
    </row>
    <row r="181" s="1" customFormat="1" ht="15" customHeight="1">
      <c r="B181" s="323"/>
      <c r="C181" s="298" t="s">
        <v>114</v>
      </c>
      <c r="D181" s="298"/>
      <c r="E181" s="298"/>
      <c r="F181" s="321" t="s">
        <v>1065</v>
      </c>
      <c r="G181" s="298"/>
      <c r="H181" s="298" t="s">
        <v>1029</v>
      </c>
      <c r="I181" s="298" t="s">
        <v>1067</v>
      </c>
      <c r="J181" s="298">
        <v>10</v>
      </c>
      <c r="K181" s="346"/>
    </row>
    <row r="182" s="1" customFormat="1" ht="15" customHeight="1">
      <c r="B182" s="323"/>
      <c r="C182" s="298" t="s">
        <v>115</v>
      </c>
      <c r="D182" s="298"/>
      <c r="E182" s="298"/>
      <c r="F182" s="321" t="s">
        <v>1065</v>
      </c>
      <c r="G182" s="298"/>
      <c r="H182" s="298" t="s">
        <v>1139</v>
      </c>
      <c r="I182" s="298" t="s">
        <v>1100</v>
      </c>
      <c r="J182" s="298"/>
      <c r="K182" s="346"/>
    </row>
    <row r="183" s="1" customFormat="1" ht="15" customHeight="1">
      <c r="B183" s="323"/>
      <c r="C183" s="298" t="s">
        <v>1140</v>
      </c>
      <c r="D183" s="298"/>
      <c r="E183" s="298"/>
      <c r="F183" s="321" t="s">
        <v>1065</v>
      </c>
      <c r="G183" s="298"/>
      <c r="H183" s="298" t="s">
        <v>1141</v>
      </c>
      <c r="I183" s="298" t="s">
        <v>1100</v>
      </c>
      <c r="J183" s="298"/>
      <c r="K183" s="346"/>
    </row>
    <row r="184" s="1" customFormat="1" ht="15" customHeight="1">
      <c r="B184" s="323"/>
      <c r="C184" s="298" t="s">
        <v>1129</v>
      </c>
      <c r="D184" s="298"/>
      <c r="E184" s="298"/>
      <c r="F184" s="321" t="s">
        <v>1065</v>
      </c>
      <c r="G184" s="298"/>
      <c r="H184" s="298" t="s">
        <v>1142</v>
      </c>
      <c r="I184" s="298" t="s">
        <v>1100</v>
      </c>
      <c r="J184" s="298"/>
      <c r="K184" s="346"/>
    </row>
    <row r="185" s="1" customFormat="1" ht="15" customHeight="1">
      <c r="B185" s="323"/>
      <c r="C185" s="298" t="s">
        <v>117</v>
      </c>
      <c r="D185" s="298"/>
      <c r="E185" s="298"/>
      <c r="F185" s="321" t="s">
        <v>1071</v>
      </c>
      <c r="G185" s="298"/>
      <c r="H185" s="298" t="s">
        <v>1143</v>
      </c>
      <c r="I185" s="298" t="s">
        <v>1067</v>
      </c>
      <c r="J185" s="298">
        <v>50</v>
      </c>
      <c r="K185" s="346"/>
    </row>
    <row r="186" s="1" customFormat="1" ht="15" customHeight="1">
      <c r="B186" s="323"/>
      <c r="C186" s="298" t="s">
        <v>1144</v>
      </c>
      <c r="D186" s="298"/>
      <c r="E186" s="298"/>
      <c r="F186" s="321" t="s">
        <v>1071</v>
      </c>
      <c r="G186" s="298"/>
      <c r="H186" s="298" t="s">
        <v>1145</v>
      </c>
      <c r="I186" s="298" t="s">
        <v>1146</v>
      </c>
      <c r="J186" s="298"/>
      <c r="K186" s="346"/>
    </row>
    <row r="187" s="1" customFormat="1" ht="15" customHeight="1">
      <c r="B187" s="323"/>
      <c r="C187" s="298" t="s">
        <v>1147</v>
      </c>
      <c r="D187" s="298"/>
      <c r="E187" s="298"/>
      <c r="F187" s="321" t="s">
        <v>1071</v>
      </c>
      <c r="G187" s="298"/>
      <c r="H187" s="298" t="s">
        <v>1148</v>
      </c>
      <c r="I187" s="298" t="s">
        <v>1146</v>
      </c>
      <c r="J187" s="298"/>
      <c r="K187" s="346"/>
    </row>
    <row r="188" s="1" customFormat="1" ht="15" customHeight="1">
      <c r="B188" s="323"/>
      <c r="C188" s="298" t="s">
        <v>1149</v>
      </c>
      <c r="D188" s="298"/>
      <c r="E188" s="298"/>
      <c r="F188" s="321" t="s">
        <v>1071</v>
      </c>
      <c r="G188" s="298"/>
      <c r="H188" s="298" t="s">
        <v>1150</v>
      </c>
      <c r="I188" s="298" t="s">
        <v>1146</v>
      </c>
      <c r="J188" s="298"/>
      <c r="K188" s="346"/>
    </row>
    <row r="189" s="1" customFormat="1" ht="15" customHeight="1">
      <c r="B189" s="323"/>
      <c r="C189" s="359" t="s">
        <v>1151</v>
      </c>
      <c r="D189" s="298"/>
      <c r="E189" s="298"/>
      <c r="F189" s="321" t="s">
        <v>1071</v>
      </c>
      <c r="G189" s="298"/>
      <c r="H189" s="298" t="s">
        <v>1152</v>
      </c>
      <c r="I189" s="298" t="s">
        <v>1153</v>
      </c>
      <c r="J189" s="360" t="s">
        <v>1154</v>
      </c>
      <c r="K189" s="346"/>
    </row>
    <row r="190" s="18" customFormat="1" ht="15" customHeight="1">
      <c r="B190" s="361"/>
      <c r="C190" s="362" t="s">
        <v>1155</v>
      </c>
      <c r="D190" s="363"/>
      <c r="E190" s="363"/>
      <c r="F190" s="364" t="s">
        <v>1071</v>
      </c>
      <c r="G190" s="363"/>
      <c r="H190" s="363" t="s">
        <v>1156</v>
      </c>
      <c r="I190" s="363" t="s">
        <v>1153</v>
      </c>
      <c r="J190" s="365" t="s">
        <v>1154</v>
      </c>
      <c r="K190" s="366"/>
    </row>
    <row r="191" s="1" customFormat="1" ht="15" customHeight="1">
      <c r="B191" s="323"/>
      <c r="C191" s="359" t="s">
        <v>39</v>
      </c>
      <c r="D191" s="298"/>
      <c r="E191" s="298"/>
      <c r="F191" s="321" t="s">
        <v>1065</v>
      </c>
      <c r="G191" s="298"/>
      <c r="H191" s="295" t="s">
        <v>1157</v>
      </c>
      <c r="I191" s="298" t="s">
        <v>1158</v>
      </c>
      <c r="J191" s="298"/>
      <c r="K191" s="346"/>
    </row>
    <row r="192" s="1" customFormat="1" ht="15" customHeight="1">
      <c r="B192" s="323"/>
      <c r="C192" s="359" t="s">
        <v>1159</v>
      </c>
      <c r="D192" s="298"/>
      <c r="E192" s="298"/>
      <c r="F192" s="321" t="s">
        <v>1065</v>
      </c>
      <c r="G192" s="298"/>
      <c r="H192" s="298" t="s">
        <v>1160</v>
      </c>
      <c r="I192" s="298" t="s">
        <v>1100</v>
      </c>
      <c r="J192" s="298"/>
      <c r="K192" s="346"/>
    </row>
    <row r="193" s="1" customFormat="1" ht="15" customHeight="1">
      <c r="B193" s="323"/>
      <c r="C193" s="359" t="s">
        <v>1161</v>
      </c>
      <c r="D193" s="298"/>
      <c r="E193" s="298"/>
      <c r="F193" s="321" t="s">
        <v>1065</v>
      </c>
      <c r="G193" s="298"/>
      <c r="H193" s="298" t="s">
        <v>1162</v>
      </c>
      <c r="I193" s="298" t="s">
        <v>1100</v>
      </c>
      <c r="J193" s="298"/>
      <c r="K193" s="346"/>
    </row>
    <row r="194" s="1" customFormat="1" ht="15" customHeight="1">
      <c r="B194" s="323"/>
      <c r="C194" s="359" t="s">
        <v>1163</v>
      </c>
      <c r="D194" s="298"/>
      <c r="E194" s="298"/>
      <c r="F194" s="321" t="s">
        <v>1071</v>
      </c>
      <c r="G194" s="298"/>
      <c r="H194" s="298" t="s">
        <v>1164</v>
      </c>
      <c r="I194" s="298" t="s">
        <v>1100</v>
      </c>
      <c r="J194" s="298"/>
      <c r="K194" s="346"/>
    </row>
    <row r="195" s="1" customFormat="1" ht="15" customHeight="1">
      <c r="B195" s="352"/>
      <c r="C195" s="367"/>
      <c r="D195" s="332"/>
      <c r="E195" s="332"/>
      <c r="F195" s="332"/>
      <c r="G195" s="332"/>
      <c r="H195" s="332"/>
      <c r="I195" s="332"/>
      <c r="J195" s="332"/>
      <c r="K195" s="353"/>
    </row>
    <row r="196" s="1" customFormat="1" ht="18.75" customHeight="1">
      <c r="B196" s="334"/>
      <c r="C196" s="344"/>
      <c r="D196" s="344"/>
      <c r="E196" s="344"/>
      <c r="F196" s="354"/>
      <c r="G196" s="344"/>
      <c r="H196" s="344"/>
      <c r="I196" s="344"/>
      <c r="J196" s="344"/>
      <c r="K196" s="334"/>
    </row>
    <row r="197" s="1" customFormat="1" ht="18.75" customHeight="1">
      <c r="B197" s="334"/>
      <c r="C197" s="344"/>
      <c r="D197" s="344"/>
      <c r="E197" s="344"/>
      <c r="F197" s="354"/>
      <c r="G197" s="344"/>
      <c r="H197" s="344"/>
      <c r="I197" s="344"/>
      <c r="J197" s="344"/>
      <c r="K197" s="334"/>
    </row>
    <row r="198" s="1" customFormat="1" ht="18.75" customHeight="1">
      <c r="B198" s="306"/>
      <c r="C198" s="306"/>
      <c r="D198" s="306"/>
      <c r="E198" s="306"/>
      <c r="F198" s="306"/>
      <c r="G198" s="306"/>
      <c r="H198" s="306"/>
      <c r="I198" s="306"/>
      <c r="J198" s="306"/>
      <c r="K198" s="306"/>
    </row>
    <row r="199" s="1" customFormat="1" ht="13.5">
      <c r="B199" s="285"/>
      <c r="C199" s="286"/>
      <c r="D199" s="286"/>
      <c r="E199" s="286"/>
      <c r="F199" s="286"/>
      <c r="G199" s="286"/>
      <c r="H199" s="286"/>
      <c r="I199" s="286"/>
      <c r="J199" s="286"/>
      <c r="K199" s="287"/>
    </row>
    <row r="200" s="1" customFormat="1" ht="21">
      <c r="B200" s="288"/>
      <c r="C200" s="289" t="s">
        <v>1165</v>
      </c>
      <c r="D200" s="289"/>
      <c r="E200" s="289"/>
      <c r="F200" s="289"/>
      <c r="G200" s="289"/>
      <c r="H200" s="289"/>
      <c r="I200" s="289"/>
      <c r="J200" s="289"/>
      <c r="K200" s="290"/>
    </row>
    <row r="201" s="1" customFormat="1" ht="25.5" customHeight="1">
      <c r="B201" s="288"/>
      <c r="C201" s="368" t="s">
        <v>1166</v>
      </c>
      <c r="D201" s="368"/>
      <c r="E201" s="368"/>
      <c r="F201" s="368" t="s">
        <v>1167</v>
      </c>
      <c r="G201" s="369"/>
      <c r="H201" s="368" t="s">
        <v>1168</v>
      </c>
      <c r="I201" s="368"/>
      <c r="J201" s="368"/>
      <c r="K201" s="290"/>
    </row>
    <row r="202" s="1" customFormat="1" ht="5.25" customHeight="1">
      <c r="B202" s="323"/>
      <c r="C202" s="318"/>
      <c r="D202" s="318"/>
      <c r="E202" s="318"/>
      <c r="F202" s="318"/>
      <c r="G202" s="344"/>
      <c r="H202" s="318"/>
      <c r="I202" s="318"/>
      <c r="J202" s="318"/>
      <c r="K202" s="346"/>
    </row>
    <row r="203" s="1" customFormat="1" ht="15" customHeight="1">
      <c r="B203" s="323"/>
      <c r="C203" s="298" t="s">
        <v>1158</v>
      </c>
      <c r="D203" s="298"/>
      <c r="E203" s="298"/>
      <c r="F203" s="321" t="s">
        <v>40</v>
      </c>
      <c r="G203" s="298"/>
      <c r="H203" s="298" t="s">
        <v>1169</v>
      </c>
      <c r="I203" s="298"/>
      <c r="J203" s="298"/>
      <c r="K203" s="346"/>
    </row>
    <row r="204" s="1" customFormat="1" ht="15" customHeight="1">
      <c r="B204" s="323"/>
      <c r="C204" s="298"/>
      <c r="D204" s="298"/>
      <c r="E204" s="298"/>
      <c r="F204" s="321" t="s">
        <v>41</v>
      </c>
      <c r="G204" s="298"/>
      <c r="H204" s="298" t="s">
        <v>1170</v>
      </c>
      <c r="I204" s="298"/>
      <c r="J204" s="298"/>
      <c r="K204" s="346"/>
    </row>
    <row r="205" s="1" customFormat="1" ht="15" customHeight="1">
      <c r="B205" s="323"/>
      <c r="C205" s="298"/>
      <c r="D205" s="298"/>
      <c r="E205" s="298"/>
      <c r="F205" s="321" t="s">
        <v>44</v>
      </c>
      <c r="G205" s="298"/>
      <c r="H205" s="298" t="s">
        <v>1171</v>
      </c>
      <c r="I205" s="298"/>
      <c r="J205" s="298"/>
      <c r="K205" s="346"/>
    </row>
    <row r="206" s="1" customFormat="1" ht="15" customHeight="1">
      <c r="B206" s="323"/>
      <c r="C206" s="298"/>
      <c r="D206" s="298"/>
      <c r="E206" s="298"/>
      <c r="F206" s="321" t="s">
        <v>42</v>
      </c>
      <c r="G206" s="298"/>
      <c r="H206" s="298" t="s">
        <v>1172</v>
      </c>
      <c r="I206" s="298"/>
      <c r="J206" s="298"/>
      <c r="K206" s="346"/>
    </row>
    <row r="207" s="1" customFormat="1" ht="15" customHeight="1">
      <c r="B207" s="323"/>
      <c r="C207" s="298"/>
      <c r="D207" s="298"/>
      <c r="E207" s="298"/>
      <c r="F207" s="321" t="s">
        <v>43</v>
      </c>
      <c r="G207" s="298"/>
      <c r="H207" s="298" t="s">
        <v>1173</v>
      </c>
      <c r="I207" s="298"/>
      <c r="J207" s="298"/>
      <c r="K207" s="346"/>
    </row>
    <row r="208" s="1" customFormat="1" ht="15" customHeight="1">
      <c r="B208" s="323"/>
      <c r="C208" s="298"/>
      <c r="D208" s="298"/>
      <c r="E208" s="298"/>
      <c r="F208" s="321"/>
      <c r="G208" s="298"/>
      <c r="H208" s="298"/>
      <c r="I208" s="298"/>
      <c r="J208" s="298"/>
      <c r="K208" s="346"/>
    </row>
    <row r="209" s="1" customFormat="1" ht="15" customHeight="1">
      <c r="B209" s="323"/>
      <c r="C209" s="298" t="s">
        <v>1112</v>
      </c>
      <c r="D209" s="298"/>
      <c r="E209" s="298"/>
      <c r="F209" s="321" t="s">
        <v>76</v>
      </c>
      <c r="G209" s="298"/>
      <c r="H209" s="298" t="s">
        <v>1174</v>
      </c>
      <c r="I209" s="298"/>
      <c r="J209" s="298"/>
      <c r="K209" s="346"/>
    </row>
    <row r="210" s="1" customFormat="1" ht="15" customHeight="1">
      <c r="B210" s="323"/>
      <c r="C210" s="298"/>
      <c r="D210" s="298"/>
      <c r="E210" s="298"/>
      <c r="F210" s="321" t="s">
        <v>1007</v>
      </c>
      <c r="G210" s="298"/>
      <c r="H210" s="298" t="s">
        <v>1008</v>
      </c>
      <c r="I210" s="298"/>
      <c r="J210" s="298"/>
      <c r="K210" s="346"/>
    </row>
    <row r="211" s="1" customFormat="1" ht="15" customHeight="1">
      <c r="B211" s="323"/>
      <c r="C211" s="298"/>
      <c r="D211" s="298"/>
      <c r="E211" s="298"/>
      <c r="F211" s="321" t="s">
        <v>1005</v>
      </c>
      <c r="G211" s="298"/>
      <c r="H211" s="298" t="s">
        <v>1175</v>
      </c>
      <c r="I211" s="298"/>
      <c r="J211" s="298"/>
      <c r="K211" s="346"/>
    </row>
    <row r="212" s="1" customFormat="1" ht="15" customHeight="1">
      <c r="B212" s="370"/>
      <c r="C212" s="298"/>
      <c r="D212" s="298"/>
      <c r="E212" s="298"/>
      <c r="F212" s="321" t="s">
        <v>1009</v>
      </c>
      <c r="G212" s="359"/>
      <c r="H212" s="350" t="s">
        <v>1010</v>
      </c>
      <c r="I212" s="350"/>
      <c r="J212" s="350"/>
      <c r="K212" s="371"/>
    </row>
    <row r="213" s="1" customFormat="1" ht="15" customHeight="1">
      <c r="B213" s="370"/>
      <c r="C213" s="298"/>
      <c r="D213" s="298"/>
      <c r="E213" s="298"/>
      <c r="F213" s="321" t="s">
        <v>1011</v>
      </c>
      <c r="G213" s="359"/>
      <c r="H213" s="350" t="s">
        <v>1176</v>
      </c>
      <c r="I213" s="350"/>
      <c r="J213" s="350"/>
      <c r="K213" s="371"/>
    </row>
    <row r="214" s="1" customFormat="1" ht="15" customHeight="1">
      <c r="B214" s="370"/>
      <c r="C214" s="298"/>
      <c r="D214" s="298"/>
      <c r="E214" s="298"/>
      <c r="F214" s="321"/>
      <c r="G214" s="359"/>
      <c r="H214" s="350"/>
      <c r="I214" s="350"/>
      <c r="J214" s="350"/>
      <c r="K214" s="371"/>
    </row>
    <row r="215" s="1" customFormat="1" ht="15" customHeight="1">
      <c r="B215" s="370"/>
      <c r="C215" s="298" t="s">
        <v>1136</v>
      </c>
      <c r="D215" s="298"/>
      <c r="E215" s="298"/>
      <c r="F215" s="321">
        <v>1</v>
      </c>
      <c r="G215" s="359"/>
      <c r="H215" s="350" t="s">
        <v>1177</v>
      </c>
      <c r="I215" s="350"/>
      <c r="J215" s="350"/>
      <c r="K215" s="371"/>
    </row>
    <row r="216" s="1" customFormat="1" ht="15" customHeight="1">
      <c r="B216" s="370"/>
      <c r="C216" s="298"/>
      <c r="D216" s="298"/>
      <c r="E216" s="298"/>
      <c r="F216" s="321">
        <v>2</v>
      </c>
      <c r="G216" s="359"/>
      <c r="H216" s="350" t="s">
        <v>1178</v>
      </c>
      <c r="I216" s="350"/>
      <c r="J216" s="350"/>
      <c r="K216" s="371"/>
    </row>
    <row r="217" s="1" customFormat="1" ht="15" customHeight="1">
      <c r="B217" s="370"/>
      <c r="C217" s="298"/>
      <c r="D217" s="298"/>
      <c r="E217" s="298"/>
      <c r="F217" s="321">
        <v>3</v>
      </c>
      <c r="G217" s="359"/>
      <c r="H217" s="350" t="s">
        <v>1179</v>
      </c>
      <c r="I217" s="350"/>
      <c r="J217" s="350"/>
      <c r="K217" s="371"/>
    </row>
    <row r="218" s="1" customFormat="1" ht="15" customHeight="1">
      <c r="B218" s="370"/>
      <c r="C218" s="298"/>
      <c r="D218" s="298"/>
      <c r="E218" s="298"/>
      <c r="F218" s="321">
        <v>4</v>
      </c>
      <c r="G218" s="359"/>
      <c r="H218" s="350" t="s">
        <v>1180</v>
      </c>
      <c r="I218" s="350"/>
      <c r="J218" s="350"/>
      <c r="K218" s="371"/>
    </row>
    <row r="219" s="1" customFormat="1" ht="12.75" customHeight="1">
      <c r="B219" s="372"/>
      <c r="C219" s="373"/>
      <c r="D219" s="373"/>
      <c r="E219" s="373"/>
      <c r="F219" s="373"/>
      <c r="G219" s="373"/>
      <c r="H219" s="373"/>
      <c r="I219" s="373"/>
      <c r="J219" s="373"/>
      <c r="K219" s="37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DESKTOP-C6CPN96\RZavadil</dc:creator>
  <cp:lastModifiedBy>DESKTOP-C6CPN96\RZavadil</cp:lastModifiedBy>
  <dcterms:created xsi:type="dcterms:W3CDTF">2025-10-08T11:13:13Z</dcterms:created>
  <dcterms:modified xsi:type="dcterms:W3CDTF">2025-10-08T11:13:27Z</dcterms:modified>
</cp:coreProperties>
</file>