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defaultThemeVersion="166925"/>
  <mc:AlternateContent xmlns:mc="http://schemas.openxmlformats.org/markup-compatibility/2006">
    <mc:Choice Requires="x15">
      <x15ac:absPath xmlns:x15ac="http://schemas.microsoft.com/office/spreadsheetml/2010/11/ac" url="/Users/eva/Documents/SynologyDrive/Práca/UNIBA/21_Robotické chirurgické centrum LF UK/01_SP na zverejnenie/"/>
    </mc:Choice>
  </mc:AlternateContent>
  <xr:revisionPtr revIDLastSave="0" documentId="13_ncr:1_{9D2B4CE2-BE5F-1C4E-B200-99FDE943B8CF}" xr6:coauthVersionLast="47" xr6:coauthVersionMax="47" xr10:uidLastSave="{00000000-0000-0000-0000-000000000000}"/>
  <bookViews>
    <workbookView xWindow="0" yWindow="740" windowWidth="29400" windowHeight="18380" activeTab="3" xr2:uid="{89D3062A-3E8C-407B-A16C-9D1AA0F43D56}"/>
  </bookViews>
  <sheets>
    <sheet name="Zákl. nastavenie" sheetId="7" state="hidden" r:id="rId1"/>
    <sheet name="Cenová ponuka - časť č. 2" sheetId="45" r:id="rId2"/>
    <sheet name="ČV § 32 ods. 7" sheetId="43" r:id="rId3"/>
    <sheet name="§ 34 - Referencie" sheetId="4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45" l="1"/>
  <c r="G23" i="45"/>
  <c r="G24" i="45" s="1"/>
  <c r="G25" i="45" l="1"/>
  <c r="E35" i="7"/>
  <c r="E36" i="7"/>
  <c r="E50" i="7"/>
  <c r="E49" i="7"/>
  <c r="E37" i="7"/>
  <c r="G34" i="7"/>
  <c r="H34" i="7" s="1"/>
  <c r="K9" i="7"/>
  <c r="K10" i="7"/>
  <c r="K11" i="7"/>
  <c r="K12" i="7"/>
  <c r="K13" i="7"/>
  <c r="K5" i="7"/>
  <c r="K6" i="7"/>
  <c r="K7" i="7"/>
  <c r="K8" i="7"/>
  <c r="I36" i="7"/>
  <c r="I50" i="7"/>
  <c r="I51" i="7"/>
  <c r="I52" i="7"/>
  <c r="I53" i="7"/>
  <c r="I54" i="7"/>
  <c r="I55" i="7"/>
  <c r="I56" i="7"/>
  <c r="I57" i="7"/>
  <c r="I58" i="7"/>
  <c r="I49" i="7"/>
  <c r="G50" i="7"/>
  <c r="G51" i="7"/>
  <c r="G52" i="7"/>
  <c r="G53" i="7"/>
  <c r="G54" i="7"/>
  <c r="G55" i="7"/>
  <c r="G56" i="7"/>
  <c r="G57" i="7"/>
  <c r="G58" i="7"/>
  <c r="G49" i="7"/>
  <c r="I35" i="7"/>
  <c r="I37" i="7"/>
  <c r="I38" i="7"/>
  <c r="I39" i="7"/>
  <c r="I40" i="7"/>
  <c r="I41" i="7"/>
  <c r="I42" i="7"/>
  <c r="I43" i="7"/>
  <c r="I34" i="7"/>
  <c r="J34" i="7" s="1"/>
  <c r="G35" i="7"/>
  <c r="G36" i="7"/>
  <c r="G37" i="7"/>
  <c r="G38" i="7"/>
  <c r="G39" i="7"/>
  <c r="G40" i="7"/>
  <c r="G41" i="7"/>
  <c r="G42" i="7"/>
  <c r="G43" i="7"/>
  <c r="E51" i="7"/>
  <c r="E52" i="7"/>
  <c r="E53" i="7"/>
  <c r="E54" i="7"/>
  <c r="E55" i="7"/>
  <c r="E56" i="7"/>
  <c r="E57" i="7"/>
  <c r="E58" i="7"/>
  <c r="E38" i="7"/>
  <c r="E39" i="7"/>
  <c r="E40" i="7"/>
  <c r="E41" i="7"/>
  <c r="E42" i="7"/>
  <c r="E43" i="7"/>
  <c r="E34" i="7"/>
  <c r="H4" i="7"/>
  <c r="K4" i="7" s="1"/>
  <c r="C19" i="7" a="1"/>
  <c r="C19" i="7" s="1"/>
  <c r="C34" i="7" s="1" a="1"/>
  <c r="C34" i="7" s="1"/>
  <c r="C49" i="7" s="1" a="1"/>
  <c r="C49" i="7" s="1"/>
  <c r="B19" i="7" a="1"/>
  <c r="B19" i="7" s="1"/>
  <c r="B34" i="7" s="1" a="1"/>
  <c r="B34" i="7" s="1"/>
  <c r="B49" i="7" s="1" a="1"/>
  <c r="B49" i="7" s="1"/>
  <c r="J49" i="7" l="1"/>
  <c r="F34" i="7"/>
  <c r="F49" i="7"/>
  <c r="H14" i="7" l="1"/>
  <c r="I7" i="7" s="1"/>
  <c r="H49" i="7"/>
  <c r="J52" i="7" l="1"/>
  <c r="J7" i="7"/>
  <c r="H52" i="7"/>
  <c r="H22" i="7"/>
  <c r="F22" i="7"/>
  <c r="J37" i="7"/>
  <c r="H37" i="7"/>
  <c r="F52" i="7"/>
  <c r="F37" i="7"/>
  <c r="J22" i="7"/>
  <c r="I10" i="7"/>
  <c r="I11" i="7"/>
  <c r="I13" i="7"/>
  <c r="I5" i="7"/>
  <c r="I9" i="7"/>
  <c r="I6" i="7"/>
  <c r="I4" i="7"/>
  <c r="I12" i="7"/>
  <c r="I8" i="7"/>
  <c r="J8" i="7" l="1"/>
  <c r="J24" i="7"/>
  <c r="F24" i="7"/>
  <c r="J9" i="7"/>
  <c r="H54" i="7"/>
  <c r="H24" i="7"/>
  <c r="F54" i="7"/>
  <c r="J54" i="7"/>
  <c r="H39" i="7"/>
  <c r="F39" i="7"/>
  <c r="J39" i="7"/>
  <c r="F40" i="7"/>
  <c r="H25" i="7"/>
  <c r="F55" i="7"/>
  <c r="J55" i="7"/>
  <c r="J25" i="7"/>
  <c r="F25" i="7"/>
  <c r="J10" i="7"/>
  <c r="H55" i="7"/>
  <c r="J40" i="7"/>
  <c r="H40" i="7"/>
  <c r="J51" i="7"/>
  <c r="H51" i="7"/>
  <c r="H21" i="7"/>
  <c r="F21" i="7"/>
  <c r="F51" i="7"/>
  <c r="H36" i="7"/>
  <c r="J36" i="7"/>
  <c r="F36" i="7"/>
  <c r="J21" i="7"/>
  <c r="J6" i="7"/>
  <c r="H41" i="7"/>
  <c r="F26" i="7"/>
  <c r="H26" i="7"/>
  <c r="F41" i="7"/>
  <c r="J11" i="7"/>
  <c r="J26" i="7"/>
  <c r="H56" i="7"/>
  <c r="F56" i="7"/>
  <c r="J41" i="7"/>
  <c r="J56" i="7"/>
  <c r="J23" i="7"/>
  <c r="J38" i="7"/>
  <c r="H38" i="7"/>
  <c r="J53" i="7"/>
  <c r="F23" i="7"/>
  <c r="H53" i="7"/>
  <c r="H23" i="7"/>
  <c r="F53" i="7"/>
  <c r="F38" i="7"/>
  <c r="J42" i="7"/>
  <c r="H42" i="7"/>
  <c r="F42" i="7"/>
  <c r="J27" i="7"/>
  <c r="F27" i="7"/>
  <c r="J57" i="7"/>
  <c r="H57" i="7"/>
  <c r="H27" i="7"/>
  <c r="F57" i="7"/>
  <c r="J12" i="7"/>
  <c r="H50" i="7"/>
  <c r="H35" i="7"/>
  <c r="F50" i="7"/>
  <c r="J35" i="7"/>
  <c r="J5" i="7"/>
  <c r="J50" i="7"/>
  <c r="H20" i="7"/>
  <c r="F20" i="7"/>
  <c r="F35" i="7"/>
  <c r="J20" i="7"/>
  <c r="F58" i="7"/>
  <c r="J13" i="7"/>
  <c r="J43" i="7"/>
  <c r="F43" i="7"/>
  <c r="H43" i="7"/>
  <c r="J28" i="7"/>
  <c r="J58" i="7"/>
  <c r="H58" i="7"/>
  <c r="H28" i="7"/>
  <c r="F28" i="7"/>
  <c r="H19" i="7"/>
  <c r="J4" i="7"/>
  <c r="J19" i="7"/>
  <c r="F19" i="7"/>
  <c r="I14" i="7"/>
  <c r="D19" i="7" a="1"/>
  <c r="D19" i="7" s="1"/>
  <c r="D29" i="7" s="1"/>
  <c r="J29" i="7" l="1"/>
  <c r="H29" i="7"/>
  <c r="J44" i="7"/>
  <c r="H44" i="7"/>
  <c r="J59" i="7"/>
  <c r="F59" i="7"/>
  <c r="H59" i="7"/>
  <c r="F29" i="7"/>
  <c r="F44"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<sst xmlns="http://schemas.openxmlformats.org/spreadsheetml/2006/main" count="130" uniqueCount="83">
  <si>
    <t>Základné nastavenie súťaže</t>
  </si>
  <si>
    <t>Por. č.</t>
  </si>
  <si>
    <t>názov kritéria</t>
  </si>
  <si>
    <t>jednotka</t>
  </si>
  <si>
    <t>Max hodnota</t>
  </si>
  <si>
    <t>Min hodnota</t>
  </si>
  <si>
    <t xml:space="preserve">Logika kritéria </t>
  </si>
  <si>
    <t>Koľko sme ochotní priplatiť si za najlepšiu hodnotu?</t>
  </si>
  <si>
    <t>Váha kritériá (%)</t>
  </si>
  <si>
    <t>Hodnota MVP</t>
  </si>
  <si>
    <t>Hodnota jednotky</t>
  </si>
  <si>
    <t>čím menej, tým lepšie</t>
  </si>
  <si>
    <t>...</t>
  </si>
  <si>
    <t>spolu</t>
  </si>
  <si>
    <t>Spôsob hodnotenia - bodový</t>
  </si>
  <si>
    <t>Váha (%)</t>
  </si>
  <si>
    <t>Ponuka A</t>
  </si>
  <si>
    <t>Ponuka B</t>
  </si>
  <si>
    <t>Ponuka C</t>
  </si>
  <si>
    <t>Ponuka A - Body</t>
  </si>
  <si>
    <t>Ponuka B - Body</t>
  </si>
  <si>
    <t>C - EUR</t>
  </si>
  <si>
    <t>Spolu</t>
  </si>
  <si>
    <t>Spôsob hodnotenia - peňažný bonusový</t>
  </si>
  <si>
    <t>Ponuka A - EUR</t>
  </si>
  <si>
    <t>Ponuka B - EUR</t>
  </si>
  <si>
    <t>Spôsob hodnotenia - peňažný malusový</t>
  </si>
  <si>
    <t>EUR s DPH</t>
  </si>
  <si>
    <t>žiadna</t>
  </si>
  <si>
    <t>čím viac, tým lepšie</t>
  </si>
  <si>
    <t>Cena za predmet zákazky</t>
  </si>
  <si>
    <t>Garantovaná hodinová mzda pracovníka</t>
  </si>
  <si>
    <t>Skúsenosti zodpovedného zástupcu poskytovateľa služieb</t>
  </si>
  <si>
    <t>výška</t>
  </si>
  <si>
    <t>počet</t>
  </si>
  <si>
    <t>Obchodné meno uchádzača:</t>
  </si>
  <si>
    <t>Adresa/sídlo uchádzača:</t>
  </si>
  <si>
    <t>Platca DPH v SR:</t>
  </si>
  <si>
    <t>Platca DPH v inom členskom štáte Európskej únie, resp. v tretej krajine:</t>
  </si>
  <si>
    <t>Uplatnenie prenesenej daňovej povinnosti:</t>
  </si>
  <si>
    <t>V............., dňa.................</t>
  </si>
  <si>
    <t>Podpis</t>
  </si>
  <si>
    <t>Rozlíšenie podniku podľa veľkosti:
(mikropodniky: podniky, ktoré zamestnávajú menej než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nepresahuje 50 miliónov eur a/alebo celková ročná súvaha nepresahuje 43 miliónov eur</t>
  </si>
  <si>
    <t>Zoznam dôverných informácií:
V prípade, ak ponuka uchádzača obsahuje dôverné informácie, uchádzač ich tu označí a vymenuje, v prípade potreby možno doplniť riadky.</t>
  </si>
  <si>
    <t>čestne vyhlasujem,</t>
  </si>
  <si>
    <t>že v spoločnosti uchádazača pôsobia nasledovné osoby splňajúce podmienky stanovené v § 32 ods. 8 ZVO:</t>
  </si>
  <si>
    <t>3. Meno Priezvisko, funkcia v spoločnosti</t>
  </si>
  <si>
    <t>V prípade, že vyššie nie sú uvedené žiadne osoby, čestne prehlasujem, že žiadne takéto osoby v našej spoločnosti nepôsobia.</t>
  </si>
  <si>
    <t xml:space="preserve">ako uchádzač vo verejnom obstarávaní </t>
  </si>
  <si>
    <t>1. Meno Priezvisko, funkcia</t>
  </si>
  <si>
    <t>4. ... v prípade potreby doplniť riadky</t>
  </si>
  <si>
    <t>Zároveň čestne vhylasujem, že všetky vyššie uvedené osoby spĺňajú podmienky účasti osobného postavenia podľa § 32 ods. 1 písm. a) zákona o verejnom obstarávaní</t>
  </si>
  <si>
    <t>Čestné vyhlásenie podľa § 32 ods. 7 zákona o verejnom obstarávaní</t>
  </si>
  <si>
    <t>Položka</t>
  </si>
  <si>
    <t>Cena bez DPH</t>
  </si>
  <si>
    <t>P.č.</t>
  </si>
  <si>
    <t>Odkaz na technický list, resp. inú sprievodnú dokumentáciu k dodávanému tovaru *</t>
  </si>
  <si>
    <t xml:space="preserve">Technická spôsobilosť alebo odborná spôsobilosť - § 34 ods. 1 písm. a) </t>
  </si>
  <si>
    <t>Podrobný popis dodaných tovarov</t>
  </si>
  <si>
    <t>Termín dodania tovarov</t>
  </si>
  <si>
    <t>Identifikácia odberateľa a kontaktné údaje (min. tel. číslo a email)</t>
  </si>
  <si>
    <t>Konzola</t>
  </si>
  <si>
    <t>Virtuálny trenažér</t>
  </si>
  <si>
    <t>Robotická konzola</t>
  </si>
  <si>
    <t>5G telechirurgický modul</t>
  </si>
  <si>
    <t>Ramená</t>
  </si>
  <si>
    <t>Pacientské robotické ramená</t>
  </si>
  <si>
    <t>Augmentovaná realita</t>
  </si>
  <si>
    <t>Videozobrazovacia veža</t>
  </si>
  <si>
    <t>Spotrebný materiál</t>
  </si>
  <si>
    <t>Množstvo ks</t>
  </si>
  <si>
    <t>Názov</t>
  </si>
  <si>
    <t>* V prípade, ak nemá uchádzač k dispozícii odkaz na technický list, resp. inú sprievodnú dokumentáciu, ktorú možno uložiť vo vhodnom formáte, napr. pdf a na základe ktorej možno v celkom rozsahu vyhodnotiť splnenie požiadaviek na predmet zákazky v súlade s prílohou č. 1 - Opis predmetu zákazky, predloží uchádzač na tieto účely ako súčasť ponuky samostatné technické listy.</t>
  </si>
  <si>
    <r>
      <rPr>
        <b/>
        <sz val="12"/>
        <color theme="1"/>
        <rFont val="Corbel"/>
      </rPr>
      <t>Minimálna požadovaná úroveň štandardov:</t>
    </r>
    <r>
      <rPr>
        <sz val="12"/>
        <color theme="1"/>
        <rFont val="Corbel"/>
      </rPr>
      <t xml:space="preserve"> Predloženým zoznamom dodaných tovarov musí uchádzač preukázať, že za predchádzajúce 3 roky od vyhlásenia verejného obstarávania dodal </t>
    </r>
    <r>
      <rPr>
        <b/>
        <sz val="12"/>
        <color theme="1"/>
        <rFont val="Corbel"/>
      </rPr>
      <t>min. 1 robotický systém pre abdominálne operácie, teda špeciálne navrhnuté medicínske zariadenie, ktoré umožňuje chirurgom vykonávať minimálne invazívne operácie v oblasti brušnej dutiny s väčšou presnosťou, kontrolou a flexibilitou, ako pri tradičných laparoskopických metódach. Nástroj chirurg ovláda na diaľku prostredníctvom konzoly.</t>
    </r>
  </si>
  <si>
    <t>Príloha č. 2 - Ponuka</t>
  </si>
  <si>
    <t xml:space="preserve">500 výkonov (operácií pacientov) </t>
  </si>
  <si>
    <t>Set spotrebného materiálu potrebného na vykonanie operačného zákroku pozostávajúci z: ihelec, Veľký ihelec, Malý nožnicový ihelec, Fenestrované bipolárne kliešte, Maryland bipolárne kliešte, Koagulačný hák, Monopolárne zakrivené nožnice, Trvalá koagulačná spatula, Stredne veľký klipovač, Pazúrové kliešte, Cadierové kliešte, Silné cadierové kliešte, Harmonický skalpel, Sterilné návleky pre robotické ramená, Káblovanie</t>
  </si>
  <si>
    <t>Jednotková cena za set</t>
  </si>
  <si>
    <t>Cena celkom (500 ks) bez DPH</t>
  </si>
  <si>
    <t>Celková cena za dodanie robotického systému (bude premietnutá do Prílohy č. 3a - Kúpna zmluva)</t>
  </si>
  <si>
    <t>Celková cena za dodanie spotrebného materiálu (bude premietnutá do Prílohy č. 3b - Rámcová dohoda)</t>
  </si>
  <si>
    <t>Celková cena v eur bez DPH za predmet zákazky (Návrh na plnenie)</t>
  </si>
  <si>
    <t>* Uchádzač je povinný aj v prípade uvedenia odkazu na technický list, resp. inú sprievodnú dokumentáciu/predloženia technického listu, resp. inej sprievodnej dokumentácie povinný predložiť ako súčasť ponuky vyplnenú prílohu č. 1a/1b , v ktorýchj uvedie konkrétne parametre ponúkaných tovarov.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</si>
</sst>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00"/>
    <numFmt numFmtId="166" formatCode="#,##0.00\ &quot;€&quot;"/>
  </numFmts>
  <fonts count="15">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6"/>
      <color theme="0"/>
      <name val="Calibri Light"/>
      <family val="2"/>
      <charset val="238"/>
      <scheme val="major"/>
    </font>
    <font>
      <sz val="12"/>
      <color theme="1"/>
      <name val="Corbel"/>
    </font>
    <font>
      <b/>
      <sz val="16"/>
      <color theme="1"/>
      <name val="Corbel "/>
      <charset val="238"/>
    </font>
    <font>
      <b/>
      <sz val="12"/>
      <color theme="1"/>
      <name val="Corbel"/>
    </font>
    <font>
      <b/>
      <sz val="16"/>
      <color theme="1"/>
      <name val="Corbel"/>
    </font>
    <font>
      <sz val="11"/>
      <color theme="1"/>
      <name val="Corbel"/>
    </font>
    <font>
      <u/>
      <sz val="11"/>
      <color theme="10"/>
      <name val="Calibri"/>
      <family val="2"/>
      <charset val="238"/>
      <scheme val="minor"/>
    </font>
    <font>
      <b/>
      <sz val="11"/>
      <color theme="1"/>
      <name val="Corbel"/>
    </font>
    <font>
      <u/>
      <sz val="11"/>
      <color theme="10"/>
      <name val="Corbel"/>
    </font>
    <font>
      <sz val="20"/>
      <name val="Corbel"/>
    </font>
    <font>
      <sz val="12"/>
      <color theme="1"/>
      <name val="Corbel"/>
      <family val="2"/>
      <charset val="238"/>
    </font>
    <font>
      <b/>
      <sz val="12"/>
      <color theme="1"/>
      <name val="Corbel"/>
      <family val="2"/>
      <charset val="238"/>
    </font>
  </fonts>
  <fills count="11">
    <fill>
      <patternFill patternType="none"/>
    </fill>
    <fill>
      <patternFill patternType="gray125"/>
    </fill>
    <fill>
      <patternFill patternType="solid">
        <fgColor rgb="FFFFFFCC"/>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2"/>
        <bgColor indexed="64"/>
      </patternFill>
    </fill>
  </fills>
  <borders count="42">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s>
  <cellStyleXfs count="5">
    <xf numFmtId="0" fontId="0" fillId="0" borderId="0"/>
    <xf numFmtId="0" fontId="1" fillId="2" borderId="2" applyNumberFormat="0" applyFont="0" applyAlignment="0" applyProtection="0"/>
    <xf numFmtId="164" fontId="1" fillId="0" borderId="0" applyFont="0" applyFill="0" applyBorder="0" applyAlignment="0" applyProtection="0"/>
    <xf numFmtId="0" fontId="1" fillId="0" borderId="0"/>
    <xf numFmtId="0" fontId="9" fillId="0" borderId="0" applyNumberFormat="0" applyFill="0" applyBorder="0" applyAlignment="0" applyProtection="0"/>
  </cellStyleXfs>
  <cellXfs count="199">
    <xf numFmtId="0" fontId="0" fillId="0" borderId="0" xfId="0"/>
    <xf numFmtId="0" fontId="0" fillId="0" borderId="0" xfId="0" applyProtection="1">
      <protection hidden="1"/>
    </xf>
    <xf numFmtId="0" fontId="0" fillId="0" borderId="0" xfId="0" applyAlignment="1" applyProtection="1">
      <alignment wrapText="1"/>
      <protection hidden="1"/>
    </xf>
    <xf numFmtId="0" fontId="0" fillId="3" borderId="26" xfId="0" applyFill="1" applyBorder="1" applyAlignment="1" applyProtection="1">
      <alignment horizontal="center" wrapText="1"/>
      <protection hidden="1"/>
    </xf>
    <xf numFmtId="0" fontId="2" fillId="3" borderId="27" xfId="0" applyFont="1" applyFill="1" applyBorder="1" applyAlignment="1" applyProtection="1">
      <alignment wrapText="1"/>
      <protection hidden="1"/>
    </xf>
    <xf numFmtId="0" fontId="2" fillId="3" borderId="28" xfId="0" applyFont="1" applyFill="1" applyBorder="1" applyAlignment="1" applyProtection="1">
      <alignment wrapText="1"/>
      <protection hidden="1"/>
    </xf>
    <xf numFmtId="0" fontId="2" fillId="3" borderId="29" xfId="0" applyFont="1" applyFill="1" applyBorder="1" applyAlignment="1" applyProtection="1">
      <alignment wrapText="1"/>
      <protection hidden="1"/>
    </xf>
    <xf numFmtId="0" fontId="2" fillId="3" borderId="24" xfId="0" applyFont="1" applyFill="1" applyBorder="1" applyAlignment="1" applyProtection="1">
      <alignment wrapText="1"/>
      <protection hidden="1"/>
    </xf>
    <xf numFmtId="0" fontId="2" fillId="3" borderId="26" xfId="0" applyFont="1" applyFill="1" applyBorder="1" applyAlignment="1" applyProtection="1">
      <alignment wrapText="1"/>
      <protection hidden="1"/>
    </xf>
    <xf numFmtId="0" fontId="0" fillId="3" borderId="21" xfId="0" applyFill="1" applyBorder="1" applyAlignment="1" applyProtection="1">
      <alignment horizontal="center"/>
      <protection hidden="1"/>
    </xf>
    <xf numFmtId="0" fontId="0" fillId="0" borderId="14" xfId="0" applyBorder="1" applyAlignment="1" applyProtection="1">
      <alignment wrapText="1"/>
      <protection locked="0" hidden="1"/>
    </xf>
    <xf numFmtId="0" fontId="0" fillId="0" borderId="15" xfId="0" applyBorder="1" applyAlignment="1" applyProtection="1">
      <alignment wrapText="1"/>
      <protection locked="0" hidden="1"/>
    </xf>
    <xf numFmtId="2" fontId="0" fillId="0" borderId="15" xfId="2" applyNumberFormat="1" applyFont="1" applyFill="1" applyBorder="1" applyAlignment="1" applyProtection="1">
      <alignment wrapText="1"/>
      <protection locked="0" hidden="1"/>
    </xf>
    <xf numFmtId="0" fontId="1" fillId="0" borderId="15" xfId="1" applyFont="1" applyFill="1" applyBorder="1" applyProtection="1">
      <protection locked="0" hidden="1"/>
    </xf>
    <xf numFmtId="2" fontId="0" fillId="0" borderId="31" xfId="2" applyNumberFormat="1" applyFont="1" applyFill="1" applyBorder="1" applyAlignment="1" applyProtection="1">
      <alignment wrapText="1"/>
      <protection locked="0" hidden="1"/>
    </xf>
    <xf numFmtId="2" fontId="0" fillId="3" borderId="31" xfId="0" applyNumberFormat="1" applyFill="1" applyBorder="1" applyProtection="1">
      <protection hidden="1"/>
    </xf>
    <xf numFmtId="2" fontId="0" fillId="3" borderId="4" xfId="0" applyNumberFormat="1" applyFill="1" applyBorder="1" applyProtection="1">
      <protection hidden="1"/>
    </xf>
    <xf numFmtId="2" fontId="0" fillId="3" borderId="38" xfId="0" applyNumberFormat="1" applyFill="1" applyBorder="1" applyProtection="1">
      <protection hidden="1"/>
    </xf>
    <xf numFmtId="0" fontId="0" fillId="0" borderId="5" xfId="0" applyBorder="1" applyAlignment="1" applyProtection="1">
      <alignment wrapText="1"/>
      <protection locked="0" hidden="1"/>
    </xf>
    <xf numFmtId="0" fontId="0" fillId="0" borderId="4" xfId="0" applyBorder="1" applyAlignment="1" applyProtection="1">
      <alignment wrapText="1"/>
      <protection locked="0" hidden="1"/>
    </xf>
    <xf numFmtId="2" fontId="0" fillId="0" borderId="4" xfId="2" applyNumberFormat="1" applyFont="1" applyFill="1" applyBorder="1" applyAlignment="1" applyProtection="1">
      <alignment wrapText="1"/>
      <protection locked="0" hidden="1"/>
    </xf>
    <xf numFmtId="2" fontId="0" fillId="0" borderId="18" xfId="2" applyNumberFormat="1" applyFont="1" applyFill="1" applyBorder="1" applyAlignment="1" applyProtection="1">
      <alignment wrapText="1"/>
      <protection locked="0" hidden="1"/>
    </xf>
    <xf numFmtId="2" fontId="0" fillId="3" borderId="18" xfId="0" applyNumberFormat="1" applyFill="1" applyBorder="1" applyProtection="1">
      <protection hidden="1"/>
    </xf>
    <xf numFmtId="0" fontId="0" fillId="0" borderId="12" xfId="0" applyBorder="1" applyAlignment="1" applyProtection="1">
      <alignment wrapText="1"/>
      <protection locked="0" hidden="1"/>
    </xf>
    <xf numFmtId="0" fontId="0" fillId="0" borderId="13" xfId="0" applyBorder="1" applyAlignment="1" applyProtection="1">
      <alignment wrapText="1"/>
      <protection locked="0" hidden="1"/>
    </xf>
    <xf numFmtId="2" fontId="0" fillId="0" borderId="13" xfId="2" applyNumberFormat="1" applyFont="1" applyFill="1" applyBorder="1" applyAlignment="1" applyProtection="1">
      <alignment wrapText="1"/>
      <protection locked="0" hidden="1"/>
    </xf>
    <xf numFmtId="2" fontId="0" fillId="0" borderId="30" xfId="2" applyNumberFormat="1" applyFont="1" applyFill="1" applyBorder="1" applyAlignment="1" applyProtection="1">
      <alignment wrapText="1"/>
      <protection locked="0" hidden="1"/>
    </xf>
    <xf numFmtId="0" fontId="0" fillId="3" borderId="22" xfId="0" applyFill="1" applyBorder="1" applyProtection="1">
      <protection hidden="1"/>
    </xf>
    <xf numFmtId="0" fontId="0" fillId="3" borderId="7" xfId="0" applyFill="1" applyBorder="1" applyAlignment="1" applyProtection="1">
      <alignment wrapText="1"/>
      <protection hidden="1"/>
    </xf>
    <xf numFmtId="0" fontId="0" fillId="3" borderId="8" xfId="0" applyFill="1" applyBorder="1" applyAlignment="1" applyProtection="1">
      <alignment wrapText="1"/>
      <protection hidden="1"/>
    </xf>
    <xf numFmtId="2" fontId="0" fillId="3" borderId="32" xfId="0" applyNumberFormat="1" applyFill="1" applyBorder="1" applyAlignment="1" applyProtection="1">
      <alignment wrapText="1"/>
      <protection hidden="1"/>
    </xf>
    <xf numFmtId="2" fontId="0" fillId="3" borderId="32" xfId="0" applyNumberFormat="1" applyFill="1" applyBorder="1" applyProtection="1">
      <protection hidden="1"/>
    </xf>
    <xf numFmtId="2" fontId="0" fillId="3" borderId="8" xfId="0" applyNumberFormat="1" applyFill="1" applyBorder="1" applyProtection="1">
      <protection hidden="1"/>
    </xf>
    <xf numFmtId="0" fontId="0" fillId="3" borderId="39" xfId="0" applyFill="1" applyBorder="1" applyProtection="1">
      <protection hidden="1"/>
    </xf>
    <xf numFmtId="0" fontId="0" fillId="4" borderId="5" xfId="0" applyFill="1" applyBorder="1" applyProtection="1">
      <protection hidden="1"/>
    </xf>
    <xf numFmtId="0" fontId="0" fillId="4" borderId="6" xfId="0" applyFill="1" applyBorder="1" applyProtection="1">
      <protection hidden="1"/>
    </xf>
    <xf numFmtId="0" fontId="0" fillId="3" borderId="5" xfId="0" applyFill="1" applyBorder="1" applyProtection="1">
      <protection hidden="1"/>
    </xf>
    <xf numFmtId="0" fontId="0" fillId="3" borderId="6" xfId="0" applyFill="1" applyBorder="1" applyProtection="1">
      <protection hidden="1"/>
    </xf>
    <xf numFmtId="0" fontId="0" fillId="4" borderId="17" xfId="0" applyFill="1" applyBorder="1" applyProtection="1">
      <protection hidden="1"/>
    </xf>
    <xf numFmtId="0" fontId="0" fillId="3" borderId="4" xfId="0" applyFill="1" applyBorder="1" applyProtection="1">
      <protection hidden="1"/>
    </xf>
    <xf numFmtId="0" fontId="0" fillId="3" borderId="18" xfId="0" applyFill="1" applyBorder="1" applyAlignment="1" applyProtection="1">
      <alignment horizontal="center"/>
      <protection hidden="1"/>
    </xf>
    <xf numFmtId="2" fontId="0" fillId="0" borderId="5" xfId="0" applyNumberFormat="1" applyBorder="1" applyProtection="1">
      <protection locked="0" hidden="1"/>
    </xf>
    <xf numFmtId="2" fontId="0" fillId="4" borderId="6" xfId="0" applyNumberFormat="1" applyFill="1" applyBorder="1" applyProtection="1">
      <protection hidden="1"/>
    </xf>
    <xf numFmtId="2" fontId="0" fillId="3" borderId="6" xfId="0" applyNumberFormat="1" applyFill="1" applyBorder="1" applyProtection="1">
      <protection hidden="1"/>
    </xf>
    <xf numFmtId="0" fontId="0" fillId="4" borderId="7" xfId="0" applyFill="1" applyBorder="1" applyProtection="1">
      <protection hidden="1"/>
    </xf>
    <xf numFmtId="0" fontId="0" fillId="3" borderId="8" xfId="0" applyFill="1" applyBorder="1" applyProtection="1">
      <protection hidden="1"/>
    </xf>
    <xf numFmtId="0" fontId="0" fillId="3" borderId="32" xfId="0" applyFill="1" applyBorder="1" applyAlignment="1" applyProtection="1">
      <alignment horizontal="center"/>
      <protection hidden="1"/>
    </xf>
    <xf numFmtId="0" fontId="0" fillId="4" borderId="27" xfId="0" applyFill="1" applyBorder="1" applyProtection="1">
      <protection hidden="1"/>
    </xf>
    <xf numFmtId="0" fontId="0" fillId="4" borderId="28" xfId="0" applyFill="1" applyBorder="1" applyAlignment="1" applyProtection="1">
      <alignment wrapText="1"/>
      <protection hidden="1"/>
    </xf>
    <xf numFmtId="0" fontId="0" fillId="4" borderId="28" xfId="0" applyFill="1" applyBorder="1" applyAlignment="1" applyProtection="1">
      <alignment horizontal="center" wrapText="1"/>
      <protection hidden="1"/>
    </xf>
    <xf numFmtId="165" fontId="2" fillId="4" borderId="28" xfId="0" applyNumberFormat="1" applyFont="1" applyFill="1" applyBorder="1" applyAlignment="1" applyProtection="1">
      <alignment wrapText="1"/>
      <protection hidden="1"/>
    </xf>
    <xf numFmtId="2" fontId="2" fillId="4" borderId="28" xfId="0" applyNumberFormat="1" applyFont="1" applyFill="1" applyBorder="1" applyAlignment="1" applyProtection="1">
      <alignment wrapText="1"/>
      <protection hidden="1"/>
    </xf>
    <xf numFmtId="165" fontId="2" fillId="4" borderId="29" xfId="0" applyNumberFormat="1" applyFont="1" applyFill="1" applyBorder="1" applyAlignment="1" applyProtection="1">
      <alignment wrapText="1"/>
      <protection hidden="1"/>
    </xf>
    <xf numFmtId="0" fontId="0" fillId="7" borderId="5" xfId="0" applyFill="1" applyBorder="1" applyAlignment="1" applyProtection="1">
      <alignment wrapText="1"/>
      <protection hidden="1"/>
    </xf>
    <xf numFmtId="0" fontId="0" fillId="7" borderId="6" xfId="0" applyFill="1" applyBorder="1" applyAlignment="1" applyProtection="1">
      <alignment wrapText="1"/>
      <protection hidden="1"/>
    </xf>
    <xf numFmtId="0" fontId="0" fillId="6" borderId="5" xfId="0" applyFill="1" applyBorder="1" applyAlignment="1" applyProtection="1">
      <alignment wrapText="1"/>
      <protection hidden="1"/>
    </xf>
    <xf numFmtId="0" fontId="0" fillId="6" borderId="6" xfId="0" applyFill="1" applyBorder="1" applyAlignment="1" applyProtection="1">
      <alignment wrapText="1"/>
      <protection hidden="1"/>
    </xf>
    <xf numFmtId="0" fontId="0" fillId="7" borderId="17" xfId="0" applyFill="1" applyBorder="1" applyProtection="1">
      <protection hidden="1"/>
    </xf>
    <xf numFmtId="0" fontId="0" fillId="7" borderId="6" xfId="0" applyFill="1" applyBorder="1" applyProtection="1">
      <protection hidden="1"/>
    </xf>
    <xf numFmtId="0" fontId="0" fillId="7" borderId="5" xfId="0" applyFill="1" applyBorder="1" applyProtection="1">
      <protection hidden="1"/>
    </xf>
    <xf numFmtId="0" fontId="0" fillId="6" borderId="4" xfId="0" applyFill="1" applyBorder="1" applyProtection="1">
      <protection hidden="1"/>
    </xf>
    <xf numFmtId="0" fontId="0" fillId="6" borderId="18" xfId="0" applyFill="1" applyBorder="1" applyAlignment="1" applyProtection="1">
      <alignment wrapText="1"/>
      <protection hidden="1"/>
    </xf>
    <xf numFmtId="2" fontId="0" fillId="5" borderId="5" xfId="0" applyNumberFormat="1" applyFill="1" applyBorder="1" applyProtection="1">
      <protection hidden="1"/>
    </xf>
    <xf numFmtId="2" fontId="0" fillId="7" borderId="6" xfId="0" applyNumberFormat="1" applyFill="1" applyBorder="1" applyAlignment="1" applyProtection="1">
      <alignment wrapText="1"/>
      <protection hidden="1"/>
    </xf>
    <xf numFmtId="2" fontId="0" fillId="6" borderId="6" xfId="0" applyNumberFormat="1" applyFill="1" applyBorder="1" applyAlignment="1" applyProtection="1">
      <alignment wrapText="1"/>
      <protection hidden="1"/>
    </xf>
    <xf numFmtId="2" fontId="0" fillId="7" borderId="6" xfId="0" applyNumberFormat="1" applyFill="1" applyBorder="1" applyProtection="1">
      <protection hidden="1"/>
    </xf>
    <xf numFmtId="0" fontId="0" fillId="7" borderId="12" xfId="0" applyFill="1" applyBorder="1" applyProtection="1">
      <protection hidden="1"/>
    </xf>
    <xf numFmtId="0" fontId="0" fillId="6" borderId="13" xfId="0" applyFill="1" applyBorder="1" applyProtection="1">
      <protection hidden="1"/>
    </xf>
    <xf numFmtId="0" fontId="0" fillId="6" borderId="30" xfId="0" applyFill="1" applyBorder="1" applyAlignment="1" applyProtection="1">
      <alignment wrapText="1"/>
      <protection hidden="1"/>
    </xf>
    <xf numFmtId="0" fontId="0" fillId="7" borderId="27" xfId="0" applyFill="1" applyBorder="1" applyProtection="1">
      <protection hidden="1"/>
    </xf>
    <xf numFmtId="0" fontId="0" fillId="7" borderId="28" xfId="0" applyFill="1" applyBorder="1" applyAlignment="1" applyProtection="1">
      <alignment wrapText="1"/>
      <protection hidden="1"/>
    </xf>
    <xf numFmtId="2" fontId="0" fillId="7" borderId="28" xfId="0" applyNumberFormat="1" applyFill="1" applyBorder="1" applyAlignment="1" applyProtection="1">
      <alignment wrapText="1"/>
      <protection hidden="1"/>
    </xf>
    <xf numFmtId="2" fontId="0" fillId="7" borderId="29" xfId="0" applyNumberFormat="1" applyFill="1" applyBorder="1" applyAlignment="1" applyProtection="1">
      <alignment wrapText="1"/>
      <protection hidden="1"/>
    </xf>
    <xf numFmtId="0" fontId="0" fillId="8" borderId="5" xfId="0" applyFill="1" applyBorder="1" applyAlignment="1" applyProtection="1">
      <alignment wrapText="1"/>
      <protection hidden="1"/>
    </xf>
    <xf numFmtId="0" fontId="0" fillId="8" borderId="6" xfId="0" applyFill="1" applyBorder="1" applyAlignment="1" applyProtection="1">
      <alignment wrapText="1"/>
      <protection hidden="1"/>
    </xf>
    <xf numFmtId="0" fontId="0" fillId="9" borderId="5" xfId="0" applyFill="1" applyBorder="1" applyAlignment="1" applyProtection="1">
      <alignment wrapText="1"/>
      <protection hidden="1"/>
    </xf>
    <xf numFmtId="0" fontId="0" fillId="9" borderId="6" xfId="0" applyFill="1" applyBorder="1" applyAlignment="1" applyProtection="1">
      <alignment wrapText="1"/>
      <protection hidden="1"/>
    </xf>
    <xf numFmtId="0" fontId="0" fillId="8" borderId="17" xfId="0" applyFill="1" applyBorder="1" applyProtection="1">
      <protection hidden="1"/>
    </xf>
    <xf numFmtId="0" fontId="0" fillId="8" borderId="6" xfId="0" applyFill="1" applyBorder="1" applyProtection="1">
      <protection hidden="1"/>
    </xf>
    <xf numFmtId="0" fontId="0" fillId="8" borderId="5" xfId="0" applyFill="1" applyBorder="1" applyProtection="1">
      <protection hidden="1"/>
    </xf>
    <xf numFmtId="0" fontId="0" fillId="9" borderId="4" xfId="0" applyFill="1" applyBorder="1" applyProtection="1">
      <protection hidden="1"/>
    </xf>
    <xf numFmtId="0" fontId="0" fillId="9" borderId="18" xfId="0" applyFill="1" applyBorder="1" applyAlignment="1" applyProtection="1">
      <alignment wrapText="1"/>
      <protection hidden="1"/>
    </xf>
    <xf numFmtId="2" fontId="0" fillId="8" borderId="6" xfId="0" applyNumberFormat="1" applyFill="1" applyBorder="1" applyAlignment="1" applyProtection="1">
      <alignment wrapText="1"/>
      <protection hidden="1"/>
    </xf>
    <xf numFmtId="2" fontId="0" fillId="9" borderId="6" xfId="0" applyNumberFormat="1" applyFill="1" applyBorder="1" applyAlignment="1" applyProtection="1">
      <alignment wrapText="1"/>
      <protection hidden="1"/>
    </xf>
    <xf numFmtId="2" fontId="0" fillId="8" borderId="6" xfId="0" applyNumberFormat="1" applyFill="1" applyBorder="1" applyProtection="1">
      <protection hidden="1"/>
    </xf>
    <xf numFmtId="0" fontId="0" fillId="8" borderId="7" xfId="0" applyFill="1" applyBorder="1" applyProtection="1">
      <protection hidden="1"/>
    </xf>
    <xf numFmtId="0" fontId="0" fillId="9" borderId="8" xfId="0" applyFill="1" applyBorder="1" applyProtection="1">
      <protection hidden="1"/>
    </xf>
    <xf numFmtId="0" fontId="0" fillId="9" borderId="32" xfId="0" applyFill="1" applyBorder="1" applyAlignment="1" applyProtection="1">
      <alignment wrapText="1"/>
      <protection hidden="1"/>
    </xf>
    <xf numFmtId="0" fontId="0" fillId="8" borderId="27" xfId="0" applyFill="1" applyBorder="1" applyProtection="1">
      <protection hidden="1"/>
    </xf>
    <xf numFmtId="0" fontId="0" fillId="8" borderId="28" xfId="0" applyFill="1" applyBorder="1" applyAlignment="1" applyProtection="1">
      <alignment wrapText="1"/>
      <protection hidden="1"/>
    </xf>
    <xf numFmtId="2" fontId="0" fillId="8" borderId="28" xfId="0" applyNumberFormat="1" applyFill="1" applyBorder="1" applyAlignment="1" applyProtection="1">
      <alignment wrapText="1"/>
      <protection hidden="1"/>
    </xf>
    <xf numFmtId="2" fontId="0" fillId="8" borderId="29" xfId="0" applyNumberFormat="1" applyFill="1" applyBorder="1" applyAlignment="1" applyProtection="1">
      <alignment wrapText="1"/>
      <protection hidden="1"/>
    </xf>
    <xf numFmtId="0" fontId="4" fillId="0" borderId="0" xfId="0" applyFont="1"/>
    <xf numFmtId="0" fontId="8" fillId="0" borderId="0" xfId="0" applyFont="1"/>
    <xf numFmtId="0" fontId="8" fillId="0" borderId="21" xfId="0" applyFont="1" applyBorder="1" applyAlignment="1">
      <alignment horizontal="justify" vertical="center"/>
    </xf>
    <xf numFmtId="0" fontId="8" fillId="0" borderId="21" xfId="0" applyFont="1" applyBorder="1" applyAlignment="1">
      <alignment horizontal="left" vertical="center" wrapText="1" indent="1"/>
    </xf>
    <xf numFmtId="0" fontId="10" fillId="0" borderId="21" xfId="0" applyFont="1" applyBorder="1" applyAlignment="1">
      <alignment horizontal="center" vertical="center" wrapText="1"/>
    </xf>
    <xf numFmtId="0" fontId="11" fillId="0" borderId="21" xfId="4" applyFont="1" applyBorder="1" applyAlignment="1">
      <alignment horizontal="left" vertical="center" wrapText="1" indent="1"/>
    </xf>
    <xf numFmtId="0" fontId="8" fillId="0" borderId="21" xfId="0" applyFont="1" applyBorder="1" applyAlignment="1" applyProtection="1">
      <alignment horizontal="left" vertical="center" wrapText="1" indent="1"/>
      <protection locked="0"/>
    </xf>
    <xf numFmtId="0" fontId="8" fillId="0" borderId="21" xfId="0" applyFont="1" applyBorder="1" applyAlignment="1">
      <alignment horizontal="left" wrapText="1" indent="1"/>
    </xf>
    <xf numFmtId="0" fontId="8" fillId="0" borderId="22" xfId="0" applyFont="1" applyBorder="1" applyAlignment="1">
      <alignment vertical="center"/>
    </xf>
    <xf numFmtId="0" fontId="12" fillId="0" borderId="40" xfId="0" applyFont="1" applyBorder="1" applyAlignment="1">
      <alignment horizontal="center" vertical="center"/>
    </xf>
    <xf numFmtId="0" fontId="6" fillId="0" borderId="4" xfId="0" applyFont="1" applyBorder="1" applyAlignment="1">
      <alignment vertical="center"/>
    </xf>
    <xf numFmtId="0" fontId="6" fillId="0" borderId="4" xfId="0" applyFont="1" applyBorder="1" applyAlignment="1">
      <alignment vertical="center" wrapText="1"/>
    </xf>
    <xf numFmtId="0" fontId="4" fillId="0" borderId="4" xfId="0" applyFont="1" applyBorder="1"/>
    <xf numFmtId="0" fontId="4" fillId="0" borderId="4" xfId="0" applyFont="1" applyBorder="1" applyAlignment="1">
      <alignment vertical="center"/>
    </xf>
    <xf numFmtId="0" fontId="3" fillId="4" borderId="24" xfId="0" applyFont="1" applyFill="1" applyBorder="1" applyAlignment="1" applyProtection="1">
      <alignment horizontal="center" vertical="center"/>
      <protection hidden="1"/>
    </xf>
    <xf numFmtId="0" fontId="3" fillId="4" borderId="3" xfId="0" applyFont="1" applyFill="1" applyBorder="1" applyAlignment="1" applyProtection="1">
      <alignment horizontal="center" vertical="center"/>
      <protection hidden="1"/>
    </xf>
    <xf numFmtId="0" fontId="3" fillId="4" borderId="25" xfId="0" applyFont="1" applyFill="1" applyBorder="1" applyAlignment="1" applyProtection="1">
      <alignment horizontal="center" vertical="center"/>
      <protection hidden="1"/>
    </xf>
    <xf numFmtId="0" fontId="0" fillId="3" borderId="36" xfId="0" applyFill="1" applyBorder="1" applyAlignment="1" applyProtection="1">
      <alignment horizontal="center" vertical="center"/>
      <protection hidden="1"/>
    </xf>
    <xf numFmtId="0" fontId="0" fillId="3" borderId="18" xfId="0" applyFill="1" applyBorder="1" applyAlignment="1" applyProtection="1">
      <alignment horizontal="center" vertical="center"/>
      <protection hidden="1"/>
    </xf>
    <xf numFmtId="0" fontId="2" fillId="3" borderId="10" xfId="0" applyFont="1" applyFill="1" applyBorder="1" applyAlignment="1" applyProtection="1">
      <alignment horizontal="left" vertical="center" wrapText="1"/>
      <protection hidden="1"/>
    </xf>
    <xf numFmtId="0" fontId="2" fillId="3" borderId="4" xfId="0" applyFont="1" applyFill="1" applyBorder="1" applyAlignment="1" applyProtection="1">
      <alignment horizontal="left" vertical="center" wrapText="1"/>
      <protection hidden="1"/>
    </xf>
    <xf numFmtId="0" fontId="3" fillId="7" borderId="27" xfId="0" applyFont="1" applyFill="1" applyBorder="1" applyAlignment="1" applyProtection="1">
      <alignment horizontal="center" vertical="center"/>
      <protection hidden="1"/>
    </xf>
    <xf numFmtId="0" fontId="3" fillId="7" borderId="28" xfId="0" applyFont="1" applyFill="1" applyBorder="1" applyAlignment="1" applyProtection="1">
      <alignment horizontal="center" vertical="center"/>
      <protection hidden="1"/>
    </xf>
    <xf numFmtId="0" fontId="3" fillId="7" borderId="29" xfId="0" applyFont="1" applyFill="1" applyBorder="1" applyAlignment="1" applyProtection="1">
      <alignment horizontal="center" vertical="center"/>
      <protection hidden="1"/>
    </xf>
    <xf numFmtId="0" fontId="0" fillId="7" borderId="14" xfId="0" applyFill="1" applyBorder="1" applyAlignment="1" applyProtection="1">
      <alignment horizontal="center" wrapText="1"/>
      <protection hidden="1"/>
    </xf>
    <xf numFmtId="0" fontId="0" fillId="7" borderId="5" xfId="0" applyFill="1" applyBorder="1" applyAlignment="1" applyProtection="1">
      <alignment horizontal="center" wrapText="1"/>
      <protection hidden="1"/>
    </xf>
    <xf numFmtId="0" fontId="2" fillId="6" borderId="15" xfId="0" applyFont="1" applyFill="1" applyBorder="1" applyAlignment="1" applyProtection="1">
      <alignment horizontal="left" vertical="center" wrapText="1"/>
      <protection hidden="1"/>
    </xf>
    <xf numFmtId="0" fontId="2" fillId="6" borderId="31" xfId="0" applyFont="1" applyFill="1" applyBorder="1" applyAlignment="1" applyProtection="1">
      <alignment horizontal="left" vertical="center" wrapText="1"/>
      <protection hidden="1"/>
    </xf>
    <xf numFmtId="0" fontId="2" fillId="6" borderId="4" xfId="0" applyFont="1" applyFill="1" applyBorder="1" applyAlignment="1" applyProtection="1">
      <alignment horizontal="left" vertical="center" wrapText="1"/>
      <protection hidden="1"/>
    </xf>
    <xf numFmtId="0" fontId="2" fillId="6" borderId="18" xfId="0" applyFont="1" applyFill="1" applyBorder="1" applyAlignment="1" applyProtection="1">
      <alignment horizontal="left" vertical="center" wrapText="1"/>
      <protection hidden="1"/>
    </xf>
    <xf numFmtId="0" fontId="0" fillId="7" borderId="23" xfId="0" applyFill="1" applyBorder="1" applyAlignment="1" applyProtection="1">
      <alignment horizontal="center"/>
      <protection hidden="1"/>
    </xf>
    <xf numFmtId="0" fontId="0" fillId="7" borderId="16" xfId="0" applyFill="1" applyBorder="1" applyAlignment="1" applyProtection="1">
      <alignment horizontal="center"/>
      <protection hidden="1"/>
    </xf>
    <xf numFmtId="0" fontId="0" fillId="6" borderId="9" xfId="0" applyFill="1" applyBorder="1" applyAlignment="1" applyProtection="1">
      <alignment horizontal="center" wrapText="1"/>
      <protection hidden="1"/>
    </xf>
    <xf numFmtId="0" fontId="0" fillId="6" borderId="11" xfId="0" applyFill="1" applyBorder="1" applyAlignment="1" applyProtection="1">
      <alignment horizontal="center" wrapText="1"/>
      <protection hidden="1"/>
    </xf>
    <xf numFmtId="0" fontId="0" fillId="7" borderId="9" xfId="0" applyFill="1" applyBorder="1" applyAlignment="1" applyProtection="1">
      <alignment horizontal="center" wrapText="1"/>
      <protection hidden="1"/>
    </xf>
    <xf numFmtId="0" fontId="0" fillId="7" borderId="11" xfId="0" applyFill="1" applyBorder="1" applyAlignment="1" applyProtection="1">
      <alignment horizontal="center" wrapText="1"/>
      <protection hidden="1"/>
    </xf>
    <xf numFmtId="0" fontId="2" fillId="9" borderId="10" xfId="0" applyFont="1" applyFill="1" applyBorder="1" applyAlignment="1" applyProtection="1">
      <alignment horizontal="left" vertical="center" wrapText="1"/>
      <protection hidden="1"/>
    </xf>
    <xf numFmtId="0" fontId="2" fillId="9" borderId="36" xfId="0" applyFont="1" applyFill="1" applyBorder="1" applyAlignment="1" applyProtection="1">
      <alignment horizontal="left" vertical="center" wrapText="1"/>
      <protection hidden="1"/>
    </xf>
    <xf numFmtId="0" fontId="2" fillId="9" borderId="4" xfId="0" applyFont="1" applyFill="1" applyBorder="1" applyAlignment="1" applyProtection="1">
      <alignment horizontal="left" vertical="center" wrapText="1"/>
      <protection hidden="1"/>
    </xf>
    <xf numFmtId="0" fontId="2" fillId="9" borderId="18" xfId="0" applyFont="1" applyFill="1" applyBorder="1" applyAlignment="1" applyProtection="1">
      <alignment horizontal="left" vertical="center" wrapText="1"/>
      <protection hidden="1"/>
    </xf>
    <xf numFmtId="0" fontId="0" fillId="8" borderId="9" xfId="0" applyFill="1" applyBorder="1" applyAlignment="1" applyProtection="1">
      <alignment horizontal="center" wrapText="1"/>
      <protection hidden="1"/>
    </xf>
    <xf numFmtId="0" fontId="0" fillId="8" borderId="11" xfId="0" applyFill="1" applyBorder="1" applyAlignment="1" applyProtection="1">
      <alignment horizontal="center" wrapText="1"/>
      <protection hidden="1"/>
    </xf>
    <xf numFmtId="0" fontId="0" fillId="9" borderId="9" xfId="0" applyFill="1" applyBorder="1" applyAlignment="1" applyProtection="1">
      <alignment horizontal="center" wrapText="1"/>
      <protection hidden="1"/>
    </xf>
    <xf numFmtId="0" fontId="0" fillId="9" borderId="11" xfId="0" applyFill="1" applyBorder="1" applyAlignment="1" applyProtection="1">
      <alignment horizontal="center" wrapText="1"/>
      <protection hidden="1"/>
    </xf>
    <xf numFmtId="0" fontId="0" fillId="8" borderId="37" xfId="0" applyFill="1" applyBorder="1" applyAlignment="1" applyProtection="1">
      <alignment horizontal="center"/>
      <protection hidden="1"/>
    </xf>
    <xf numFmtId="0" fontId="0" fillId="8" borderId="11" xfId="0" applyFill="1" applyBorder="1" applyAlignment="1" applyProtection="1">
      <alignment horizontal="center"/>
      <protection hidden="1"/>
    </xf>
    <xf numFmtId="0" fontId="3" fillId="4" borderId="34" xfId="0" applyFont="1" applyFill="1" applyBorder="1" applyAlignment="1" applyProtection="1">
      <alignment horizontal="center" vertical="center"/>
      <protection hidden="1"/>
    </xf>
    <xf numFmtId="0" fontId="3" fillId="4" borderId="35" xfId="0" applyFont="1" applyFill="1" applyBorder="1" applyAlignment="1" applyProtection="1">
      <alignment horizontal="center" vertical="center"/>
      <protection hidden="1"/>
    </xf>
    <xf numFmtId="0" fontId="3" fillId="4" borderId="33" xfId="0" applyFont="1" applyFill="1" applyBorder="1" applyAlignment="1" applyProtection="1">
      <alignment horizontal="center" vertical="center"/>
      <protection hidden="1"/>
    </xf>
    <xf numFmtId="0" fontId="0" fillId="4" borderId="9" xfId="0" applyFill="1" applyBorder="1" applyAlignment="1" applyProtection="1">
      <alignment horizontal="center" wrapText="1"/>
      <protection hidden="1"/>
    </xf>
    <xf numFmtId="0" fontId="0" fillId="4" borderId="5" xfId="0" applyFill="1" applyBorder="1" applyAlignment="1" applyProtection="1">
      <alignment horizontal="center" wrapText="1"/>
      <protection hidden="1"/>
    </xf>
    <xf numFmtId="0" fontId="0" fillId="4" borderId="9" xfId="0" applyFill="1" applyBorder="1" applyAlignment="1" applyProtection="1">
      <alignment horizontal="center"/>
      <protection hidden="1"/>
    </xf>
    <xf numFmtId="0" fontId="0" fillId="4" borderId="11" xfId="0" applyFill="1" applyBorder="1" applyAlignment="1" applyProtection="1">
      <alignment horizontal="center"/>
      <protection hidden="1"/>
    </xf>
    <xf numFmtId="0" fontId="0" fillId="3" borderId="9" xfId="0" applyFill="1" applyBorder="1" applyAlignment="1" applyProtection="1">
      <alignment horizontal="center"/>
      <protection hidden="1"/>
    </xf>
    <xf numFmtId="0" fontId="0" fillId="3" borderId="11" xfId="0" applyFill="1" applyBorder="1" applyAlignment="1" applyProtection="1">
      <alignment horizontal="center"/>
      <protection hidden="1"/>
    </xf>
    <xf numFmtId="0" fontId="0" fillId="4" borderId="37" xfId="0" applyFill="1" applyBorder="1" applyAlignment="1" applyProtection="1">
      <alignment horizontal="center"/>
      <protection hidden="1"/>
    </xf>
    <xf numFmtId="0" fontId="3" fillId="8" borderId="20" xfId="0" applyFont="1" applyFill="1" applyBorder="1" applyAlignment="1" applyProtection="1">
      <alignment horizontal="center" vertical="center"/>
      <protection hidden="1"/>
    </xf>
    <xf numFmtId="0" fontId="3" fillId="8" borderId="1" xfId="0" applyFont="1" applyFill="1" applyBorder="1" applyAlignment="1" applyProtection="1">
      <alignment horizontal="center" vertical="center"/>
      <protection hidden="1"/>
    </xf>
    <xf numFmtId="0" fontId="3" fillId="8" borderId="19" xfId="0" applyFont="1" applyFill="1" applyBorder="1" applyAlignment="1" applyProtection="1">
      <alignment horizontal="center" vertical="center"/>
      <protection hidden="1"/>
    </xf>
    <xf numFmtId="0" fontId="0" fillId="8" borderId="5" xfId="0" applyFill="1" applyBorder="1" applyAlignment="1" applyProtection="1">
      <alignment horizontal="center" wrapText="1"/>
      <protection hidden="1"/>
    </xf>
    <xf numFmtId="0" fontId="4" fillId="6" borderId="4" xfId="0" applyFont="1" applyFill="1" applyBorder="1" applyAlignment="1" applyProtection="1">
      <alignment horizontal="left"/>
      <protection locked="0"/>
    </xf>
    <xf numFmtId="0" fontId="4" fillId="0" borderId="4" xfId="0" applyFont="1" applyBorder="1" applyAlignment="1">
      <alignment horizontal="left" vertical="center" wrapText="1"/>
    </xf>
    <xf numFmtId="0" fontId="6" fillId="0" borderId="18" xfId="0" applyFont="1" applyBorder="1" applyAlignment="1">
      <alignment horizontal="center" vertical="center"/>
    </xf>
    <xf numFmtId="0" fontId="6" fillId="0" borderId="17" xfId="0" applyFont="1" applyBorder="1" applyAlignment="1">
      <alignment horizontal="center" vertical="center"/>
    </xf>
    <xf numFmtId="0" fontId="4" fillId="6" borderId="4" xfId="0" applyFont="1" applyFill="1" applyBorder="1" applyAlignment="1" applyProtection="1">
      <alignment horizontal="center"/>
      <protection locked="0"/>
    </xf>
    <xf numFmtId="0" fontId="6" fillId="10" borderId="18" xfId="0" applyFont="1" applyFill="1" applyBorder="1" applyAlignment="1">
      <alignment horizontal="center" vertical="center" wrapText="1"/>
    </xf>
    <xf numFmtId="0" fontId="6" fillId="10" borderId="41" xfId="0" applyFont="1" applyFill="1" applyBorder="1" applyAlignment="1">
      <alignment horizontal="center" vertical="center" wrapText="1"/>
    </xf>
    <xf numFmtId="0" fontId="6" fillId="10" borderId="17" xfId="0" applyFont="1" applyFill="1" applyBorder="1" applyAlignment="1">
      <alignment horizontal="center" vertical="center" wrapText="1"/>
    </xf>
    <xf numFmtId="0" fontId="5" fillId="10" borderId="4" xfId="0" applyFont="1" applyFill="1" applyBorder="1" applyAlignment="1" applyProtection="1">
      <alignment horizontal="left" wrapText="1"/>
    </xf>
    <xf numFmtId="0" fontId="4" fillId="0" borderId="0" xfId="0" applyFont="1" applyProtection="1"/>
    <xf numFmtId="0" fontId="4" fillId="0" borderId="4" xfId="0" applyFont="1" applyBorder="1" applyAlignment="1" applyProtection="1">
      <alignment horizontal="left"/>
    </xf>
    <xf numFmtId="0" fontId="4" fillId="0" borderId="4" xfId="0" applyFont="1" applyBorder="1" applyAlignment="1" applyProtection="1">
      <alignment horizontal="left" wrapText="1"/>
    </xf>
    <xf numFmtId="0" fontId="6" fillId="0" borderId="4" xfId="0" applyFont="1" applyBorder="1" applyAlignment="1" applyProtection="1">
      <alignment horizontal="center" vertical="center"/>
    </xf>
    <xf numFmtId="0" fontId="6" fillId="0" borderId="4" xfId="0" applyFont="1" applyBorder="1" applyAlignment="1" applyProtection="1">
      <alignment horizontal="center" vertical="center"/>
    </xf>
    <xf numFmtId="0" fontId="6" fillId="0" borderId="4" xfId="0" applyFont="1" applyBorder="1" applyAlignment="1" applyProtection="1">
      <alignment horizontal="left" vertical="center" wrapText="1"/>
    </xf>
    <xf numFmtId="0" fontId="6" fillId="0" borderId="4" xfId="0" applyFont="1" applyBorder="1" applyAlignment="1" applyProtection="1">
      <alignment vertical="center"/>
    </xf>
    <xf numFmtId="0" fontId="6" fillId="0" borderId="18" xfId="0" applyFont="1" applyBorder="1" applyAlignment="1" applyProtection="1">
      <alignment horizontal="center" vertical="center"/>
    </xf>
    <xf numFmtId="0" fontId="6" fillId="0" borderId="41" xfId="0" applyFont="1" applyBorder="1" applyAlignment="1" applyProtection="1">
      <alignment horizontal="center" vertical="center"/>
    </xf>
    <xf numFmtId="0" fontId="6" fillId="0" borderId="17" xfId="0" applyFont="1" applyBorder="1" applyAlignment="1" applyProtection="1">
      <alignment horizontal="center" vertical="center"/>
    </xf>
    <xf numFmtId="0" fontId="13" fillId="0" borderId="4" xfId="0" applyFont="1" applyBorder="1" applyAlignment="1" applyProtection="1">
      <alignment horizontal="center" vertical="center"/>
    </xf>
    <xf numFmtId="0" fontId="4" fillId="0" borderId="4" xfId="0" applyFont="1" applyBorder="1" applyAlignment="1" applyProtection="1">
      <alignment horizontal="left" vertical="center" wrapText="1"/>
    </xf>
    <xf numFmtId="0" fontId="13" fillId="0" borderId="4" xfId="0" applyFont="1" applyBorder="1" applyAlignment="1" applyProtection="1">
      <alignment horizontal="left" vertical="center" wrapText="1"/>
    </xf>
    <xf numFmtId="0" fontId="13" fillId="0" borderId="18" xfId="0" applyFont="1" applyBorder="1" applyAlignment="1" applyProtection="1">
      <alignment horizontal="left" vertical="center" wrapText="1"/>
    </xf>
    <xf numFmtId="0" fontId="13" fillId="0" borderId="17" xfId="0" applyFont="1" applyBorder="1" applyAlignment="1" applyProtection="1">
      <alignment horizontal="left" vertical="center" wrapText="1"/>
    </xf>
    <xf numFmtId="0" fontId="13" fillId="0" borderId="18" xfId="0" applyFont="1" applyBorder="1" applyAlignment="1" applyProtection="1">
      <alignment horizontal="center" vertical="center"/>
    </xf>
    <xf numFmtId="0" fontId="6" fillId="0" borderId="18" xfId="0" applyFont="1" applyBorder="1" applyAlignment="1" applyProtection="1">
      <alignment vertical="center" wrapText="1"/>
    </xf>
    <xf numFmtId="0" fontId="6" fillId="0" borderId="4" xfId="0" applyFont="1" applyBorder="1" applyAlignment="1" applyProtection="1">
      <alignment vertical="center" wrapText="1"/>
    </xf>
    <xf numFmtId="0" fontId="4" fillId="0" borderId="4" xfId="0" applyFont="1" applyBorder="1" applyAlignment="1" applyProtection="1">
      <alignment vertical="center" wrapText="1"/>
    </xf>
    <xf numFmtId="0" fontId="14" fillId="0" borderId="4" xfId="0" applyFont="1" applyBorder="1" applyAlignment="1" applyProtection="1">
      <alignment horizontal="center" vertical="center" wrapText="1"/>
    </xf>
    <xf numFmtId="0" fontId="2" fillId="0" borderId="4" xfId="0" applyFont="1" applyBorder="1" applyAlignment="1" applyProtection="1">
      <alignment vertical="center" wrapText="1"/>
    </xf>
    <xf numFmtId="0" fontId="4" fillId="0" borderId="0" xfId="0" applyFont="1" applyAlignment="1" applyProtection="1">
      <alignment horizontal="center"/>
    </xf>
    <xf numFmtId="166" fontId="7" fillId="0" borderId="0" xfId="0" applyNumberFormat="1" applyFont="1" applyAlignment="1" applyProtection="1">
      <alignment horizontal="center"/>
    </xf>
    <xf numFmtId="0" fontId="4" fillId="0" borderId="41" xfId="0" applyFont="1" applyBorder="1" applyAlignment="1" applyProtection="1">
      <alignment horizontal="left" vertical="center" wrapText="1"/>
    </xf>
    <xf numFmtId="0" fontId="4" fillId="0" borderId="17" xfId="0" applyFont="1" applyBorder="1" applyAlignment="1" applyProtection="1">
      <alignment horizontal="left" vertical="center" wrapText="1"/>
    </xf>
    <xf numFmtId="0" fontId="13" fillId="0" borderId="4" xfId="0" applyFont="1" applyBorder="1" applyAlignment="1" applyProtection="1">
      <alignment horizontal="left" wrapText="1"/>
    </xf>
    <xf numFmtId="166" fontId="6" fillId="0" borderId="4" xfId="0" applyNumberFormat="1" applyFont="1" applyFill="1" applyBorder="1" applyAlignment="1" applyProtection="1">
      <alignment vertical="center"/>
    </xf>
    <xf numFmtId="166" fontId="4" fillId="6" borderId="4" xfId="0" applyNumberFormat="1" applyFont="1" applyFill="1" applyBorder="1" applyAlignment="1" applyProtection="1">
      <alignment vertical="center"/>
      <protection locked="0"/>
    </xf>
    <xf numFmtId="166" fontId="4" fillId="0" borderId="4" xfId="0" applyNumberFormat="1" applyFont="1" applyBorder="1" applyAlignment="1" applyProtection="1">
      <alignment vertical="center" wrapText="1"/>
    </xf>
    <xf numFmtId="0" fontId="4" fillId="6" borderId="18" xfId="0" applyFont="1" applyFill="1" applyBorder="1" applyAlignment="1" applyProtection="1">
      <alignment horizontal="left" vertical="center" wrapText="1"/>
      <protection locked="0"/>
    </xf>
    <xf numFmtId="0" fontId="0" fillId="6" borderId="17" xfId="0" applyFont="1" applyFill="1" applyBorder="1" applyAlignment="1" applyProtection="1">
      <alignment horizontal="left" vertical="center" wrapText="1"/>
      <protection locked="0"/>
    </xf>
    <xf numFmtId="0" fontId="4" fillId="6" borderId="18" xfId="0" applyFont="1" applyFill="1" applyBorder="1" applyAlignment="1" applyProtection="1">
      <alignment horizontal="left" vertical="center" wrapText="1"/>
      <protection locked="0"/>
    </xf>
    <xf numFmtId="0" fontId="0" fillId="6" borderId="17" xfId="0" applyFont="1" applyFill="1" applyBorder="1" applyAlignment="1" applyProtection="1">
      <alignment horizontal="left" vertical="center" wrapText="1"/>
      <protection locked="0"/>
    </xf>
    <xf numFmtId="166" fontId="7" fillId="0" borderId="4" xfId="0" applyNumberFormat="1" applyFont="1" applyBorder="1" applyAlignment="1" applyProtection="1">
      <alignment horizontal="center" vertical="center"/>
    </xf>
    <xf numFmtId="0" fontId="4" fillId="6" borderId="18" xfId="0" applyFont="1" applyFill="1" applyBorder="1" applyAlignment="1" applyProtection="1">
      <alignment horizontal="center"/>
      <protection locked="0"/>
    </xf>
    <xf numFmtId="0" fontId="4" fillId="6" borderId="17" xfId="0" applyFont="1" applyFill="1" applyBorder="1" applyAlignment="1" applyProtection="1">
      <alignment horizontal="center"/>
      <protection locked="0"/>
    </xf>
    <xf numFmtId="166" fontId="4" fillId="6" borderId="4" xfId="0" applyNumberFormat="1" applyFont="1" applyFill="1" applyBorder="1" applyProtection="1">
      <protection locked="0"/>
    </xf>
    <xf numFmtId="0" fontId="4" fillId="6" borderId="4" xfId="0" applyFont="1" applyFill="1" applyBorder="1" applyProtection="1">
      <protection locked="0"/>
    </xf>
  </cellXfs>
  <cellStyles count="5">
    <cellStyle name="Čiarka" xfId="2" builtinId="3"/>
    <cellStyle name="Hypertextové prepojenie" xfId="4" builtinId="8"/>
    <cellStyle name="Normálna" xfId="0" builtinId="0"/>
    <cellStyle name="Normálna 2" xfId="3" xr:uid="{4EDE72A7-876E-476D-AEAC-4D67D742C2C3}"/>
    <cellStyle name="Poznámka" xfId="1" builtinId="10"/>
  </cellStyles>
  <dxfs count="0"/>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3E9FE-FC84-48DC-97A1-A3F49022BD87}">
  <dimension ref="B1:K86"/>
  <sheetViews>
    <sheetView zoomScaleNormal="100" workbookViewId="0">
      <selection activeCell="I4" sqref="I4"/>
    </sheetView>
  </sheetViews>
  <sheetFormatPr baseColWidth="10" defaultColWidth="9.1640625" defaultRowHeight="15"/>
  <cols>
    <col min="1" max="1" width="3" style="1" customWidth="1"/>
    <col min="2" max="2" width="4.6640625" style="1" customWidth="1"/>
    <col min="3" max="3" width="38" style="2" customWidth="1"/>
    <col min="4" max="4" width="19" style="2" customWidth="1"/>
    <col min="5" max="5" width="15.6640625" style="2" customWidth="1"/>
    <col min="6" max="6" width="14.83203125" style="2" customWidth="1"/>
    <col min="7" max="7" width="19.83203125" style="2" customWidth="1"/>
    <col min="8" max="8" width="18.6640625" style="2" customWidth="1"/>
    <col min="9" max="9" width="14" style="1" customWidth="1"/>
    <col min="10" max="10" width="14.6640625" style="1" customWidth="1"/>
    <col min="11" max="11" width="12.83203125" style="1" bestFit="1" customWidth="1"/>
    <col min="12" max="12" width="15" style="1" bestFit="1" customWidth="1"/>
    <col min="13" max="13" width="16.83203125" style="1" customWidth="1"/>
    <col min="14" max="14" width="12.33203125" style="1" customWidth="1"/>
    <col min="15" max="15" width="15.5" style="1" bestFit="1" customWidth="1"/>
    <col min="16" max="16" width="12.6640625" style="1" customWidth="1"/>
    <col min="17" max="17" width="15.5" style="1" bestFit="1" customWidth="1"/>
    <col min="18" max="18" width="12.33203125" style="1" bestFit="1" customWidth="1"/>
    <col min="19" max="19" width="15" style="1" bestFit="1" customWidth="1"/>
    <col min="20" max="20" width="12.83203125" style="1" bestFit="1" customWidth="1"/>
    <col min="21" max="21" width="15" style="1" bestFit="1" customWidth="1"/>
    <col min="22" max="16384" width="9.1640625" style="1"/>
  </cols>
  <sheetData>
    <row r="1" spans="2:11" ht="16" thickBot="1"/>
    <row r="2" spans="2:11" ht="36.75" customHeight="1" thickBot="1">
      <c r="B2" s="106" t="s">
        <v>0</v>
      </c>
      <c r="C2" s="107"/>
      <c r="D2" s="107"/>
      <c r="E2" s="107"/>
      <c r="F2" s="107"/>
      <c r="G2" s="107"/>
      <c r="H2" s="107"/>
      <c r="I2" s="107"/>
      <c r="J2" s="107"/>
      <c r="K2" s="108"/>
    </row>
    <row r="3" spans="2:11" ht="49" thickBot="1">
      <c r="B3" s="3" t="s">
        <v>1</v>
      </c>
      <c r="C3" s="4" t="s">
        <v>2</v>
      </c>
      <c r="D3" s="5" t="s">
        <v>3</v>
      </c>
      <c r="E3" s="5" t="s">
        <v>4</v>
      </c>
      <c r="F3" s="5" t="s">
        <v>5</v>
      </c>
      <c r="G3" s="5" t="s">
        <v>6</v>
      </c>
      <c r="H3" s="6" t="s">
        <v>7</v>
      </c>
      <c r="I3" s="7" t="s">
        <v>8</v>
      </c>
      <c r="J3" s="8" t="s">
        <v>9</v>
      </c>
      <c r="K3" s="8" t="s">
        <v>10</v>
      </c>
    </row>
    <row r="4" spans="2:11" ht="16">
      <c r="B4" s="9">
        <v>1</v>
      </c>
      <c r="C4" s="10" t="s">
        <v>30</v>
      </c>
      <c r="D4" s="11" t="s">
        <v>27</v>
      </c>
      <c r="E4" s="12">
        <v>201000</v>
      </c>
      <c r="F4" s="12">
        <v>0</v>
      </c>
      <c r="G4" s="13" t="s">
        <v>11</v>
      </c>
      <c r="H4" s="14">
        <f>E4</f>
        <v>201000</v>
      </c>
      <c r="I4" s="15">
        <f>H4/H$14*100</f>
        <v>80.722891566265062</v>
      </c>
      <c r="J4" s="16">
        <f t="shared" ref="J4:J6" si="0">IF(I4=0,0,(E4-F4)/I4)</f>
        <v>2490</v>
      </c>
      <c r="K4" s="17">
        <f t="shared" ref="K4:K5" si="1">IF((E4-F4)=0,0,H4/(E4-F4))</f>
        <v>1</v>
      </c>
    </row>
    <row r="5" spans="2:11" ht="16">
      <c r="B5" s="9">
        <v>2</v>
      </c>
      <c r="C5" s="18" t="s">
        <v>31</v>
      </c>
      <c r="D5" s="19" t="s">
        <v>33</v>
      </c>
      <c r="E5" s="20">
        <v>9</v>
      </c>
      <c r="F5" s="20">
        <v>4.3099999999999996</v>
      </c>
      <c r="G5" s="13" t="s">
        <v>29</v>
      </c>
      <c r="H5" s="21">
        <v>36000</v>
      </c>
      <c r="I5" s="22">
        <f t="shared" ref="I5:I13" si="2">H5/H$14*100</f>
        <v>14.457831325301203</v>
      </c>
      <c r="J5" s="16">
        <f t="shared" si="0"/>
        <v>0.32439166666666674</v>
      </c>
      <c r="K5" s="17">
        <f t="shared" si="1"/>
        <v>7675.9061833688693</v>
      </c>
    </row>
    <row r="6" spans="2:11" ht="32">
      <c r="B6" s="9">
        <v>3</v>
      </c>
      <c r="C6" s="18" t="s">
        <v>32</v>
      </c>
      <c r="D6" s="19" t="s">
        <v>34</v>
      </c>
      <c r="E6" s="20">
        <v>45</v>
      </c>
      <c r="F6" s="20">
        <v>0</v>
      </c>
      <c r="G6" s="13" t="s">
        <v>28</v>
      </c>
      <c r="H6" s="21">
        <v>12000</v>
      </c>
      <c r="I6" s="22">
        <f t="shared" si="2"/>
        <v>4.8192771084337354</v>
      </c>
      <c r="J6" s="16">
        <f t="shared" si="0"/>
        <v>9.3374999999999986</v>
      </c>
      <c r="K6" s="17">
        <f>IF((E6-F6)=0,0,H6/(E6-F6))</f>
        <v>266.66666666666669</v>
      </c>
    </row>
    <row r="7" spans="2:11" ht="16">
      <c r="B7" s="9">
        <v>4</v>
      </c>
      <c r="C7" s="18" t="s">
        <v>12</v>
      </c>
      <c r="D7" s="19" t="s">
        <v>12</v>
      </c>
      <c r="E7" s="20">
        <v>0</v>
      </c>
      <c r="F7" s="20">
        <v>0</v>
      </c>
      <c r="G7" s="13" t="s">
        <v>28</v>
      </c>
      <c r="H7" s="21">
        <v>0</v>
      </c>
      <c r="I7" s="22">
        <f t="shared" si="2"/>
        <v>0</v>
      </c>
      <c r="J7" s="16">
        <f>IF(I7=0,0,(E7-F7)/I7)</f>
        <v>0</v>
      </c>
      <c r="K7" s="17">
        <f>IF((E7-F7)=0,0,H7/(E7-F7))</f>
        <v>0</v>
      </c>
    </row>
    <row r="8" spans="2:11" ht="16">
      <c r="B8" s="9">
        <v>5</v>
      </c>
      <c r="C8" s="23" t="s">
        <v>12</v>
      </c>
      <c r="D8" s="24" t="s">
        <v>12</v>
      </c>
      <c r="E8" s="25">
        <v>0</v>
      </c>
      <c r="F8" s="20">
        <v>0</v>
      </c>
      <c r="G8" s="13" t="s">
        <v>28</v>
      </c>
      <c r="H8" s="26">
        <v>0</v>
      </c>
      <c r="I8" s="22">
        <f t="shared" si="2"/>
        <v>0</v>
      </c>
      <c r="J8" s="16">
        <f>IF(I8=0,0,(E8-F8)/I8)</f>
        <v>0</v>
      </c>
      <c r="K8" s="17">
        <f>IF((E8-F8)=0,0,H8/(E8-F8))</f>
        <v>0</v>
      </c>
    </row>
    <row r="9" spans="2:11" ht="16">
      <c r="B9" s="9">
        <v>6</v>
      </c>
      <c r="C9" s="23" t="s">
        <v>12</v>
      </c>
      <c r="D9" s="24" t="s">
        <v>12</v>
      </c>
      <c r="E9" s="25">
        <v>0</v>
      </c>
      <c r="F9" s="20">
        <v>0</v>
      </c>
      <c r="G9" s="13" t="s">
        <v>28</v>
      </c>
      <c r="H9" s="26">
        <v>0</v>
      </c>
      <c r="I9" s="22">
        <f t="shared" si="2"/>
        <v>0</v>
      </c>
      <c r="J9" s="16">
        <f t="shared" ref="J9:J13" si="3">IF(I9=0,0,(E9-F9)/I9)</f>
        <v>0</v>
      </c>
      <c r="K9" s="17">
        <f t="shared" ref="K9:K13" si="4">IF((E9-F9)=0,0,H9/(E9-F9))</f>
        <v>0</v>
      </c>
    </row>
    <row r="10" spans="2:11" ht="16">
      <c r="B10" s="9">
        <v>7</v>
      </c>
      <c r="C10" s="23" t="s">
        <v>12</v>
      </c>
      <c r="D10" s="24" t="s">
        <v>12</v>
      </c>
      <c r="E10" s="25">
        <v>0</v>
      </c>
      <c r="F10" s="20">
        <v>0</v>
      </c>
      <c r="G10" s="13" t="s">
        <v>28</v>
      </c>
      <c r="H10" s="26">
        <v>0</v>
      </c>
      <c r="I10" s="22">
        <f t="shared" si="2"/>
        <v>0</v>
      </c>
      <c r="J10" s="16">
        <f t="shared" si="3"/>
        <v>0</v>
      </c>
      <c r="K10" s="17">
        <f t="shared" si="4"/>
        <v>0</v>
      </c>
    </row>
    <row r="11" spans="2:11" ht="16">
      <c r="B11" s="9">
        <v>8</v>
      </c>
      <c r="C11" s="23" t="s">
        <v>12</v>
      </c>
      <c r="D11" s="24" t="s">
        <v>12</v>
      </c>
      <c r="E11" s="25">
        <v>0</v>
      </c>
      <c r="F11" s="20">
        <v>0</v>
      </c>
      <c r="G11" s="13" t="s">
        <v>28</v>
      </c>
      <c r="H11" s="26">
        <v>0</v>
      </c>
      <c r="I11" s="22">
        <f t="shared" si="2"/>
        <v>0</v>
      </c>
      <c r="J11" s="16">
        <f t="shared" si="3"/>
        <v>0</v>
      </c>
      <c r="K11" s="17">
        <f t="shared" si="4"/>
        <v>0</v>
      </c>
    </row>
    <row r="12" spans="2:11" ht="16">
      <c r="B12" s="9">
        <v>9</v>
      </c>
      <c r="C12" s="23" t="s">
        <v>12</v>
      </c>
      <c r="D12" s="24" t="s">
        <v>12</v>
      </c>
      <c r="E12" s="25">
        <v>0</v>
      </c>
      <c r="F12" s="20">
        <v>0</v>
      </c>
      <c r="G12" s="13" t="s">
        <v>28</v>
      </c>
      <c r="H12" s="26">
        <v>0</v>
      </c>
      <c r="I12" s="22">
        <f t="shared" si="2"/>
        <v>0</v>
      </c>
      <c r="J12" s="16">
        <f t="shared" si="3"/>
        <v>0</v>
      </c>
      <c r="K12" s="17">
        <f t="shared" si="4"/>
        <v>0</v>
      </c>
    </row>
    <row r="13" spans="2:11" ht="16">
      <c r="B13" s="9">
        <v>10</v>
      </c>
      <c r="C13" s="23" t="s">
        <v>12</v>
      </c>
      <c r="D13" s="24" t="s">
        <v>12</v>
      </c>
      <c r="E13" s="25">
        <v>0</v>
      </c>
      <c r="F13" s="20">
        <v>0</v>
      </c>
      <c r="G13" s="13" t="s">
        <v>28</v>
      </c>
      <c r="H13" s="26">
        <v>0</v>
      </c>
      <c r="I13" s="22">
        <f t="shared" si="2"/>
        <v>0</v>
      </c>
      <c r="J13" s="16">
        <f t="shared" si="3"/>
        <v>0</v>
      </c>
      <c r="K13" s="17">
        <f t="shared" si="4"/>
        <v>0</v>
      </c>
    </row>
    <row r="14" spans="2:11" ht="15.75" customHeight="1" thickBot="1">
      <c r="B14" s="27"/>
      <c r="C14" s="28" t="s">
        <v>13</v>
      </c>
      <c r="D14" s="29"/>
      <c r="E14" s="29"/>
      <c r="F14" s="29"/>
      <c r="G14" s="29"/>
      <c r="H14" s="30">
        <f>SUM(H4:H13)</f>
        <v>249000</v>
      </c>
      <c r="I14" s="31">
        <f>SUM(I4:I13)</f>
        <v>100</v>
      </c>
      <c r="J14" s="32"/>
      <c r="K14" s="33"/>
    </row>
    <row r="15" spans="2:11" ht="16" thickBot="1"/>
    <row r="16" spans="2:11" ht="35.25" customHeight="1">
      <c r="B16" s="138" t="s">
        <v>14</v>
      </c>
      <c r="C16" s="139"/>
      <c r="D16" s="139"/>
      <c r="E16" s="139"/>
      <c r="F16" s="139"/>
      <c r="G16" s="139"/>
      <c r="H16" s="139"/>
      <c r="I16" s="139"/>
      <c r="J16" s="140"/>
    </row>
    <row r="17" spans="2:10">
      <c r="B17" s="141" t="s">
        <v>1</v>
      </c>
      <c r="C17" s="111" t="s">
        <v>2</v>
      </c>
      <c r="D17" s="109" t="s">
        <v>15</v>
      </c>
      <c r="E17" s="143" t="s">
        <v>16</v>
      </c>
      <c r="F17" s="144"/>
      <c r="G17" s="145" t="s">
        <v>17</v>
      </c>
      <c r="H17" s="146"/>
      <c r="I17" s="147" t="s">
        <v>18</v>
      </c>
      <c r="J17" s="144"/>
    </row>
    <row r="18" spans="2:10">
      <c r="B18" s="142"/>
      <c r="C18" s="112"/>
      <c r="D18" s="110"/>
      <c r="E18" s="34" t="s">
        <v>16</v>
      </c>
      <c r="F18" s="35" t="s">
        <v>19</v>
      </c>
      <c r="G18" s="36" t="s">
        <v>17</v>
      </c>
      <c r="H18" s="37" t="s">
        <v>20</v>
      </c>
      <c r="I18" s="38" t="s">
        <v>18</v>
      </c>
      <c r="J18" s="35" t="s">
        <v>21</v>
      </c>
    </row>
    <row r="19" spans="2:10">
      <c r="B19" s="34" cm="1">
        <f t="array" ref="B19:B28">B4:B13</f>
        <v>1</v>
      </c>
      <c r="C19" s="39" t="str" cm="1">
        <f t="array" ref="C19:C28">C4:C13</f>
        <v>Cena za predmet zákazky</v>
      </c>
      <c r="D19" s="40" cm="1">
        <f t="array" ref="D19:D28">I4:I13</f>
        <v>80.722891566265062</v>
      </c>
      <c r="E19" s="41">
        <v>30000</v>
      </c>
      <c r="F19" s="42">
        <f>IF(I4=100,"0",IF((E4-F4)=0,0,(IF(G4="čím menej, tým lepšie",(I4*(E4-E19)/(E4-F4)),(I4*(E19-F4)/(E4-F4))))))</f>
        <v>68.674698795180717</v>
      </c>
      <c r="G19" s="41">
        <v>15000</v>
      </c>
      <c r="H19" s="43">
        <f>IF(I4=100,"0",IF((E4-F4)=0,0,IF(G4="čím menej, tým lepšie",(I4*(E4-G19)/(E4-F4)),(I4*(G19-F4)/(E4-F4)))))</f>
        <v>74.698795180722897</v>
      </c>
      <c r="I19" s="41">
        <v>0</v>
      </c>
      <c r="J19" s="42">
        <f>IF(I4=100,"0",IF((E4-F4)=0,0,IF(G4="čím menej, tým lepšie",(I4*(E4-I19)/(E4-F4)),(I4*(I19-F4)/(E4-F4)))))</f>
        <v>80.722891566265062</v>
      </c>
    </row>
    <row r="20" spans="2:10" ht="15" customHeight="1">
      <c r="B20" s="34">
        <v>2</v>
      </c>
      <c r="C20" s="39" t="str">
        <v>Garantovaná hodinová mzda pracovníka</v>
      </c>
      <c r="D20" s="40">
        <v>14.457831325301203</v>
      </c>
      <c r="E20" s="41">
        <v>9</v>
      </c>
      <c r="F20" s="42">
        <f>IF(I5=100,"0",IF((E5-F5)=0,0,(IF(G5="čím menej, tým lepšie",(I5*(E5-E20)/(E5-F5)),(I5*(E20-F5)/(E5-F5))))))</f>
        <v>14.457831325301203</v>
      </c>
      <c r="G20" s="41">
        <v>8</v>
      </c>
      <c r="H20" s="43">
        <f t="shared" ref="H20:H28" si="5">IF(I5=100,"0",IF((E5-F5)=0,0,IF(G5="čím menej, tým lepšie",(I5*(E5-G20)/(E5-F5)),(I5*(G20-F5)/(E5-F5)))))</f>
        <v>11.375138078968325</v>
      </c>
      <c r="I20" s="41">
        <v>7</v>
      </c>
      <c r="J20" s="42">
        <f t="shared" ref="J20:J28" si="6">IF(I5=100,"0",IF((E5-F5)=0,0,IF(G5="čím menej, tým lepšie",(I5*(E5-I20)/(E5-F5)),(I5*(I20-F5)/(E5-F5)))))</f>
        <v>8.2924448326354447</v>
      </c>
    </row>
    <row r="21" spans="2:10" ht="15.75" customHeight="1">
      <c r="B21" s="34">
        <v>3</v>
      </c>
      <c r="C21" s="39" t="str">
        <v>Skúsenosti zodpovedného zástupcu poskytovateľa služieb</v>
      </c>
      <c r="D21" s="40">
        <v>4.8192771084337354</v>
      </c>
      <c r="E21" s="41">
        <v>0</v>
      </c>
      <c r="F21" s="42">
        <f>IF(I6=100,"0",IF((E6-F6)=0,0,(IF(G6="čím menej, tým lepšie",(I6*(E6-E21)/(E6-F6)),(I6*(E21-F6)/(E6-F6))))))</f>
        <v>0</v>
      </c>
      <c r="G21" s="41">
        <v>0</v>
      </c>
      <c r="H21" s="43">
        <f t="shared" si="5"/>
        <v>0</v>
      </c>
      <c r="I21" s="41">
        <v>0</v>
      </c>
      <c r="J21" s="42">
        <f t="shared" si="6"/>
        <v>0</v>
      </c>
    </row>
    <row r="22" spans="2:10">
      <c r="B22" s="34">
        <v>4</v>
      </c>
      <c r="C22" s="39" t="str">
        <v>...</v>
      </c>
      <c r="D22" s="40">
        <v>0</v>
      </c>
      <c r="E22" s="41">
        <v>0</v>
      </c>
      <c r="F22" s="42">
        <f>IF(I7=100,"0",IF((E7-F7)=0,0,(IF(G7="čím menej, tým lepšie",(I7*(E7-E22)/(E7-F7)),(I7*(E22-F7)/(E7-F7))))))</f>
        <v>0</v>
      </c>
      <c r="G22" s="41">
        <v>0</v>
      </c>
      <c r="H22" s="43">
        <f t="shared" si="5"/>
        <v>0</v>
      </c>
      <c r="I22" s="41">
        <v>0</v>
      </c>
      <c r="J22" s="42">
        <f t="shared" si="6"/>
        <v>0</v>
      </c>
    </row>
    <row r="23" spans="2:10">
      <c r="B23" s="34">
        <v>5</v>
      </c>
      <c r="C23" s="39" t="str">
        <v>...</v>
      </c>
      <c r="D23" s="40">
        <v>0</v>
      </c>
      <c r="E23" s="41">
        <v>0</v>
      </c>
      <c r="F23" s="42">
        <f>IF(I8=100,"0",IF((E8-F8)=0,0,(IF(G8="čím menej, tým lepšie",(I8*(E8-E23)/(E8-F8)),(I8*(E23-F8)/(E8-F8))))))</f>
        <v>0</v>
      </c>
      <c r="G23" s="41">
        <v>0</v>
      </c>
      <c r="H23" s="43">
        <f t="shared" si="5"/>
        <v>0</v>
      </c>
      <c r="I23" s="41">
        <v>0</v>
      </c>
      <c r="J23" s="42">
        <f t="shared" si="6"/>
        <v>0</v>
      </c>
    </row>
    <row r="24" spans="2:10">
      <c r="B24" s="34">
        <v>6</v>
      </c>
      <c r="C24" s="39" t="str">
        <v>...</v>
      </c>
      <c r="D24" s="40">
        <v>0</v>
      </c>
      <c r="E24" s="41">
        <v>0</v>
      </c>
      <c r="F24" s="42">
        <f t="shared" ref="F24:F28" si="7">IF(I9=100,"0",IF((E9-F9)=0,0,(IF(G9="čím menej, tým lepšie",(I9*(E9-E24)/(E9-F9)),(I9*(E24-F9)/(E9-F9))))))</f>
        <v>0</v>
      </c>
      <c r="G24" s="41">
        <v>0</v>
      </c>
      <c r="H24" s="43">
        <f t="shared" si="5"/>
        <v>0</v>
      </c>
      <c r="I24" s="41">
        <v>0</v>
      </c>
      <c r="J24" s="42">
        <f t="shared" si="6"/>
        <v>0</v>
      </c>
    </row>
    <row r="25" spans="2:10">
      <c r="B25" s="34">
        <v>7</v>
      </c>
      <c r="C25" s="39" t="str">
        <v>...</v>
      </c>
      <c r="D25" s="40">
        <v>0</v>
      </c>
      <c r="E25" s="41">
        <v>0</v>
      </c>
      <c r="F25" s="42">
        <f t="shared" si="7"/>
        <v>0</v>
      </c>
      <c r="G25" s="41">
        <v>0</v>
      </c>
      <c r="H25" s="43">
        <f t="shared" si="5"/>
        <v>0</v>
      </c>
      <c r="I25" s="41">
        <v>0</v>
      </c>
      <c r="J25" s="42">
        <f t="shared" si="6"/>
        <v>0</v>
      </c>
    </row>
    <row r="26" spans="2:10">
      <c r="B26" s="34">
        <v>8</v>
      </c>
      <c r="C26" s="39" t="str">
        <v>...</v>
      </c>
      <c r="D26" s="40">
        <v>0</v>
      </c>
      <c r="E26" s="41">
        <v>0</v>
      </c>
      <c r="F26" s="42">
        <f t="shared" si="7"/>
        <v>0</v>
      </c>
      <c r="G26" s="41">
        <v>0</v>
      </c>
      <c r="H26" s="43">
        <f t="shared" si="5"/>
        <v>0</v>
      </c>
      <c r="I26" s="41">
        <v>0</v>
      </c>
      <c r="J26" s="42">
        <f t="shared" si="6"/>
        <v>0</v>
      </c>
    </row>
    <row r="27" spans="2:10">
      <c r="B27" s="34">
        <v>9</v>
      </c>
      <c r="C27" s="39" t="str">
        <v>...</v>
      </c>
      <c r="D27" s="40">
        <v>0</v>
      </c>
      <c r="E27" s="41">
        <v>0</v>
      </c>
      <c r="F27" s="42">
        <f t="shared" si="7"/>
        <v>0</v>
      </c>
      <c r="G27" s="41">
        <v>0</v>
      </c>
      <c r="H27" s="43">
        <f t="shared" si="5"/>
        <v>0</v>
      </c>
      <c r="I27" s="41">
        <v>0</v>
      </c>
      <c r="J27" s="42">
        <f t="shared" si="6"/>
        <v>0</v>
      </c>
    </row>
    <row r="28" spans="2:10" ht="16" thickBot="1">
      <c r="B28" s="44">
        <v>10</v>
      </c>
      <c r="C28" s="45" t="str">
        <v>...</v>
      </c>
      <c r="D28" s="46">
        <v>0</v>
      </c>
      <c r="E28" s="41">
        <v>0</v>
      </c>
      <c r="F28" s="42">
        <f t="shared" si="7"/>
        <v>0</v>
      </c>
      <c r="G28" s="41">
        <v>0</v>
      </c>
      <c r="H28" s="43">
        <f t="shared" si="5"/>
        <v>0</v>
      </c>
      <c r="I28" s="41">
        <v>0</v>
      </c>
      <c r="J28" s="42">
        <f t="shared" si="6"/>
        <v>0</v>
      </c>
    </row>
    <row r="29" spans="2:10" ht="17" thickBot="1">
      <c r="B29" s="47"/>
      <c r="C29" s="48" t="s">
        <v>22</v>
      </c>
      <c r="D29" s="49">
        <f>SUM(_xlfn.ANCHORARRAY(D19))</f>
        <v>100</v>
      </c>
      <c r="E29" s="48"/>
      <c r="F29" s="50">
        <f>SUM(F19:F28)</f>
        <v>83.132530120481917</v>
      </c>
      <c r="G29" s="51"/>
      <c r="H29" s="50">
        <f t="shared" ref="H29:J29" si="8">SUM(H19:H28)</f>
        <v>86.073933259691216</v>
      </c>
      <c r="I29" s="51"/>
      <c r="J29" s="52">
        <f t="shared" si="8"/>
        <v>89.015336398900502</v>
      </c>
    </row>
    <row r="31" spans="2:10" ht="36.75" customHeight="1">
      <c r="B31" s="113" t="s">
        <v>23</v>
      </c>
      <c r="C31" s="114"/>
      <c r="D31" s="114"/>
      <c r="E31" s="114"/>
      <c r="F31" s="114"/>
      <c r="G31" s="114"/>
      <c r="H31" s="114"/>
      <c r="I31" s="114"/>
      <c r="J31" s="115"/>
    </row>
    <row r="32" spans="2:10">
      <c r="B32" s="116" t="s">
        <v>1</v>
      </c>
      <c r="C32" s="118" t="s">
        <v>2</v>
      </c>
      <c r="D32" s="119"/>
      <c r="E32" s="126" t="s">
        <v>16</v>
      </c>
      <c r="F32" s="127"/>
      <c r="G32" s="124" t="s">
        <v>17</v>
      </c>
      <c r="H32" s="125"/>
      <c r="I32" s="122" t="s">
        <v>18</v>
      </c>
      <c r="J32" s="123"/>
    </row>
    <row r="33" spans="2:10" ht="16">
      <c r="B33" s="117"/>
      <c r="C33" s="120"/>
      <c r="D33" s="121"/>
      <c r="E33" s="53" t="s">
        <v>16</v>
      </c>
      <c r="F33" s="54" t="s">
        <v>24</v>
      </c>
      <c r="G33" s="55" t="s">
        <v>17</v>
      </c>
      <c r="H33" s="56" t="s">
        <v>25</v>
      </c>
      <c r="I33" s="57" t="s">
        <v>18</v>
      </c>
      <c r="J33" s="58" t="s">
        <v>21</v>
      </c>
    </row>
    <row r="34" spans="2:10">
      <c r="B34" s="59" cm="1">
        <f t="array" ref="B34:B43">B19:B28</f>
        <v>1</v>
      </c>
      <c r="C34" s="60" t="str" cm="1">
        <f t="array" ref="C34:C43">C19:C28</f>
        <v>Cena za predmet zákazky</v>
      </c>
      <c r="D34" s="61"/>
      <c r="E34" s="62">
        <f>E19</f>
        <v>30000</v>
      </c>
      <c r="F34" s="63">
        <f>E34</f>
        <v>30000</v>
      </c>
      <c r="G34" s="62">
        <f>G19</f>
        <v>15000</v>
      </c>
      <c r="H34" s="64">
        <f>G34</f>
        <v>15000</v>
      </c>
      <c r="I34" s="62">
        <f>I19</f>
        <v>0</v>
      </c>
      <c r="J34" s="65">
        <f>I34</f>
        <v>0</v>
      </c>
    </row>
    <row r="35" spans="2:10">
      <c r="B35" s="59">
        <v>2</v>
      </c>
      <c r="C35" s="60" t="str">
        <v>Garantovaná hodinová mzda pracovníka</v>
      </c>
      <c r="D35" s="61"/>
      <c r="E35" s="62">
        <f>E20</f>
        <v>9</v>
      </c>
      <c r="F35" s="63">
        <f>IF(I5=100,"0",IF((E5-F5)=0,0,IF(G5="čím menej, tým lepšie",(-(E5-E35)*(H5/(E5-F5))),-(E35-F5)*(H5/(E5-F5)))))</f>
        <v>-36000</v>
      </c>
      <c r="G35" s="62">
        <f t="shared" ref="G35:G43" si="9">G20</f>
        <v>8</v>
      </c>
      <c r="H35" s="64">
        <f>IF(I5=100,"0",IF((E5-F5)=0,0,IF(G5="čím menej, tým lepšie",(-(E5-G35)*(H5/(E5-F5))),-(G35-F5)*(H5/(E5-F5)))))</f>
        <v>-28324.093816631132</v>
      </c>
      <c r="I35" s="62">
        <f t="shared" ref="I35:I43" si="10">I20</f>
        <v>7</v>
      </c>
      <c r="J35" s="65">
        <f>IF(I5=100,"0",IF((E5-F5)=0,0,IF(G5="čím menej, tým lepšie",(-(E5-I35)*(H5/(E5-F5))),-(I35-F5)*(H5/(E5-F5)))))</f>
        <v>-20648.18763326226</v>
      </c>
    </row>
    <row r="36" spans="2:10">
      <c r="B36" s="59">
        <v>3</v>
      </c>
      <c r="C36" s="60" t="str">
        <v>Skúsenosti zodpovedného zástupcu poskytovateľa služieb</v>
      </c>
      <c r="D36" s="61"/>
      <c r="E36" s="62">
        <f t="shared" ref="E36:E43" si="11">E21</f>
        <v>0</v>
      </c>
      <c r="F36" s="63">
        <f t="shared" ref="F36:F43" si="12">IF(I6=100,"0",IF((E6-F6)=0,0,IF(G6="čím menej, tým lepšie",(-(E6-E36)*(H6/(E6-F6))),-(E36-F6)*(H6/(E6-F6)))))</f>
        <v>0</v>
      </c>
      <c r="G36" s="62">
        <f t="shared" si="9"/>
        <v>0</v>
      </c>
      <c r="H36" s="64">
        <f t="shared" ref="H36:H43" si="13">IF(I6=100,"0",IF((E6-F6)=0,0,IF(G6="čím menej, tým lepšie",(-(E6-G36)*(H6/(E6-F6))),-(G36-F6)*(H6/(E6-F6)))))</f>
        <v>0</v>
      </c>
      <c r="I36" s="62">
        <f>I21</f>
        <v>0</v>
      </c>
      <c r="J36" s="65">
        <f t="shared" ref="J36:J43" si="14">IF(I6=100,"0",IF((E6-F6)=0,0,IF(G6="čím menej, tým lepšie",(-(E6-I36)*(H6/(E6-F6))),-(I36-F6)*(H6/(E6-F6)))))</f>
        <v>0</v>
      </c>
    </row>
    <row r="37" spans="2:10">
      <c r="B37" s="59">
        <v>4</v>
      </c>
      <c r="C37" s="60" t="str">
        <v>...</v>
      </c>
      <c r="D37" s="61"/>
      <c r="E37" s="62">
        <f t="shared" si="11"/>
        <v>0</v>
      </c>
      <c r="F37" s="63">
        <f t="shared" si="12"/>
        <v>0</v>
      </c>
      <c r="G37" s="62">
        <f t="shared" si="9"/>
        <v>0</v>
      </c>
      <c r="H37" s="64">
        <f t="shared" si="13"/>
        <v>0</v>
      </c>
      <c r="I37" s="62">
        <f t="shared" si="10"/>
        <v>0</v>
      </c>
      <c r="J37" s="65">
        <f t="shared" si="14"/>
        <v>0</v>
      </c>
    </row>
    <row r="38" spans="2:10">
      <c r="B38" s="59">
        <v>5</v>
      </c>
      <c r="C38" s="60" t="str">
        <v>...</v>
      </c>
      <c r="D38" s="61"/>
      <c r="E38" s="62">
        <f t="shared" si="11"/>
        <v>0</v>
      </c>
      <c r="F38" s="63">
        <f t="shared" si="12"/>
        <v>0</v>
      </c>
      <c r="G38" s="62">
        <f t="shared" si="9"/>
        <v>0</v>
      </c>
      <c r="H38" s="64">
        <f t="shared" si="13"/>
        <v>0</v>
      </c>
      <c r="I38" s="62">
        <f t="shared" si="10"/>
        <v>0</v>
      </c>
      <c r="J38" s="65">
        <f t="shared" si="14"/>
        <v>0</v>
      </c>
    </row>
    <row r="39" spans="2:10">
      <c r="B39" s="59">
        <v>6</v>
      </c>
      <c r="C39" s="60" t="str">
        <v>...</v>
      </c>
      <c r="D39" s="61"/>
      <c r="E39" s="62">
        <f t="shared" si="11"/>
        <v>0</v>
      </c>
      <c r="F39" s="63">
        <f t="shared" si="12"/>
        <v>0</v>
      </c>
      <c r="G39" s="62">
        <f t="shared" si="9"/>
        <v>0</v>
      </c>
      <c r="H39" s="64">
        <f t="shared" si="13"/>
        <v>0</v>
      </c>
      <c r="I39" s="62">
        <f t="shared" si="10"/>
        <v>0</v>
      </c>
      <c r="J39" s="65">
        <f t="shared" si="14"/>
        <v>0</v>
      </c>
    </row>
    <row r="40" spans="2:10">
      <c r="B40" s="59">
        <v>7</v>
      </c>
      <c r="C40" s="60" t="str">
        <v>...</v>
      </c>
      <c r="D40" s="61"/>
      <c r="E40" s="62">
        <f t="shared" si="11"/>
        <v>0</v>
      </c>
      <c r="F40" s="63">
        <f t="shared" si="12"/>
        <v>0</v>
      </c>
      <c r="G40" s="62">
        <f t="shared" si="9"/>
        <v>0</v>
      </c>
      <c r="H40" s="64">
        <f t="shared" si="13"/>
        <v>0</v>
      </c>
      <c r="I40" s="62">
        <f t="shared" si="10"/>
        <v>0</v>
      </c>
      <c r="J40" s="65">
        <f t="shared" si="14"/>
        <v>0</v>
      </c>
    </row>
    <row r="41" spans="2:10" ht="15.75" customHeight="1">
      <c r="B41" s="59">
        <v>8</v>
      </c>
      <c r="C41" s="60" t="str">
        <v>...</v>
      </c>
      <c r="D41" s="61"/>
      <c r="E41" s="62">
        <f t="shared" si="11"/>
        <v>0</v>
      </c>
      <c r="F41" s="63">
        <f t="shared" si="12"/>
        <v>0</v>
      </c>
      <c r="G41" s="62">
        <f t="shared" si="9"/>
        <v>0</v>
      </c>
      <c r="H41" s="64">
        <f t="shared" si="13"/>
        <v>0</v>
      </c>
      <c r="I41" s="62">
        <f t="shared" si="10"/>
        <v>0</v>
      </c>
      <c r="J41" s="65">
        <f t="shared" si="14"/>
        <v>0</v>
      </c>
    </row>
    <row r="42" spans="2:10">
      <c r="B42" s="59">
        <v>9</v>
      </c>
      <c r="C42" s="60" t="str">
        <v>...</v>
      </c>
      <c r="D42" s="61"/>
      <c r="E42" s="62">
        <f t="shared" si="11"/>
        <v>0</v>
      </c>
      <c r="F42" s="63">
        <f t="shared" si="12"/>
        <v>0</v>
      </c>
      <c r="G42" s="62">
        <f t="shared" si="9"/>
        <v>0</v>
      </c>
      <c r="H42" s="64">
        <f t="shared" si="13"/>
        <v>0</v>
      </c>
      <c r="I42" s="62">
        <f t="shared" si="10"/>
        <v>0</v>
      </c>
      <c r="J42" s="65">
        <f t="shared" si="14"/>
        <v>0</v>
      </c>
    </row>
    <row r="43" spans="2:10" ht="16" thickBot="1">
      <c r="B43" s="66">
        <v>10</v>
      </c>
      <c r="C43" s="67" t="str">
        <v>...</v>
      </c>
      <c r="D43" s="68"/>
      <c r="E43" s="62">
        <f t="shared" si="11"/>
        <v>0</v>
      </c>
      <c r="F43" s="63">
        <f t="shared" si="12"/>
        <v>0</v>
      </c>
      <c r="G43" s="62">
        <f t="shared" si="9"/>
        <v>0</v>
      </c>
      <c r="H43" s="64">
        <f t="shared" si="13"/>
        <v>0</v>
      </c>
      <c r="I43" s="62">
        <f t="shared" si="10"/>
        <v>0</v>
      </c>
      <c r="J43" s="65">
        <f t="shared" si="14"/>
        <v>0</v>
      </c>
    </row>
    <row r="44" spans="2:10" ht="17" thickBot="1">
      <c r="B44" s="69"/>
      <c r="C44" s="70" t="s">
        <v>22</v>
      </c>
      <c r="D44" s="70"/>
      <c r="E44" s="70"/>
      <c r="F44" s="71">
        <f>SUM(F34:F43)</f>
        <v>-6000</v>
      </c>
      <c r="G44" s="71"/>
      <c r="H44" s="71">
        <f t="shared" ref="H44:J44" si="15">SUM(H34:H43)</f>
        <v>-13324.093816631132</v>
      </c>
      <c r="I44" s="71"/>
      <c r="J44" s="72">
        <f t="shared" si="15"/>
        <v>-20648.18763326226</v>
      </c>
    </row>
    <row r="45" spans="2:10" ht="16" thickBot="1"/>
    <row r="46" spans="2:10" ht="36" customHeight="1" thickBot="1">
      <c r="B46" s="148" t="s">
        <v>26</v>
      </c>
      <c r="C46" s="149"/>
      <c r="D46" s="149"/>
      <c r="E46" s="149"/>
      <c r="F46" s="149"/>
      <c r="G46" s="149"/>
      <c r="H46" s="149"/>
      <c r="I46" s="149"/>
      <c r="J46" s="150"/>
    </row>
    <row r="47" spans="2:10" ht="15.75" customHeight="1">
      <c r="B47" s="132" t="s">
        <v>1</v>
      </c>
      <c r="C47" s="128" t="s">
        <v>2</v>
      </c>
      <c r="D47" s="129"/>
      <c r="E47" s="132" t="s">
        <v>16</v>
      </c>
      <c r="F47" s="133"/>
      <c r="G47" s="134" t="s">
        <v>17</v>
      </c>
      <c r="H47" s="135"/>
      <c r="I47" s="136" t="s">
        <v>18</v>
      </c>
      <c r="J47" s="137"/>
    </row>
    <row r="48" spans="2:10" ht="16">
      <c r="B48" s="151"/>
      <c r="C48" s="130"/>
      <c r="D48" s="131"/>
      <c r="E48" s="73" t="s">
        <v>16</v>
      </c>
      <c r="F48" s="74" t="s">
        <v>24</v>
      </c>
      <c r="G48" s="75" t="s">
        <v>17</v>
      </c>
      <c r="H48" s="76" t="s">
        <v>25</v>
      </c>
      <c r="I48" s="77" t="s">
        <v>18</v>
      </c>
      <c r="J48" s="78" t="s">
        <v>21</v>
      </c>
    </row>
    <row r="49" spans="2:10">
      <c r="B49" s="79" cm="1">
        <f t="array" ref="B49:B58">B34:B43</f>
        <v>1</v>
      </c>
      <c r="C49" s="80" t="str" cm="1">
        <f t="array" ref="C49:C58">C34:C43</f>
        <v>Cena za predmet zákazky</v>
      </c>
      <c r="D49" s="81"/>
      <c r="E49" s="62">
        <f>E19</f>
        <v>30000</v>
      </c>
      <c r="F49" s="82">
        <f>E49</f>
        <v>30000</v>
      </c>
      <c r="G49" s="62">
        <f>G19</f>
        <v>15000</v>
      </c>
      <c r="H49" s="83">
        <f>G49</f>
        <v>15000</v>
      </c>
      <c r="I49" s="62">
        <f>I19</f>
        <v>0</v>
      </c>
      <c r="J49" s="84">
        <f>I49</f>
        <v>0</v>
      </c>
    </row>
    <row r="50" spans="2:10">
      <c r="B50" s="79">
        <v>2</v>
      </c>
      <c r="C50" s="80" t="str">
        <v>Garantovaná hodinová mzda pracovníka</v>
      </c>
      <c r="D50" s="81"/>
      <c r="E50" s="62">
        <f t="shared" ref="E50:E58" si="16">E20</f>
        <v>9</v>
      </c>
      <c r="F50" s="82">
        <f>IF(I5=100,"0",IF((E5-F5)=0,0,IF(G5="čím menej, tým lepšie",((E50-F5)*H5/(E5-F5)),(E5-E50)*(H5/(E5-F5)))))</f>
        <v>0</v>
      </c>
      <c r="G50" s="62">
        <f t="shared" ref="G50:G58" si="17">G20</f>
        <v>8</v>
      </c>
      <c r="H50" s="83">
        <f>IF(I5=100,"0",IF((E5-F5)=0,0,IF(G5="čím menej, tým lepšie",((G50-F5)*H5/(E5-F5)),(E5-G50)*(H5/(E5-F5)))))</f>
        <v>7675.9061833688693</v>
      </c>
      <c r="I50" s="62">
        <f t="shared" ref="I50:I58" si="18">I20</f>
        <v>7</v>
      </c>
      <c r="J50" s="84">
        <f>IF(I5=100,"0",IF((E5-F5)=0,0,IF(G5="čím menej, tým lepšie",((I50-F5)*H5/(E5-F5)),(E5-I50)*(H5/(E5-F5)))))</f>
        <v>15351.812366737739</v>
      </c>
    </row>
    <row r="51" spans="2:10">
      <c r="B51" s="79">
        <v>3</v>
      </c>
      <c r="C51" s="80" t="str">
        <v>Skúsenosti zodpovedného zástupcu poskytovateľa služieb</v>
      </c>
      <c r="D51" s="81"/>
      <c r="E51" s="62">
        <f t="shared" si="16"/>
        <v>0</v>
      </c>
      <c r="F51" s="82">
        <f t="shared" ref="F51:F58" si="19">IF(I6=100,"0",IF((E6-F6)=0,0,IF(G6="čím menej, tým lepšie",((E51-F6)*H6/(E6-F6)),(E6-E51)*(H6/(E6-F6)))))</f>
        <v>12000</v>
      </c>
      <c r="G51" s="62">
        <f t="shared" si="17"/>
        <v>0</v>
      </c>
      <c r="H51" s="83">
        <f t="shared" ref="H51:H58" si="20">IF(I6=100,"0",IF((E6-F6)=0,0,IF(G6="čím menej, tým lepšie",((G51-F6)*H6/(E6-F6)),(E6-G51)*(H6/(E6-F6)))))</f>
        <v>12000</v>
      </c>
      <c r="I51" s="62">
        <f t="shared" si="18"/>
        <v>0</v>
      </c>
      <c r="J51" s="84">
        <f t="shared" ref="J51:J58" si="21">IF(I6=100,"0",IF((E6-F6)=0,0,IF(G6="čím menej, tým lepšie",((I51-F6)*H6/(E6-F6)),(E6-I51)*(H6/(E6-F6)))))</f>
        <v>12000</v>
      </c>
    </row>
    <row r="52" spans="2:10" ht="15.75" customHeight="1">
      <c r="B52" s="79">
        <v>4</v>
      </c>
      <c r="C52" s="80" t="str">
        <v>...</v>
      </c>
      <c r="D52" s="81"/>
      <c r="E52" s="62">
        <f t="shared" si="16"/>
        <v>0</v>
      </c>
      <c r="F52" s="82">
        <f t="shared" si="19"/>
        <v>0</v>
      </c>
      <c r="G52" s="62">
        <f t="shared" si="17"/>
        <v>0</v>
      </c>
      <c r="H52" s="83">
        <f t="shared" si="20"/>
        <v>0</v>
      </c>
      <c r="I52" s="62">
        <f t="shared" si="18"/>
        <v>0</v>
      </c>
      <c r="J52" s="84">
        <f t="shared" si="21"/>
        <v>0</v>
      </c>
    </row>
    <row r="53" spans="2:10">
      <c r="B53" s="79">
        <v>5</v>
      </c>
      <c r="C53" s="80" t="str">
        <v>...</v>
      </c>
      <c r="D53" s="81"/>
      <c r="E53" s="62">
        <f t="shared" si="16"/>
        <v>0</v>
      </c>
      <c r="F53" s="82">
        <f t="shared" si="19"/>
        <v>0</v>
      </c>
      <c r="G53" s="62">
        <f t="shared" si="17"/>
        <v>0</v>
      </c>
      <c r="H53" s="83">
        <f t="shared" si="20"/>
        <v>0</v>
      </c>
      <c r="I53" s="62">
        <f t="shared" si="18"/>
        <v>0</v>
      </c>
      <c r="J53" s="84">
        <f t="shared" si="21"/>
        <v>0</v>
      </c>
    </row>
    <row r="54" spans="2:10">
      <c r="B54" s="79">
        <v>6</v>
      </c>
      <c r="C54" s="80" t="str">
        <v>...</v>
      </c>
      <c r="D54" s="81"/>
      <c r="E54" s="62">
        <f t="shared" si="16"/>
        <v>0</v>
      </c>
      <c r="F54" s="82">
        <f t="shared" si="19"/>
        <v>0</v>
      </c>
      <c r="G54" s="62">
        <f t="shared" si="17"/>
        <v>0</v>
      </c>
      <c r="H54" s="83">
        <f t="shared" si="20"/>
        <v>0</v>
      </c>
      <c r="I54" s="62">
        <f t="shared" si="18"/>
        <v>0</v>
      </c>
      <c r="J54" s="84">
        <f t="shared" si="21"/>
        <v>0</v>
      </c>
    </row>
    <row r="55" spans="2:10">
      <c r="B55" s="79">
        <v>7</v>
      </c>
      <c r="C55" s="80" t="str">
        <v>...</v>
      </c>
      <c r="D55" s="81"/>
      <c r="E55" s="62">
        <f t="shared" si="16"/>
        <v>0</v>
      </c>
      <c r="F55" s="82">
        <f t="shared" si="19"/>
        <v>0</v>
      </c>
      <c r="G55" s="62">
        <f t="shared" si="17"/>
        <v>0</v>
      </c>
      <c r="H55" s="83">
        <f t="shared" si="20"/>
        <v>0</v>
      </c>
      <c r="I55" s="62">
        <f t="shared" si="18"/>
        <v>0</v>
      </c>
      <c r="J55" s="84">
        <f t="shared" si="21"/>
        <v>0</v>
      </c>
    </row>
    <row r="56" spans="2:10">
      <c r="B56" s="79">
        <v>8</v>
      </c>
      <c r="C56" s="80" t="str">
        <v>...</v>
      </c>
      <c r="D56" s="81"/>
      <c r="E56" s="62">
        <f t="shared" si="16"/>
        <v>0</v>
      </c>
      <c r="F56" s="82">
        <f t="shared" si="19"/>
        <v>0</v>
      </c>
      <c r="G56" s="62">
        <f t="shared" si="17"/>
        <v>0</v>
      </c>
      <c r="H56" s="83">
        <f t="shared" si="20"/>
        <v>0</v>
      </c>
      <c r="I56" s="62">
        <f t="shared" si="18"/>
        <v>0</v>
      </c>
      <c r="J56" s="84">
        <f t="shared" si="21"/>
        <v>0</v>
      </c>
    </row>
    <row r="57" spans="2:10">
      <c r="B57" s="79">
        <v>9</v>
      </c>
      <c r="C57" s="80" t="str">
        <v>...</v>
      </c>
      <c r="D57" s="81"/>
      <c r="E57" s="62">
        <f t="shared" si="16"/>
        <v>0</v>
      </c>
      <c r="F57" s="82">
        <f t="shared" si="19"/>
        <v>0</v>
      </c>
      <c r="G57" s="62">
        <f t="shared" si="17"/>
        <v>0</v>
      </c>
      <c r="H57" s="83">
        <f t="shared" si="20"/>
        <v>0</v>
      </c>
      <c r="I57" s="62">
        <f t="shared" si="18"/>
        <v>0</v>
      </c>
      <c r="J57" s="84">
        <f t="shared" si="21"/>
        <v>0</v>
      </c>
    </row>
    <row r="58" spans="2:10" ht="16" thickBot="1">
      <c r="B58" s="85">
        <v>10</v>
      </c>
      <c r="C58" s="86" t="str">
        <v>...</v>
      </c>
      <c r="D58" s="87"/>
      <c r="E58" s="62">
        <f t="shared" si="16"/>
        <v>0</v>
      </c>
      <c r="F58" s="82">
        <f t="shared" si="19"/>
        <v>0</v>
      </c>
      <c r="G58" s="62">
        <f t="shared" si="17"/>
        <v>0</v>
      </c>
      <c r="H58" s="83">
        <f t="shared" si="20"/>
        <v>0</v>
      </c>
      <c r="I58" s="62">
        <f t="shared" si="18"/>
        <v>0</v>
      </c>
      <c r="J58" s="84">
        <f t="shared" si="21"/>
        <v>0</v>
      </c>
    </row>
    <row r="59" spans="2:10" ht="17" thickBot="1">
      <c r="B59" s="88"/>
      <c r="C59" s="89" t="s">
        <v>22</v>
      </c>
      <c r="D59" s="89"/>
      <c r="E59" s="89"/>
      <c r="F59" s="90">
        <f>SUM(F49:F58)</f>
        <v>42000</v>
      </c>
      <c r="G59" s="90"/>
      <c r="H59" s="90">
        <f t="shared" ref="H59:J59" si="22">SUM(H49:H58)</f>
        <v>34675.906183368868</v>
      </c>
      <c r="I59" s="90"/>
      <c r="J59" s="91">
        <f t="shared" si="22"/>
        <v>27351.812366737737</v>
      </c>
    </row>
    <row r="61" spans="2:10">
      <c r="C61" s="1"/>
      <c r="D61" s="1"/>
      <c r="E61" s="1"/>
      <c r="F61" s="1"/>
      <c r="G61" s="1"/>
      <c r="H61" s="1"/>
    </row>
    <row r="62" spans="2:10" ht="30.75" customHeight="1">
      <c r="C62" s="1"/>
      <c r="D62" s="1"/>
      <c r="E62" s="1"/>
      <c r="F62" s="1"/>
      <c r="G62" s="1"/>
      <c r="H62" s="1"/>
    </row>
    <row r="63" spans="2:10">
      <c r="C63" s="1"/>
      <c r="D63" s="1"/>
      <c r="E63" s="1"/>
      <c r="F63" s="1"/>
      <c r="G63" s="1"/>
      <c r="H63" s="1"/>
    </row>
    <row r="64" spans="2:10">
      <c r="C64" s="1"/>
      <c r="D64" s="1"/>
      <c r="E64" s="1"/>
      <c r="F64" s="1"/>
      <c r="G64" s="1"/>
      <c r="H64" s="1"/>
    </row>
    <row r="65" s="1" customFormat="1"/>
    <row r="66" s="1" customFormat="1"/>
    <row r="67" s="1" customFormat="1"/>
    <row r="68" s="1" customFormat="1"/>
    <row r="69" s="1" customFormat="1"/>
    <row r="70" s="1" customFormat="1"/>
    <row r="71" s="1" customFormat="1"/>
    <row r="72" s="1" customFormat="1" ht="15.75" customHeight="1"/>
    <row r="73" s="1" customFormat="1" ht="15.75" customHeigh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sheetData>
  <sheetProtection algorithmName="SHA-512" hashValue="pqZF5b2hxy5yF3iQZznPNLLDd9raKNx08fikCkyH3mdipEP5m7AuHOHrRxJP1e1vwSAnShrUF4YlOQCB+cbd5w==" saltValue="9lAhXbNrPBqdLCQa6TtKUw==" spinCount="100000" sheet="1" objects="1" scenarios="1"/>
  <mergeCells count="20">
    <mergeCell ref="C47:D48"/>
    <mergeCell ref="E47:F47"/>
    <mergeCell ref="G47:H47"/>
    <mergeCell ref="I47:J47"/>
    <mergeCell ref="B16:J16"/>
    <mergeCell ref="B17:B18"/>
    <mergeCell ref="E17:F17"/>
    <mergeCell ref="G17:H17"/>
    <mergeCell ref="I17:J17"/>
    <mergeCell ref="B46:J46"/>
    <mergeCell ref="B47:B48"/>
    <mergeCell ref="B2:K2"/>
    <mergeCell ref="D17:D18"/>
    <mergeCell ref="C17:C18"/>
    <mergeCell ref="B31:J31"/>
    <mergeCell ref="B32:B33"/>
    <mergeCell ref="C32:D33"/>
    <mergeCell ref="I32:J32"/>
    <mergeCell ref="G32:H32"/>
    <mergeCell ref="E32:F32"/>
  </mergeCells>
  <dataValidations xWindow="534" yWindow="640" count="2">
    <dataValidation type="list" allowBlank="1" showInputMessage="1" showErrorMessage="1" sqref="G4:G13" xr:uid="{C656F54A-B47B-4E42-9306-C4487E9856F3}">
      <mc:AlternateContent xmlns:x12ac="http://schemas.microsoft.com/office/spreadsheetml/2011/1/ac" xmlns:mc="http://schemas.openxmlformats.org/markup-compatibility/2006">
        <mc:Choice Requires="x12ac">
          <x12ac:list>žiadna,"čím menej, tým lepšie","čím viac, tým lepšie"</x12ac:list>
        </mc:Choice>
        <mc:Fallback>
          <formula1>"žiadna,čím menej, tým lepšie,čím viac, tým lepšie"</formula1>
        </mc:Fallback>
      </mc:AlternateContent>
    </dataValidation>
    <dataValidation type="whole" allowBlank="1" showInputMessage="1" showErrorMessage="1" errorTitle="Chyba" error="Vložili ste hodnotu mimo povolený rozsah" promptTitle="info" prompt="Do tohto poľa môžete vložiť len hodnotu od minima do maxima daného kritéria" sqref="E35:E43" xr:uid="{19587B58-372E-43D5-B421-BFFEBD4CD82B}">
      <formula1>F5</formula1>
      <formula2>E5</formula2>
    </dataValidation>
  </dataValidations>
  <pageMargins left="0.7" right="0.7" top="0.75" bottom="0.75" header="0.3" footer="0.3"/>
  <pageSetup paperSize="9" orientation="portrait" r:id="rId1"/>
  <ignoredErrors>
    <ignoredError sqref="F34 F49 H49 J49 G34:G43 I34:I35 G49:G58 I49:I58 I37:I43 F35:F43 H34:H43 F50:F58 H50:H58" formula="1"/>
    <ignoredError sqref="H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C6444-EFB1-8349-A419-2FB07423EE48}">
  <dimension ref="B2:G32"/>
  <sheetViews>
    <sheetView showGridLines="0" topLeftCell="A16" workbookViewId="0">
      <selection activeCell="G25" sqref="G25"/>
    </sheetView>
  </sheetViews>
  <sheetFormatPr baseColWidth="10" defaultColWidth="10.83203125" defaultRowHeight="16"/>
  <cols>
    <col min="1" max="1" width="10.83203125" style="161"/>
    <col min="2" max="2" width="13" style="161" customWidth="1"/>
    <col min="3" max="3" width="43.6640625" style="161" customWidth="1"/>
    <col min="4" max="4" width="46.33203125" style="161" customWidth="1"/>
    <col min="5" max="5" width="25.83203125" style="161" customWidth="1"/>
    <col min="6" max="7" width="30.83203125" style="161" customWidth="1"/>
    <col min="8" max="16384" width="10.83203125" style="161"/>
  </cols>
  <sheetData>
    <row r="2" spans="2:7" ht="56" customHeight="1">
      <c r="B2" s="160" t="s">
        <v>74</v>
      </c>
      <c r="C2" s="160"/>
      <c r="D2" s="160"/>
      <c r="E2" s="160"/>
      <c r="F2" s="160"/>
      <c r="G2" s="160"/>
    </row>
    <row r="3" spans="2:7">
      <c r="B3" s="162" t="s">
        <v>35</v>
      </c>
      <c r="C3" s="162"/>
      <c r="D3" s="162"/>
      <c r="E3" s="156"/>
      <c r="F3" s="156"/>
      <c r="G3" s="156"/>
    </row>
    <row r="4" spans="2:7">
      <c r="B4" s="162" t="s">
        <v>36</v>
      </c>
      <c r="C4" s="162"/>
      <c r="D4" s="162"/>
      <c r="E4" s="156"/>
      <c r="F4" s="156"/>
      <c r="G4" s="156"/>
    </row>
    <row r="5" spans="2:7">
      <c r="B5" s="163" t="s">
        <v>37</v>
      </c>
      <c r="C5" s="163"/>
      <c r="D5" s="163"/>
      <c r="E5" s="156"/>
      <c r="F5" s="156"/>
      <c r="G5" s="156"/>
    </row>
    <row r="6" spans="2:7">
      <c r="B6" s="163" t="s">
        <v>38</v>
      </c>
      <c r="C6" s="163"/>
      <c r="D6" s="163"/>
      <c r="E6" s="156"/>
      <c r="F6" s="156"/>
      <c r="G6" s="156"/>
    </row>
    <row r="7" spans="2:7">
      <c r="B7" s="163" t="s">
        <v>39</v>
      </c>
      <c r="C7" s="163"/>
      <c r="D7" s="163"/>
      <c r="E7" s="156"/>
      <c r="F7" s="156"/>
      <c r="G7" s="156"/>
    </row>
    <row r="8" spans="2:7">
      <c r="B8" s="163" t="s">
        <v>42</v>
      </c>
      <c r="C8" s="163"/>
      <c r="D8" s="163"/>
      <c r="E8" s="156"/>
      <c r="F8" s="156"/>
      <c r="G8" s="156"/>
    </row>
    <row r="9" spans="2:7">
      <c r="B9" s="163" t="s">
        <v>43</v>
      </c>
      <c r="C9" s="163"/>
      <c r="D9" s="163"/>
      <c r="E9" s="156"/>
      <c r="F9" s="156"/>
      <c r="G9" s="156"/>
    </row>
    <row r="11" spans="2:7" ht="45" customHeight="1">
      <c r="B11" s="164" t="s">
        <v>55</v>
      </c>
      <c r="C11" s="165" t="s">
        <v>53</v>
      </c>
      <c r="D11" s="165"/>
      <c r="E11" s="166" t="s">
        <v>56</v>
      </c>
      <c r="F11" s="166"/>
      <c r="G11" s="167" t="s">
        <v>54</v>
      </c>
    </row>
    <row r="12" spans="2:7" ht="25" customHeight="1">
      <c r="B12" s="168" t="s">
        <v>61</v>
      </c>
      <c r="C12" s="169"/>
      <c r="D12" s="169"/>
      <c r="E12" s="169"/>
      <c r="F12" s="169"/>
      <c r="G12" s="170"/>
    </row>
    <row r="13" spans="2:7" ht="45" customHeight="1">
      <c r="B13" s="171">
        <v>1</v>
      </c>
      <c r="C13" s="172" t="s">
        <v>63</v>
      </c>
      <c r="D13" s="172"/>
      <c r="E13" s="190"/>
      <c r="F13" s="191"/>
      <c r="G13" s="188"/>
    </row>
    <row r="14" spans="2:7" ht="45" customHeight="1">
      <c r="B14" s="171">
        <v>2</v>
      </c>
      <c r="C14" s="172" t="s">
        <v>64</v>
      </c>
      <c r="D14" s="172"/>
      <c r="E14" s="190"/>
      <c r="F14" s="191"/>
      <c r="G14" s="188"/>
    </row>
    <row r="15" spans="2:7" ht="45" customHeight="1">
      <c r="B15" s="171">
        <v>3</v>
      </c>
      <c r="C15" s="173" t="s">
        <v>62</v>
      </c>
      <c r="D15" s="172"/>
      <c r="E15" s="190"/>
      <c r="F15" s="191"/>
      <c r="G15" s="188"/>
    </row>
    <row r="16" spans="2:7" ht="25" customHeight="1">
      <c r="B16" s="168" t="s">
        <v>65</v>
      </c>
      <c r="C16" s="169"/>
      <c r="D16" s="169"/>
      <c r="E16" s="169"/>
      <c r="F16" s="169"/>
      <c r="G16" s="170"/>
    </row>
    <row r="17" spans="2:7" ht="45" customHeight="1">
      <c r="B17" s="171">
        <v>4</v>
      </c>
      <c r="C17" s="173" t="s">
        <v>66</v>
      </c>
      <c r="D17" s="172"/>
      <c r="E17" s="190"/>
      <c r="F17" s="191"/>
      <c r="G17" s="188"/>
    </row>
    <row r="18" spans="2:7" ht="45" customHeight="1">
      <c r="B18" s="171">
        <v>5</v>
      </c>
      <c r="C18" s="174" t="s">
        <v>67</v>
      </c>
      <c r="D18" s="175"/>
      <c r="E18" s="192"/>
      <c r="F18" s="193"/>
      <c r="G18" s="188"/>
    </row>
    <row r="19" spans="2:7" ht="45" customHeight="1">
      <c r="B19" s="171">
        <v>6</v>
      </c>
      <c r="C19" s="173" t="s">
        <v>68</v>
      </c>
      <c r="D19" s="172"/>
      <c r="E19" s="190"/>
      <c r="F19" s="191"/>
      <c r="G19" s="188"/>
    </row>
    <row r="20" spans="2:7" ht="45" customHeight="1">
      <c r="B20" s="176"/>
      <c r="C20" s="173" t="s">
        <v>79</v>
      </c>
      <c r="D20" s="173"/>
      <c r="E20" s="173"/>
      <c r="F20" s="173"/>
      <c r="G20" s="187">
        <f>SUM(G13:G15,G17:G19)</f>
        <v>0</v>
      </c>
    </row>
    <row r="21" spans="2:7" ht="25" customHeight="1">
      <c r="B21" s="168" t="s">
        <v>69</v>
      </c>
      <c r="C21" s="169"/>
      <c r="D21" s="169"/>
      <c r="E21" s="169"/>
      <c r="F21" s="169"/>
      <c r="G21" s="170"/>
    </row>
    <row r="22" spans="2:7" ht="45" customHeight="1">
      <c r="B22" s="171"/>
      <c r="C22" s="166" t="s">
        <v>71</v>
      </c>
      <c r="D22" s="166"/>
      <c r="E22" s="177" t="s">
        <v>70</v>
      </c>
      <c r="F22" s="178" t="s">
        <v>77</v>
      </c>
      <c r="G22" s="178" t="s">
        <v>78</v>
      </c>
    </row>
    <row r="23" spans="2:7" ht="97.5" customHeight="1">
      <c r="B23" s="171">
        <v>7</v>
      </c>
      <c r="C23" s="172" t="s">
        <v>76</v>
      </c>
      <c r="D23" s="172"/>
      <c r="E23" s="179" t="s">
        <v>75</v>
      </c>
      <c r="F23" s="188">
        <v>1</v>
      </c>
      <c r="G23" s="189">
        <f>F23*500</f>
        <v>500</v>
      </c>
    </row>
    <row r="24" spans="2:7" ht="45" customHeight="1">
      <c r="B24" s="171"/>
      <c r="C24" s="173" t="s">
        <v>80</v>
      </c>
      <c r="D24" s="173"/>
      <c r="E24" s="173"/>
      <c r="F24" s="173"/>
      <c r="G24" s="187">
        <f>G23</f>
        <v>500</v>
      </c>
    </row>
    <row r="25" spans="2:7" ht="45" customHeight="1">
      <c r="B25" s="180" t="s">
        <v>81</v>
      </c>
      <c r="C25" s="181"/>
      <c r="D25" s="181"/>
      <c r="E25" s="181"/>
      <c r="F25" s="181"/>
      <c r="G25" s="194">
        <f>SUM(G20,G24)</f>
        <v>500</v>
      </c>
    </row>
    <row r="26" spans="2:7" ht="16" customHeight="1">
      <c r="C26" s="182"/>
      <c r="D26" s="182"/>
      <c r="E26" s="183"/>
      <c r="F26" s="183"/>
      <c r="G26" s="183"/>
    </row>
    <row r="27" spans="2:7" ht="39" customHeight="1">
      <c r="B27" s="174" t="s">
        <v>72</v>
      </c>
      <c r="C27" s="184"/>
      <c r="D27" s="184"/>
      <c r="E27" s="184"/>
      <c r="F27" s="184"/>
      <c r="G27" s="185"/>
    </row>
    <row r="28" spans="2:7" ht="36" customHeight="1">
      <c r="B28" s="186" t="s">
        <v>82</v>
      </c>
      <c r="C28" s="163"/>
      <c r="D28" s="163"/>
      <c r="E28" s="163"/>
      <c r="F28" s="163"/>
      <c r="G28" s="163"/>
    </row>
    <row r="30" spans="2:7">
      <c r="B30" s="152" t="s">
        <v>40</v>
      </c>
      <c r="C30" s="152"/>
      <c r="D30" s="152"/>
      <c r="E30" s="152"/>
      <c r="F30" s="152"/>
      <c r="G30" s="152" t="s">
        <v>41</v>
      </c>
    </row>
    <row r="31" spans="2:7">
      <c r="B31" s="152"/>
      <c r="C31" s="152"/>
      <c r="D31" s="152"/>
      <c r="E31" s="152"/>
      <c r="F31" s="152"/>
      <c r="G31" s="152"/>
    </row>
    <row r="32" spans="2:7">
      <c r="B32" s="152"/>
      <c r="C32" s="152"/>
      <c r="D32" s="152"/>
      <c r="E32" s="152"/>
      <c r="F32" s="152"/>
      <c r="G32" s="152"/>
    </row>
  </sheetData>
  <sheetProtection algorithmName="SHA-512" hashValue="DpHOrpxgbEFX5aSLfsCf5ljsWRp9qVAUKog15S/6vCdoNCgBcgJzb1SdCRyh4XuvZzCEUfDgjHr/8advYr0XsQ==" saltValue="/TrgTCOeo/5E8Eqoin+mhQ==" spinCount="100000" sheet="1" objects="1" scenarios="1"/>
  <mergeCells count="40">
    <mergeCell ref="B12:G12"/>
    <mergeCell ref="B16:G16"/>
    <mergeCell ref="C19:D19"/>
    <mergeCell ref="B5:D5"/>
    <mergeCell ref="E5:G5"/>
    <mergeCell ref="B6:D6"/>
    <mergeCell ref="E6:G6"/>
    <mergeCell ref="E11:F11"/>
    <mergeCell ref="C11:D11"/>
    <mergeCell ref="B7:D7"/>
    <mergeCell ref="E7:G7"/>
    <mergeCell ref="B8:D8"/>
    <mergeCell ref="E8:G8"/>
    <mergeCell ref="B9:D9"/>
    <mergeCell ref="E9:G9"/>
    <mergeCell ref="B2:G2"/>
    <mergeCell ref="B3:D3"/>
    <mergeCell ref="E3:G3"/>
    <mergeCell ref="B4:D4"/>
    <mergeCell ref="E4:G4"/>
    <mergeCell ref="E13:F13"/>
    <mergeCell ref="E14:F14"/>
    <mergeCell ref="E15:F15"/>
    <mergeCell ref="E17:F17"/>
    <mergeCell ref="B25:F25"/>
    <mergeCell ref="C15:D15"/>
    <mergeCell ref="C17:D17"/>
    <mergeCell ref="C14:D14"/>
    <mergeCell ref="C13:D13"/>
    <mergeCell ref="B21:G21"/>
    <mergeCell ref="C23:D23"/>
    <mergeCell ref="C22:D22"/>
    <mergeCell ref="C24:F24"/>
    <mergeCell ref="E19:F19"/>
    <mergeCell ref="C18:D18"/>
    <mergeCell ref="C20:F20"/>
    <mergeCell ref="B30:F32"/>
    <mergeCell ref="G30:G32"/>
    <mergeCell ref="B28:G28"/>
    <mergeCell ref="B27:G27"/>
  </mergeCells>
  <dataValidations count="2">
    <dataValidation type="list" allowBlank="1" showInputMessage="1" showErrorMessage="1" sqref="E5:E7" xr:uid="{53E26F8C-007E-C444-BE9F-51CF5EE8084D}">
      <formula1>"áno,nie"</formula1>
    </dataValidation>
    <dataValidation type="list" allowBlank="1" showInputMessage="1" showErrorMessage="1" sqref="E8" xr:uid="{9939C404-F481-A145-A647-2DA9A34275EE}">
      <formula1>"Mikropodnik,Malý podnik,Stredný podnik"</formula1>
    </dataValidation>
  </dataValidation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14C02-13B4-CC45-AFB6-64870AC29F5C}">
  <dimension ref="B1:B17"/>
  <sheetViews>
    <sheetView showGridLines="0" workbookViewId="0">
      <selection activeCell="B5" sqref="B5"/>
    </sheetView>
  </sheetViews>
  <sheetFormatPr baseColWidth="10" defaultColWidth="10.83203125" defaultRowHeight="15"/>
  <cols>
    <col min="1" max="1" width="10.83203125" style="93"/>
    <col min="2" max="2" width="98.5" style="93" customWidth="1"/>
    <col min="3" max="16384" width="10.83203125" style="93"/>
  </cols>
  <sheetData>
    <row r="1" spans="2:2" ht="16" thickBot="1"/>
    <row r="2" spans="2:2" ht="28">
      <c r="B2" s="101" t="s">
        <v>52</v>
      </c>
    </row>
    <row r="3" spans="2:2">
      <c r="B3" s="94"/>
    </row>
    <row r="4" spans="2:2" ht="16">
      <c r="B4" s="95" t="s">
        <v>48</v>
      </c>
    </row>
    <row r="5" spans="2:2">
      <c r="B5" s="95"/>
    </row>
    <row r="6" spans="2:2" ht="16">
      <c r="B6" s="96" t="s">
        <v>44</v>
      </c>
    </row>
    <row r="7" spans="2:2">
      <c r="B7" s="95"/>
    </row>
    <row r="8" spans="2:2" ht="16">
      <c r="B8" s="97" t="s">
        <v>45</v>
      </c>
    </row>
    <row r="9" spans="2:2">
      <c r="B9" s="97"/>
    </row>
    <row r="10" spans="2:2" ht="16">
      <c r="B10" s="98" t="s">
        <v>49</v>
      </c>
    </row>
    <row r="11" spans="2:2" ht="16">
      <c r="B11" s="98" t="s">
        <v>46</v>
      </c>
    </row>
    <row r="12" spans="2:2" ht="16">
      <c r="B12" s="98" t="s">
        <v>50</v>
      </c>
    </row>
    <row r="13" spans="2:2">
      <c r="B13" s="95"/>
    </row>
    <row r="14" spans="2:2" ht="32">
      <c r="B14" s="97" t="s">
        <v>51</v>
      </c>
    </row>
    <row r="15" spans="2:2">
      <c r="B15" s="99"/>
    </row>
    <row r="16" spans="2:2" ht="16">
      <c r="B16" s="95" t="s">
        <v>47</v>
      </c>
    </row>
    <row r="17" spans="2:2" ht="16" thickBot="1">
      <c r="B17" s="100"/>
    </row>
  </sheetData>
  <hyperlinks>
    <hyperlink ref="B8" r:id="rId1" location="paragraf-32:~:text=Za%20osobu%20pod%C4%BEa,t%C3%A1to%20osoba%20riadi." display="že v spoločnosti uchádazača neexistuje iná osoba podľa § 32 osd. 8 ZVO." xr:uid="{65F8B646-0DF2-A04D-B9FE-C83C1B880E2E}"/>
    <hyperlink ref="B14" r:id="rId2" location="paragraf-32.odsek-1.pismeno-a" display="Zároveň čestne vhylasujem, že všetky vyššie uvedené osoby spĺňajú podmienky účasti osobného postavenia podľa § 32 ods. 1 písm. a) ZVO." xr:uid="{F5564E42-73C9-4345-B062-7ED1677E1A9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2423C-9958-9547-BC4A-45E278063CDC}">
  <dimension ref="B2:F5"/>
  <sheetViews>
    <sheetView showGridLines="0" tabSelected="1" workbookViewId="0">
      <selection activeCell="C5" sqref="C5:F5"/>
    </sheetView>
  </sheetViews>
  <sheetFormatPr baseColWidth="10" defaultColWidth="10.83203125" defaultRowHeight="16"/>
  <cols>
    <col min="1" max="2" width="10.83203125" style="92"/>
    <col min="3" max="6" width="40.83203125" style="92" customWidth="1"/>
    <col min="7" max="16384" width="10.83203125" style="92"/>
  </cols>
  <sheetData>
    <row r="2" spans="2:6" ht="45" customHeight="1">
      <c r="B2" s="157" t="s">
        <v>57</v>
      </c>
      <c r="C2" s="158"/>
      <c r="D2" s="158"/>
      <c r="E2" s="158"/>
      <c r="F2" s="159"/>
    </row>
    <row r="3" spans="2:6" ht="58" customHeight="1">
      <c r="B3" s="104"/>
      <c r="C3" s="153" t="s">
        <v>73</v>
      </c>
      <c r="D3" s="153"/>
      <c r="E3" s="153"/>
      <c r="F3" s="153"/>
    </row>
    <row r="4" spans="2:6" ht="34" customHeight="1">
      <c r="B4" s="104"/>
      <c r="C4" s="154" t="s">
        <v>58</v>
      </c>
      <c r="D4" s="155"/>
      <c r="E4" s="102" t="s">
        <v>59</v>
      </c>
      <c r="F4" s="103" t="s">
        <v>60</v>
      </c>
    </row>
    <row r="5" spans="2:6" ht="102" customHeight="1">
      <c r="B5" s="105">
        <v>1</v>
      </c>
      <c r="C5" s="195"/>
      <c r="D5" s="196"/>
      <c r="E5" s="197"/>
      <c r="F5" s="198"/>
    </row>
  </sheetData>
  <sheetProtection algorithmName="SHA-512" hashValue="AzBhGA7ECDg/tnz8AlvMs9KaWZ8FkeDJTojtYtluYLGVD0XmKSWsOKPmhVCB4rXLeOmqwZkcalX0jU/9GOR1GA==" saltValue="5RiAe08XIbNfJWKAFiTQJQ==" spinCount="100000" sheet="1" objects="1" scenarios="1"/>
  <mergeCells count="4">
    <mergeCell ref="C3:F3"/>
    <mergeCell ref="B2:F2"/>
    <mergeCell ref="C4:D4"/>
    <mergeCell ref="C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51f6ae-ae00-4f5e-81ad-6a76ccf99225">
      <Terms xmlns="http://schemas.microsoft.com/office/infopath/2007/PartnerControls"/>
    </lcf76f155ced4ddcb4097134ff3c332f>
    <TaxCatchAll xmlns="e268c47e-392d-4bda-be85-a5756f4dce8a" xsi:nil="true"/>
  </documentManagement>
</p:properties>
</file>

<file path=customXml/itemProps1.xml><?xml version="1.0" encoding="utf-8"?>
<ds:datastoreItem xmlns:ds="http://schemas.openxmlformats.org/officeDocument/2006/customXml" ds:itemID="{09C5A26B-E7BA-4353-815F-27780AE88B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C4CB48-9111-4F6D-A74A-11533C629498}">
  <ds:schemaRefs>
    <ds:schemaRef ds:uri="http://schemas.microsoft.com/sharepoint/v3/contenttype/forms"/>
  </ds:schemaRefs>
</ds:datastoreItem>
</file>

<file path=customXml/itemProps3.xml><?xml version="1.0" encoding="utf-8"?>
<ds:datastoreItem xmlns:ds="http://schemas.openxmlformats.org/officeDocument/2006/customXml" ds:itemID="{CD3BD455-CE9E-4AB2-8BBB-ED95591DBF91}">
  <ds:schemaRefs>
    <ds:schemaRef ds:uri="http://schemas.microsoft.com/office/2006/documentManagement/types"/>
    <ds:schemaRef ds:uri="http://purl.org/dc/elements/1.1/"/>
    <ds:schemaRef ds:uri="http://www.w3.org/XML/1998/namespace"/>
    <ds:schemaRef ds:uri="http://schemas.microsoft.com/office/2006/metadata/properties"/>
    <ds:schemaRef ds:uri="b851f6ae-ae00-4f5e-81ad-6a76ccf99225"/>
    <ds:schemaRef ds:uri="http://schemas.microsoft.com/office/infopath/2007/PartnerControls"/>
    <ds:schemaRef ds:uri="http://purl.org/dc/dcmitype/"/>
    <ds:schemaRef ds:uri="http://schemas.openxmlformats.org/package/2006/metadata/core-properties"/>
    <ds:schemaRef ds:uri="e268c47e-392d-4bda-be85-a5756f4dce8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Zákl. nastavenie</vt:lpstr>
      <vt:lpstr>Cenová ponuka - časť č. 2</vt:lpstr>
      <vt:lpstr>ČV § 32 ods. 7</vt:lpstr>
      <vt:lpstr>§ 34 - Referencie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Veselá Martina</dc:creator>
  <cp:keywords/>
  <dc:description/>
  <cp:lastModifiedBy>Eva Grambličková</cp:lastModifiedBy>
  <cp:revision/>
  <dcterms:created xsi:type="dcterms:W3CDTF">2022-09-22T09:41:16Z</dcterms:created>
  <dcterms:modified xsi:type="dcterms:W3CDTF">2025-10-10T11:10:43Z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