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7 LS Liptovská Osada 7-2025\Súťažné podklady\"/>
    </mc:Choice>
  </mc:AlternateContent>
  <xr:revisionPtr revIDLastSave="0" documentId="13_ncr:1_{9850290F-3608-4807-A28A-1D5DACB03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 s="1"/>
  <c r="N32" i="1"/>
  <c r="F32" i="1"/>
  <c r="F12" i="1"/>
  <c r="N14" i="1"/>
  <c r="N19" i="1"/>
  <c r="N20" i="1"/>
  <c r="N21" i="1"/>
  <c r="N22" i="1"/>
  <c r="N27" i="1"/>
  <c r="N28" i="1"/>
  <c r="N29" i="1"/>
  <c r="N30" i="1"/>
  <c r="F30" i="1"/>
  <c r="F29" i="1"/>
  <c r="F28" i="1"/>
  <c r="F27" i="1"/>
  <c r="F26" i="1"/>
  <c r="N26" i="1" s="1"/>
  <c r="F25" i="1"/>
  <c r="N25" i="1" s="1"/>
  <c r="F24" i="1"/>
  <c r="N24" i="1" s="1"/>
  <c r="F23" i="1"/>
  <c r="N23" i="1" s="1"/>
  <c r="F22" i="1"/>
  <c r="F21" i="1"/>
  <c r="F20" i="1"/>
  <c r="F19" i="1"/>
  <c r="F18" i="1"/>
  <c r="N18" i="1" s="1"/>
  <c r="F17" i="1"/>
  <c r="N17" i="1" s="1"/>
  <c r="F16" i="1"/>
  <c r="N16" i="1" s="1"/>
  <c r="F15" i="1"/>
  <c r="N15" i="1" s="1"/>
  <c r="F14" i="1"/>
  <c r="F13" i="1"/>
  <c r="N13" i="1" s="1"/>
  <c r="L32" i="1"/>
  <c r="N12" i="1" l="1"/>
</calcChain>
</file>

<file path=xl/sharedStrings.xml><?xml version="1.0" encoding="utf-8"?>
<sst xmlns="http://schemas.openxmlformats.org/spreadsheetml/2006/main" count="192" uniqueCount="133">
  <si>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</si>
  <si>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</si>
  <si>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</si>
  <si>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</si>
  <si>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</si>
  <si>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</si>
  <si>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</si>
  <si>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</si>
  <si>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</si>
  <si>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</si>
  <si>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</si>
  <si>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</si>
  <si>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</si>
  <si>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</si>
  <si>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</si>
  <si>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</si>
  <si>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</si>
  <si>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</si>
  <si>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</si>
  <si>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</si>
  <si>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</si>
  <si>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</si>
  <si>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</si>
  <si>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</si>
  <si>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</si>
  <si>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</si>
  <si>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</si>
  <si>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</si>
  <si>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</si>
  <si>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</si>
  <si>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</si>
  <si>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</si>
  <si>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</si>
  <si>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</si>
  <si>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</si>
  <si>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</si>
  <si>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</si>
  <si>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</si>
  <si>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</si>
  <si>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</si>
  <si>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</si>
  <si>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</si>
  <si>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</si>
  <si>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</si>
  <si>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</si>
  <si>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</si>
  <si>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</si>
  <si>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</si>
  <si>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</si>
  <si>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</si>
  <si>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</si>
  <si>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</si>
  <si>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</si>
  <si>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</si>
  <si>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</si>
  <si>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</si>
  <si>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</si>
  <si>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</si>
  <si>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</si>
  <si>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</si>
  <si>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</si>
  <si>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</si>
  <si>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</si>
  <si>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</si>
  <si>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</si>
  <si>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</si>
  <si>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</si>
  <si>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</si>
  <si>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</si>
  <si>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LO Lúčky</t>
  </si>
  <si>
    <t>1,2,4a,4d,6,7</t>
  </si>
  <si>
    <t>1,2,4a,4e,6,7</t>
  </si>
  <si>
    <t>VU+50</t>
  </si>
  <si>
    <t>60</t>
  </si>
  <si>
    <t>65</t>
  </si>
  <si>
    <t>Hmotnatosť  (m³) ihličnaté</t>
  </si>
  <si>
    <t>Hmotnatosť  (m³) listnaté</t>
  </si>
  <si>
    <t>Lesnícke služby v ťažbovom procese na OZ Tatry, LS Liptovská Osada - výzva č. 7/2025</t>
  </si>
  <si>
    <t>SL218-2075A0</t>
  </si>
  <si>
    <t>65 | 1050 | -</t>
  </si>
  <si>
    <t>SL218-2076A0</t>
  </si>
  <si>
    <t>61 | 120 | -</t>
  </si>
  <si>
    <t>SL218-2081 0</t>
  </si>
  <si>
    <t>75</t>
  </si>
  <si>
    <t>110 | 920 | -</t>
  </si>
  <si>
    <t>SL218-2092 1</t>
  </si>
  <si>
    <t>50 | 770 | -</t>
  </si>
  <si>
    <t>SL218-2111 1</t>
  </si>
  <si>
    <t>50</t>
  </si>
  <si>
    <t>43 | 125 | -</t>
  </si>
  <si>
    <t>LO Mošnica</t>
  </si>
  <si>
    <t>SL214-65 0</t>
  </si>
  <si>
    <t>VU-50</t>
  </si>
  <si>
    <t>25</t>
  </si>
  <si>
    <t>180 | 400 | -</t>
  </si>
  <si>
    <t>LO Hrdoš</t>
  </si>
  <si>
    <t>SL278-1217B0</t>
  </si>
  <si>
    <t>200 | 1050 | -</t>
  </si>
  <si>
    <t>SL278-1239B0</t>
  </si>
  <si>
    <t>35</t>
  </si>
  <si>
    <t>100 | 395 | -</t>
  </si>
  <si>
    <t>SL278-1241B0</t>
  </si>
  <si>
    <t>100 | 470 | -</t>
  </si>
  <si>
    <t>SL278-1243A0</t>
  </si>
  <si>
    <t>45</t>
  </si>
  <si>
    <t>65 | 850 | -</t>
  </si>
  <si>
    <t>SL278-1243B0</t>
  </si>
  <si>
    <t>30</t>
  </si>
  <si>
    <t>180 | 450 | -</t>
  </si>
  <si>
    <t>SL278-1246B0</t>
  </si>
  <si>
    <t>120 | 200 | -</t>
  </si>
  <si>
    <t>SL278-1246D0</t>
  </si>
  <si>
    <t>100 | 500 | -</t>
  </si>
  <si>
    <t>SL278-1248C0</t>
  </si>
  <si>
    <t>40</t>
  </si>
  <si>
    <t>100 | 900 | -</t>
  </si>
  <si>
    <t>LO Krátkô</t>
  </si>
  <si>
    <t>SL278-1027B0</t>
  </si>
  <si>
    <t>70</t>
  </si>
  <si>
    <t>150 | 105 | -</t>
  </si>
  <si>
    <t>SL278-1075 0</t>
  </si>
  <si>
    <t>100 | 85 | -</t>
  </si>
  <si>
    <t>SL278-1093B0</t>
  </si>
  <si>
    <t>55</t>
  </si>
  <si>
    <t>50 | 230 | -</t>
  </si>
  <si>
    <t>SL278-1093D0</t>
  </si>
  <si>
    <t>30 | 190 | -</t>
  </si>
  <si>
    <t>SL278-1394 0</t>
  </si>
  <si>
    <t>40 | 280 | -</t>
  </si>
  <si>
    <t>Celkový objem ťažby (m3)</t>
  </si>
  <si>
    <t xml:space="preserve">Spolu € bez DPH   </t>
  </si>
  <si>
    <t>DPH 23%</t>
  </si>
  <si>
    <t xml:space="preserve">2 ks kôň, 2 ks UKT alebo LKT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</si>
</sst>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0" fillId="0" borderId="1" xfId="0" applyBorder="1" applyAlignment="1">
      <alignment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3" fillId="3" borderId="3" xfId="0" applyFont="1" applyFill="1" applyBorder="1" applyAlignment="1">
      <alignment vertical="center"/>
    </xf>
    <xf numFmtId="4" fontId="3" fillId="3" borderId="2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 vertical="center"/>
    </xf>
    <xf numFmtId="0" fontId="6" fillId="3" borderId="0" xfId="0" applyFont="1" applyFill="1"/>
    <xf numFmtId="4" fontId="3" fillId="4" borderId="2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3" borderId="25" xfId="0" applyFont="1" applyFill="1" applyBorder="1" applyAlignment="1">
      <alignment vertical="top" wrapText="1"/>
    </xf>
    <xf numFmtId="0" fontId="7" fillId="3" borderId="26" xfId="0" applyFont="1" applyFill="1" applyBorder="1" applyAlignment="1">
      <alignment vertical="top" wrapText="1"/>
    </xf>
    <xf numFmtId="0" fontId="7" fillId="3" borderId="22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2" fontId="14" fillId="0" borderId="32" xfId="0" applyNumberFormat="1" applyFont="1" applyBorder="1" applyAlignment="1">
      <alignment horizontal="right" vertical="center"/>
    </xf>
    <xf numFmtId="0" fontId="14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right" vertical="center" wrapText="1"/>
    </xf>
    <xf numFmtId="2" fontId="14" fillId="0" borderId="32" xfId="0" applyNumberFormat="1" applyFont="1" applyBorder="1" applyAlignment="1">
      <alignment horizontal="right" vertical="center" wrapText="1"/>
    </xf>
    <xf numFmtId="4" fontId="3" fillId="3" borderId="32" xfId="0" applyNumberFormat="1" applyFont="1" applyFill="1" applyBorder="1" applyAlignment="1">
      <alignment horizontal="center" vertical="center"/>
    </xf>
    <xf numFmtId="14" fontId="15" fillId="3" borderId="32" xfId="0" applyNumberFormat="1" applyFont="1" applyFill="1" applyBorder="1" applyAlignment="1">
      <alignment horizontal="center" vertical="center"/>
    </xf>
    <xf numFmtId="14" fontId="3" fillId="3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2" fontId="14" fillId="0" borderId="37" xfId="0" applyNumberFormat="1" applyFont="1" applyBorder="1" applyAlignment="1">
      <alignment horizontal="right" vertical="center"/>
    </xf>
    <xf numFmtId="0" fontId="14" fillId="0" borderId="37" xfId="0" applyFont="1" applyBorder="1" applyAlignment="1">
      <alignment horizontal="center" vertical="center"/>
    </xf>
    <xf numFmtId="0" fontId="14" fillId="0" borderId="37" xfId="0" applyFont="1" applyBorder="1" applyAlignment="1">
      <alignment horizontal="right" vertical="center" wrapText="1"/>
    </xf>
    <xf numFmtId="2" fontId="14" fillId="0" borderId="37" xfId="0" applyNumberFormat="1" applyFont="1" applyBorder="1" applyAlignment="1">
      <alignment horizontal="right" vertical="center" wrapText="1"/>
    </xf>
    <xf numFmtId="4" fontId="3" fillId="3" borderId="37" xfId="0" applyNumberFormat="1" applyFont="1" applyFill="1" applyBorder="1" applyAlignment="1">
      <alignment horizontal="center" vertical="center"/>
    </xf>
    <xf numFmtId="14" fontId="15" fillId="3" borderId="37" xfId="0" applyNumberFormat="1" applyFont="1" applyFill="1" applyBorder="1" applyAlignment="1">
      <alignment horizontal="center" vertical="center"/>
    </xf>
    <xf numFmtId="14" fontId="3" fillId="3" borderId="38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0" borderId="3" xfId="0" applyFont="1" applyBorder="1"/>
    <xf numFmtId="2" fontId="3" fillId="3" borderId="20" xfId="0" applyNumberFormat="1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2" fontId="15" fillId="2" borderId="41" xfId="0" applyNumberFormat="1" applyFont="1" applyFill="1" applyBorder="1" applyAlignment="1">
      <alignment horizontal="center" vertical="center"/>
    </xf>
    <xf numFmtId="2" fontId="15" fillId="2" borderId="15" xfId="0" applyNumberFormat="1" applyFont="1" applyFill="1" applyBorder="1" applyAlignment="1">
      <alignment horizontal="center" vertical="center"/>
    </xf>
    <xf numFmtId="2" fontId="15" fillId="2" borderId="42" xfId="0" applyNumberFormat="1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7" fillId="0" borderId="9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25" xfId="0" applyFont="1" applyFill="1" applyBorder="1" applyAlignment="1">
      <alignment horizontal="left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25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4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/>
    </xf>
    <xf numFmtId="0" fontId="2" fillId="3" borderId="22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2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view="pageBreakPreview" topLeftCell="A9" zoomScale="70" zoomScaleNormal="100" zoomScaleSheetLayoutView="70" workbookViewId="0">
      <selection activeCell="N35" sqref="N35"/>
    </sheetView>
  </sheetViews>
  <sheetFormatPr defaultRowHeight="14.25" x14ac:dyDescent="0.2"/>
  <cols>
    <col min="1" max="1" width="15.140625" style="13" customWidth="1"/>
    <col min="2" max="2" width="12" style="13" customWidth="1"/>
    <col min="3" max="3" width="36.28515625" style="13" customWidth="1"/>
    <col min="4" max="5" width="9.140625" style="13"/>
    <col min="6" max="6" width="11.85546875" style="13" customWidth="1"/>
    <col min="7" max="9" width="9.140625" style="13"/>
    <col min="10" max="10" width="11.85546875" style="13" customWidth="1"/>
    <col min="11" max="11" width="17" style="13" customWidth="1"/>
    <col min="12" max="12" width="16.140625" style="13" customWidth="1"/>
    <col min="13" max="13" width="20.85546875" style="13" customWidth="1"/>
    <col min="14" max="14" width="19.42578125" style="13" customWidth="1"/>
    <col min="15" max="15" width="12.85546875" style="13" customWidth="1"/>
    <col min="16" max="16" width="12.42578125" style="13" customWidth="1"/>
    <col min="17" max="16384" width="9.140625" style="13"/>
  </cols>
  <sheetData>
    <row r="1" spans="1:16" ht="19.5" customHeight="1" x14ac:dyDescent="0.25">
      <c r="A1" s="105" t="s">
        <v>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N1" s="103" t="s">
        <v>28</v>
      </c>
      <c r="O1" s="103"/>
      <c r="P1" s="103"/>
    </row>
    <row r="2" spans="1:16" ht="13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N2" s="104" t="s">
        <v>65</v>
      </c>
      <c r="O2" s="104"/>
      <c r="P2" s="104"/>
    </row>
    <row r="3" spans="1:16" ht="18" customHeight="1" x14ac:dyDescent="0.25">
      <c r="A3" s="106" t="s">
        <v>0</v>
      </c>
      <c r="B3" s="106"/>
      <c r="C3" s="111" t="s">
        <v>77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0.5" customHeight="1" x14ac:dyDescent="0.2">
      <c r="A4" s="12"/>
      <c r="B4" s="12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20"/>
      <c r="P4" s="20"/>
    </row>
    <row r="5" spans="1:16" x14ac:dyDescent="0.2">
      <c r="A5" s="14"/>
      <c r="B5" s="14"/>
      <c r="C5" s="15"/>
      <c r="D5" s="124"/>
      <c r="E5" s="12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" x14ac:dyDescent="0.25">
      <c r="A6" s="106" t="s">
        <v>1</v>
      </c>
      <c r="B6" s="106"/>
      <c r="C6" s="112" t="s">
        <v>68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6" customHeight="1" x14ac:dyDescent="0.2">
      <c r="A7" s="15"/>
      <c r="B7" s="125"/>
      <c r="C7" s="125"/>
      <c r="D7" s="125"/>
      <c r="E7" s="12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6.5" customHeight="1" thickBot="1" x14ac:dyDescent="0.3">
      <c r="A8" s="115" t="s">
        <v>56</v>
      </c>
      <c r="B8" s="116"/>
      <c r="C8" s="116"/>
      <c r="D8" s="14"/>
      <c r="E8" s="14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1" customHeight="1" thickBot="1" x14ac:dyDescent="0.25">
      <c r="A9" s="107" t="s">
        <v>6</v>
      </c>
      <c r="B9" s="107" t="s">
        <v>2</v>
      </c>
      <c r="C9" s="33" t="s">
        <v>40</v>
      </c>
      <c r="D9" s="117" t="s">
        <v>3</v>
      </c>
      <c r="E9" s="129"/>
      <c r="F9" s="118"/>
      <c r="G9" s="119" t="s">
        <v>4</v>
      </c>
      <c r="H9" s="109" t="s">
        <v>32</v>
      </c>
      <c r="I9" s="126" t="s">
        <v>75</v>
      </c>
      <c r="J9" s="126" t="s">
        <v>76</v>
      </c>
      <c r="K9" s="109" t="s">
        <v>55</v>
      </c>
      <c r="L9" s="109" t="s">
        <v>52</v>
      </c>
      <c r="M9" s="109" t="s">
        <v>60</v>
      </c>
      <c r="N9" s="109" t="s">
        <v>58</v>
      </c>
      <c r="O9" s="117" t="s">
        <v>62</v>
      </c>
      <c r="P9" s="118"/>
    </row>
    <row r="10" spans="1:16" ht="21.75" customHeight="1" x14ac:dyDescent="0.2">
      <c r="A10" s="108"/>
      <c r="B10" s="108"/>
      <c r="C10" s="113" t="s">
        <v>27</v>
      </c>
      <c r="D10" s="114" t="s">
        <v>29</v>
      </c>
      <c r="E10" s="110" t="s">
        <v>30</v>
      </c>
      <c r="F10" s="109" t="s">
        <v>31</v>
      </c>
      <c r="G10" s="120"/>
      <c r="H10" s="110"/>
      <c r="I10" s="127"/>
      <c r="J10" s="127"/>
      <c r="K10" s="108"/>
      <c r="L10" s="110"/>
      <c r="M10" s="108"/>
      <c r="N10" s="108"/>
      <c r="O10" s="31"/>
      <c r="P10" s="31"/>
    </row>
    <row r="11" spans="1:16" ht="50.25" customHeight="1" thickBot="1" x14ac:dyDescent="0.25">
      <c r="A11" s="108"/>
      <c r="B11" s="108"/>
      <c r="C11" s="114"/>
      <c r="D11" s="114"/>
      <c r="E11" s="110"/>
      <c r="F11" s="110"/>
      <c r="G11" s="121"/>
      <c r="H11" s="110"/>
      <c r="I11" s="128"/>
      <c r="J11" s="128"/>
      <c r="K11" s="108"/>
      <c r="L11" s="110"/>
      <c r="M11" s="108"/>
      <c r="N11" s="108"/>
      <c r="O11" s="34" t="s">
        <v>63</v>
      </c>
      <c r="P11" s="34" t="s">
        <v>64</v>
      </c>
    </row>
    <row r="12" spans="1:16" ht="19.5" customHeight="1" x14ac:dyDescent="0.2">
      <c r="A12" s="43" t="s">
        <v>69</v>
      </c>
      <c r="B12" s="44" t="s">
        <v>78</v>
      </c>
      <c r="C12" s="45" t="s">
        <v>70</v>
      </c>
      <c r="D12" s="46">
        <v>333.98700000000002</v>
      </c>
      <c r="E12" s="46">
        <v>38.174999999999997</v>
      </c>
      <c r="F12" s="46">
        <f>SUM(D12,E12)</f>
        <v>372.16200000000003</v>
      </c>
      <c r="G12" s="47" t="s">
        <v>7</v>
      </c>
      <c r="H12" s="48" t="s">
        <v>73</v>
      </c>
      <c r="I12" s="49">
        <v>0.6628714588621718</v>
      </c>
      <c r="J12" s="49">
        <v>0.42899999999999999</v>
      </c>
      <c r="K12" s="71" t="s">
        <v>79</v>
      </c>
      <c r="L12" s="77">
        <v>8252.9210999999996</v>
      </c>
      <c r="M12" s="74"/>
      <c r="N12" s="50">
        <f>SUM(M12*F12)</f>
        <v>0</v>
      </c>
      <c r="O12" s="51"/>
      <c r="P12" s="52"/>
    </row>
    <row r="13" spans="1:16" ht="19.5" customHeight="1" x14ac:dyDescent="0.2">
      <c r="A13" s="53" t="s">
        <v>69</v>
      </c>
      <c r="B13" s="36" t="s">
        <v>80</v>
      </c>
      <c r="C13" s="37" t="s">
        <v>70</v>
      </c>
      <c r="D13" s="38">
        <v>223.095</v>
      </c>
      <c r="E13" s="38">
        <v>0</v>
      </c>
      <c r="F13" s="38">
        <f>SUM(D13,E13)</f>
        <v>223.095</v>
      </c>
      <c r="G13" s="35" t="s">
        <v>7</v>
      </c>
      <c r="H13" s="39" t="s">
        <v>74</v>
      </c>
      <c r="I13" s="40">
        <v>1.43</v>
      </c>
      <c r="J13" s="40">
        <v>0</v>
      </c>
      <c r="K13" s="72" t="s">
        <v>81</v>
      </c>
      <c r="L13" s="78">
        <v>4269.4458000000004</v>
      </c>
      <c r="M13" s="75"/>
      <c r="N13" s="41">
        <f t="shared" ref="N13:N30" si="0">SUM(M13*F13)</f>
        <v>0</v>
      </c>
      <c r="O13" s="42"/>
      <c r="P13" s="54"/>
    </row>
    <row r="14" spans="1:16" ht="19.5" customHeight="1" x14ac:dyDescent="0.2">
      <c r="A14" s="53" t="s">
        <v>69</v>
      </c>
      <c r="B14" s="36" t="s">
        <v>82</v>
      </c>
      <c r="C14" s="37" t="s">
        <v>70</v>
      </c>
      <c r="D14" s="38">
        <v>172.96</v>
      </c>
      <c r="E14" s="38">
        <v>101.056</v>
      </c>
      <c r="F14" s="38">
        <f>SUM(D14,E14)</f>
        <v>274.01600000000002</v>
      </c>
      <c r="G14" s="35" t="s">
        <v>7</v>
      </c>
      <c r="H14" s="39" t="s">
        <v>83</v>
      </c>
      <c r="I14" s="40">
        <v>0.69222223582308662</v>
      </c>
      <c r="J14" s="40">
        <v>0.57399999999999995</v>
      </c>
      <c r="K14" s="72" t="s">
        <v>84</v>
      </c>
      <c r="L14" s="78">
        <v>7654.6498000000001</v>
      </c>
      <c r="M14" s="75"/>
      <c r="N14" s="41">
        <f t="shared" si="0"/>
        <v>0</v>
      </c>
      <c r="O14" s="42"/>
      <c r="P14" s="54"/>
    </row>
    <row r="15" spans="1:16" ht="19.5" customHeight="1" x14ac:dyDescent="0.2">
      <c r="A15" s="53" t="s">
        <v>69</v>
      </c>
      <c r="B15" s="36" t="s">
        <v>85</v>
      </c>
      <c r="C15" s="37" t="s">
        <v>70</v>
      </c>
      <c r="D15" s="38">
        <v>200.82700000000003</v>
      </c>
      <c r="E15" s="38">
        <v>7.7350000000000003</v>
      </c>
      <c r="F15" s="38">
        <f>SUM(D15,E15)</f>
        <v>208.56200000000004</v>
      </c>
      <c r="G15" s="35" t="s">
        <v>7</v>
      </c>
      <c r="H15" s="39" t="s">
        <v>74</v>
      </c>
      <c r="I15" s="40">
        <v>1.1610374637654104</v>
      </c>
      <c r="J15" s="40">
        <v>0.85899999999999999</v>
      </c>
      <c r="K15" s="72" t="s">
        <v>86</v>
      </c>
      <c r="L15" s="78">
        <v>4251.9125000000004</v>
      </c>
      <c r="M15" s="75"/>
      <c r="N15" s="41">
        <f t="shared" si="0"/>
        <v>0</v>
      </c>
      <c r="O15" s="42"/>
      <c r="P15" s="54"/>
    </row>
    <row r="16" spans="1:16" ht="19.5" customHeight="1" x14ac:dyDescent="0.2">
      <c r="A16" s="53" t="s">
        <v>69</v>
      </c>
      <c r="B16" s="36" t="s">
        <v>87</v>
      </c>
      <c r="C16" s="37" t="s">
        <v>70</v>
      </c>
      <c r="D16" s="38">
        <v>51.768999999999998</v>
      </c>
      <c r="E16" s="38">
        <v>129.72799999999998</v>
      </c>
      <c r="F16" s="38">
        <f>SUM(D16,E16)</f>
        <v>181.49699999999999</v>
      </c>
      <c r="G16" s="35" t="s">
        <v>7</v>
      </c>
      <c r="H16" s="39" t="s">
        <v>88</v>
      </c>
      <c r="I16" s="40">
        <v>2.7246046434150322</v>
      </c>
      <c r="J16" s="40">
        <v>1.6419317950371581</v>
      </c>
      <c r="K16" s="72" t="s">
        <v>89</v>
      </c>
      <c r="L16" s="78">
        <v>2582.8534</v>
      </c>
      <c r="M16" s="75"/>
      <c r="N16" s="41">
        <f t="shared" si="0"/>
        <v>0</v>
      </c>
      <c r="O16" s="42"/>
      <c r="P16" s="54"/>
    </row>
    <row r="17" spans="1:16" ht="19.5" customHeight="1" x14ac:dyDescent="0.2">
      <c r="A17" s="53" t="s">
        <v>90</v>
      </c>
      <c r="B17" s="36" t="s">
        <v>91</v>
      </c>
      <c r="C17" s="37" t="s">
        <v>70</v>
      </c>
      <c r="D17" s="38">
        <v>60</v>
      </c>
      <c r="E17" s="38">
        <v>0</v>
      </c>
      <c r="F17" s="38">
        <f t="shared" ref="F17:F30" si="1">SUM(D17,E17)</f>
        <v>60</v>
      </c>
      <c r="G17" s="35" t="s">
        <v>92</v>
      </c>
      <c r="H17" s="39" t="s">
        <v>93</v>
      </c>
      <c r="I17" s="40">
        <v>0.16</v>
      </c>
      <c r="J17" s="40">
        <v>0</v>
      </c>
      <c r="K17" s="72" t="s">
        <v>94</v>
      </c>
      <c r="L17" s="78">
        <v>2585.9803999999999</v>
      </c>
      <c r="M17" s="75"/>
      <c r="N17" s="41">
        <f t="shared" si="0"/>
        <v>0</v>
      </c>
      <c r="O17" s="42"/>
      <c r="P17" s="54"/>
    </row>
    <row r="18" spans="1:16" ht="19.5" customHeight="1" x14ac:dyDescent="0.2">
      <c r="A18" s="53" t="s">
        <v>95</v>
      </c>
      <c r="B18" s="36" t="s">
        <v>96</v>
      </c>
      <c r="C18" s="37" t="s">
        <v>70</v>
      </c>
      <c r="D18" s="38">
        <v>485.75400000000002</v>
      </c>
      <c r="E18" s="38">
        <v>0</v>
      </c>
      <c r="F18" s="38">
        <f t="shared" si="1"/>
        <v>485.75400000000002</v>
      </c>
      <c r="G18" s="35" t="s">
        <v>72</v>
      </c>
      <c r="H18" s="39" t="s">
        <v>73</v>
      </c>
      <c r="I18" s="40">
        <v>0.66542505237944216</v>
      </c>
      <c r="J18" s="40">
        <v>0</v>
      </c>
      <c r="K18" s="72" t="s">
        <v>97</v>
      </c>
      <c r="L18" s="78">
        <v>13265.2858</v>
      </c>
      <c r="M18" s="75"/>
      <c r="N18" s="41">
        <f t="shared" si="0"/>
        <v>0</v>
      </c>
      <c r="O18" s="42"/>
      <c r="P18" s="54"/>
    </row>
    <row r="19" spans="1:16" ht="19.5" customHeight="1" x14ac:dyDescent="0.2">
      <c r="A19" s="53" t="s">
        <v>95</v>
      </c>
      <c r="B19" s="36" t="s">
        <v>98</v>
      </c>
      <c r="C19" s="37" t="s">
        <v>70</v>
      </c>
      <c r="D19" s="38">
        <v>49.610000000000007</v>
      </c>
      <c r="E19" s="38">
        <v>0</v>
      </c>
      <c r="F19" s="38">
        <f t="shared" si="1"/>
        <v>49.610000000000007</v>
      </c>
      <c r="G19" s="35" t="s">
        <v>72</v>
      </c>
      <c r="H19" s="39" t="s">
        <v>99</v>
      </c>
      <c r="I19" s="40">
        <v>0.55090349924777748</v>
      </c>
      <c r="J19" s="40">
        <v>0</v>
      </c>
      <c r="K19" s="72" t="s">
        <v>100</v>
      </c>
      <c r="L19" s="78">
        <v>1272.6293000000001</v>
      </c>
      <c r="M19" s="75"/>
      <c r="N19" s="41">
        <f t="shared" si="0"/>
        <v>0</v>
      </c>
      <c r="O19" s="42"/>
      <c r="P19" s="54"/>
    </row>
    <row r="20" spans="1:16" ht="19.5" customHeight="1" x14ac:dyDescent="0.2">
      <c r="A20" s="53" t="s">
        <v>95</v>
      </c>
      <c r="B20" s="36" t="s">
        <v>101</v>
      </c>
      <c r="C20" s="37" t="s">
        <v>70</v>
      </c>
      <c r="D20" s="38">
        <v>195.08199999999999</v>
      </c>
      <c r="E20" s="38">
        <v>5.3719999999999999</v>
      </c>
      <c r="F20" s="38">
        <f t="shared" si="1"/>
        <v>200.45400000000001</v>
      </c>
      <c r="G20" s="35" t="s">
        <v>72</v>
      </c>
      <c r="H20" s="39" t="s">
        <v>99</v>
      </c>
      <c r="I20" s="40">
        <v>0.6155124391172575</v>
      </c>
      <c r="J20" s="40">
        <v>0.53700000000000003</v>
      </c>
      <c r="K20" s="72" t="s">
        <v>102</v>
      </c>
      <c r="L20" s="78">
        <v>4195.8729000000003</v>
      </c>
      <c r="M20" s="75"/>
      <c r="N20" s="41">
        <f t="shared" si="0"/>
        <v>0</v>
      </c>
      <c r="O20" s="42"/>
      <c r="P20" s="54"/>
    </row>
    <row r="21" spans="1:16" ht="19.5" customHeight="1" x14ac:dyDescent="0.2">
      <c r="A21" s="53" t="s">
        <v>95</v>
      </c>
      <c r="B21" s="36" t="s">
        <v>103</v>
      </c>
      <c r="C21" s="37" t="s">
        <v>70</v>
      </c>
      <c r="D21" s="38">
        <v>39.676000000000002</v>
      </c>
      <c r="E21" s="38">
        <v>24.536000000000001</v>
      </c>
      <c r="F21" s="38">
        <f t="shared" si="1"/>
        <v>64.212000000000003</v>
      </c>
      <c r="G21" s="35" t="s">
        <v>72</v>
      </c>
      <c r="H21" s="39" t="s">
        <v>104</v>
      </c>
      <c r="I21" s="40">
        <v>0.33900000000000002</v>
      </c>
      <c r="J21" s="40">
        <v>0.315</v>
      </c>
      <c r="K21" s="72" t="s">
        <v>105</v>
      </c>
      <c r="L21" s="78">
        <v>2086.3928999999998</v>
      </c>
      <c r="M21" s="75"/>
      <c r="N21" s="41">
        <f t="shared" si="0"/>
        <v>0</v>
      </c>
      <c r="O21" s="42"/>
      <c r="P21" s="54"/>
    </row>
    <row r="22" spans="1:16" ht="19.5" customHeight="1" x14ac:dyDescent="0.2">
      <c r="A22" s="53" t="s">
        <v>95</v>
      </c>
      <c r="B22" s="36" t="s">
        <v>106</v>
      </c>
      <c r="C22" s="37" t="s">
        <v>70</v>
      </c>
      <c r="D22" s="38">
        <v>143.131</v>
      </c>
      <c r="E22" s="38">
        <v>33.960999999999999</v>
      </c>
      <c r="F22" s="38">
        <f t="shared" si="1"/>
        <v>177.09199999999998</v>
      </c>
      <c r="G22" s="35" t="s">
        <v>72</v>
      </c>
      <c r="H22" s="39" t="s">
        <v>107</v>
      </c>
      <c r="I22" s="40">
        <v>0.48045156961082786</v>
      </c>
      <c r="J22" s="40">
        <v>0.48499999999999999</v>
      </c>
      <c r="K22" s="72" t="s">
        <v>108</v>
      </c>
      <c r="L22" s="78">
        <v>5187.0097999999998</v>
      </c>
      <c r="M22" s="75"/>
      <c r="N22" s="41">
        <f t="shared" si="0"/>
        <v>0</v>
      </c>
      <c r="O22" s="42"/>
      <c r="P22" s="54"/>
    </row>
    <row r="23" spans="1:16" ht="19.5" customHeight="1" x14ac:dyDescent="0.2">
      <c r="A23" s="53" t="s">
        <v>95</v>
      </c>
      <c r="B23" s="36" t="s">
        <v>109</v>
      </c>
      <c r="C23" s="37" t="s">
        <v>70</v>
      </c>
      <c r="D23" s="38">
        <v>75.150000000000006</v>
      </c>
      <c r="E23" s="38">
        <v>13.96</v>
      </c>
      <c r="F23" s="38">
        <f t="shared" si="1"/>
        <v>89.110000000000014</v>
      </c>
      <c r="G23" s="35" t="s">
        <v>72</v>
      </c>
      <c r="H23" s="39" t="s">
        <v>104</v>
      </c>
      <c r="I23" s="40">
        <v>0.29731840490175881</v>
      </c>
      <c r="J23" s="40">
        <v>0.23284630738522955</v>
      </c>
      <c r="K23" s="72" t="s">
        <v>110</v>
      </c>
      <c r="L23" s="78">
        <v>3136.3081000000002</v>
      </c>
      <c r="M23" s="75"/>
      <c r="N23" s="41">
        <f t="shared" si="0"/>
        <v>0</v>
      </c>
      <c r="O23" s="42"/>
      <c r="P23" s="54"/>
    </row>
    <row r="24" spans="1:16" ht="19.5" customHeight="1" x14ac:dyDescent="0.2">
      <c r="A24" s="53" t="s">
        <v>95</v>
      </c>
      <c r="B24" s="36" t="s">
        <v>111</v>
      </c>
      <c r="C24" s="37" t="s">
        <v>70</v>
      </c>
      <c r="D24" s="38">
        <v>81.919999999999973</v>
      </c>
      <c r="E24" s="38">
        <v>39.36999999999999</v>
      </c>
      <c r="F24" s="38">
        <f t="shared" si="1"/>
        <v>121.28999999999996</v>
      </c>
      <c r="G24" s="35" t="s">
        <v>72</v>
      </c>
      <c r="H24" s="39" t="s">
        <v>107</v>
      </c>
      <c r="I24" s="40">
        <v>0.41764193836118868</v>
      </c>
      <c r="J24" s="40">
        <v>0.23566385583133689</v>
      </c>
      <c r="K24" s="72" t="s">
        <v>112</v>
      </c>
      <c r="L24" s="78">
        <v>3694.4195</v>
      </c>
      <c r="M24" s="75"/>
      <c r="N24" s="41">
        <f t="shared" si="0"/>
        <v>0</v>
      </c>
      <c r="O24" s="42"/>
      <c r="P24" s="54"/>
    </row>
    <row r="25" spans="1:16" ht="19.5" customHeight="1" x14ac:dyDescent="0.2">
      <c r="A25" s="53" t="s">
        <v>95</v>
      </c>
      <c r="B25" s="36" t="s">
        <v>113</v>
      </c>
      <c r="C25" s="37" t="s">
        <v>70</v>
      </c>
      <c r="D25" s="38">
        <v>30.427</v>
      </c>
      <c r="E25" s="38">
        <v>77.081999999999994</v>
      </c>
      <c r="F25" s="38">
        <f t="shared" si="1"/>
        <v>107.50899999999999</v>
      </c>
      <c r="G25" s="35" t="s">
        <v>72</v>
      </c>
      <c r="H25" s="39" t="s">
        <v>114</v>
      </c>
      <c r="I25" s="40">
        <v>0.51600000000000001</v>
      </c>
      <c r="J25" s="40">
        <v>0.51400000000000001</v>
      </c>
      <c r="K25" s="72" t="s">
        <v>115</v>
      </c>
      <c r="L25" s="78">
        <v>3121.2004999999999</v>
      </c>
      <c r="M25" s="75"/>
      <c r="N25" s="41">
        <f t="shared" si="0"/>
        <v>0</v>
      </c>
      <c r="O25" s="42"/>
      <c r="P25" s="54"/>
    </row>
    <row r="26" spans="1:16" ht="19.5" customHeight="1" x14ac:dyDescent="0.2">
      <c r="A26" s="53" t="s">
        <v>116</v>
      </c>
      <c r="B26" s="36" t="s">
        <v>117</v>
      </c>
      <c r="C26" s="37" t="s">
        <v>71</v>
      </c>
      <c r="D26" s="38">
        <v>19.103999999999999</v>
      </c>
      <c r="E26" s="38">
        <v>13.473000000000001</v>
      </c>
      <c r="F26" s="38">
        <f t="shared" si="1"/>
        <v>32.576999999999998</v>
      </c>
      <c r="G26" s="35" t="s">
        <v>72</v>
      </c>
      <c r="H26" s="39" t="s">
        <v>118</v>
      </c>
      <c r="I26" s="40">
        <v>0.76400000000000001</v>
      </c>
      <c r="J26" s="40">
        <v>0.39630580100755836</v>
      </c>
      <c r="K26" s="72" t="s">
        <v>119</v>
      </c>
      <c r="L26" s="78">
        <v>882.56590000000006</v>
      </c>
      <c r="M26" s="75"/>
      <c r="N26" s="41">
        <f t="shared" si="0"/>
        <v>0</v>
      </c>
      <c r="O26" s="42"/>
      <c r="P26" s="54"/>
    </row>
    <row r="27" spans="1:16" ht="19.5" customHeight="1" x14ac:dyDescent="0.2">
      <c r="A27" s="53" t="s">
        <v>116</v>
      </c>
      <c r="B27" s="36" t="s">
        <v>120</v>
      </c>
      <c r="C27" s="37" t="s">
        <v>70</v>
      </c>
      <c r="D27" s="38">
        <v>15.818</v>
      </c>
      <c r="E27" s="38">
        <v>18.567999999999998</v>
      </c>
      <c r="F27" s="38">
        <f t="shared" si="1"/>
        <v>34.385999999999996</v>
      </c>
      <c r="G27" s="35" t="s">
        <v>72</v>
      </c>
      <c r="H27" s="39" t="s">
        <v>107</v>
      </c>
      <c r="I27" s="40">
        <v>1.0549999999999999</v>
      </c>
      <c r="J27" s="40">
        <v>0.44192738489253836</v>
      </c>
      <c r="K27" s="72" t="s">
        <v>121</v>
      </c>
      <c r="L27" s="78">
        <v>864.22929999999997</v>
      </c>
      <c r="M27" s="75"/>
      <c r="N27" s="41">
        <f t="shared" si="0"/>
        <v>0</v>
      </c>
      <c r="O27" s="42"/>
      <c r="P27" s="54"/>
    </row>
    <row r="28" spans="1:16" ht="19.5" customHeight="1" x14ac:dyDescent="0.2">
      <c r="A28" s="53" t="s">
        <v>116</v>
      </c>
      <c r="B28" s="36" t="s">
        <v>122</v>
      </c>
      <c r="C28" s="37" t="s">
        <v>70</v>
      </c>
      <c r="D28" s="38">
        <v>3.2050000000000001</v>
      </c>
      <c r="E28" s="38">
        <v>6.7279999999999998</v>
      </c>
      <c r="F28" s="38">
        <f t="shared" si="1"/>
        <v>9.9329999999999998</v>
      </c>
      <c r="G28" s="35" t="s">
        <v>72</v>
      </c>
      <c r="H28" s="39" t="s">
        <v>123</v>
      </c>
      <c r="I28" s="40">
        <v>1.0680000000000001</v>
      </c>
      <c r="J28" s="40">
        <v>0.56100000000000005</v>
      </c>
      <c r="K28" s="72" t="s">
        <v>124</v>
      </c>
      <c r="L28" s="78">
        <v>261.16109999999998</v>
      </c>
      <c r="M28" s="75"/>
      <c r="N28" s="41">
        <f t="shared" si="0"/>
        <v>0</v>
      </c>
      <c r="O28" s="42"/>
      <c r="P28" s="54"/>
    </row>
    <row r="29" spans="1:16" ht="19.5" customHeight="1" x14ac:dyDescent="0.2">
      <c r="A29" s="53" t="s">
        <v>116</v>
      </c>
      <c r="B29" s="36" t="s">
        <v>125</v>
      </c>
      <c r="C29" s="37" t="s">
        <v>70</v>
      </c>
      <c r="D29" s="38">
        <v>12.63</v>
      </c>
      <c r="E29" s="38">
        <v>4.1310000000000002</v>
      </c>
      <c r="F29" s="38">
        <f t="shared" si="1"/>
        <v>16.761000000000003</v>
      </c>
      <c r="G29" s="35" t="s">
        <v>72</v>
      </c>
      <c r="H29" s="39" t="s">
        <v>88</v>
      </c>
      <c r="I29" s="40">
        <v>0.97199999999999998</v>
      </c>
      <c r="J29" s="40">
        <v>0.59</v>
      </c>
      <c r="K29" s="72" t="s">
        <v>126</v>
      </c>
      <c r="L29" s="78">
        <v>375.05489999999998</v>
      </c>
      <c r="M29" s="75"/>
      <c r="N29" s="41">
        <f t="shared" si="0"/>
        <v>0</v>
      </c>
      <c r="O29" s="42"/>
      <c r="P29" s="54"/>
    </row>
    <row r="30" spans="1:16" ht="19.5" customHeight="1" thickBot="1" x14ac:dyDescent="0.25">
      <c r="A30" s="55" t="s">
        <v>116</v>
      </c>
      <c r="B30" s="56" t="s">
        <v>127</v>
      </c>
      <c r="C30" s="57" t="s">
        <v>71</v>
      </c>
      <c r="D30" s="58">
        <v>2.0830000000000002</v>
      </c>
      <c r="E30" s="58">
        <v>21.074999999999999</v>
      </c>
      <c r="F30" s="58">
        <f t="shared" si="1"/>
        <v>23.158000000000001</v>
      </c>
      <c r="G30" s="59" t="s">
        <v>72</v>
      </c>
      <c r="H30" s="60" t="s">
        <v>88</v>
      </c>
      <c r="I30" s="61">
        <v>0.52100000000000002</v>
      </c>
      <c r="J30" s="61">
        <v>0.3051150971269761</v>
      </c>
      <c r="K30" s="73" t="s">
        <v>128</v>
      </c>
      <c r="L30" s="79">
        <v>710.69100000000003</v>
      </c>
      <c r="M30" s="76"/>
      <c r="N30" s="62">
        <f t="shared" si="0"/>
        <v>0</v>
      </c>
      <c r="O30" s="63"/>
      <c r="P30" s="64"/>
    </row>
    <row r="31" spans="1:16" ht="15.75" customHeight="1" thickBot="1" x14ac:dyDescent="0.25">
      <c r="A31" s="70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</row>
    <row r="32" spans="1:16" ht="39.75" customHeight="1" thickBot="1" x14ac:dyDescent="0.25">
      <c r="A32" s="67"/>
      <c r="B32" s="65"/>
      <c r="C32" s="65"/>
      <c r="D32" s="122" t="s">
        <v>129</v>
      </c>
      <c r="E32" s="123"/>
      <c r="F32" s="68">
        <f>SUM(F12:F30)</f>
        <v>2731.1780000000003</v>
      </c>
      <c r="G32" s="65"/>
      <c r="H32" s="65"/>
      <c r="I32" s="65"/>
      <c r="J32" s="66"/>
      <c r="K32" s="16" t="s">
        <v>130</v>
      </c>
      <c r="L32" s="17">
        <f>SUM(L12:L30)</f>
        <v>68650.584000000017</v>
      </c>
      <c r="M32" s="24" t="s">
        <v>66</v>
      </c>
      <c r="N32" s="23">
        <f>SUM(N12:N30)</f>
        <v>0</v>
      </c>
      <c r="O32" s="21"/>
      <c r="P32" s="21"/>
    </row>
    <row r="33" spans="1:16" ht="15" thickBot="1" x14ac:dyDescent="0.25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2"/>
      <c r="M33" s="16" t="s">
        <v>131</v>
      </c>
      <c r="N33" s="17">
        <f>N34-N32</f>
        <v>0</v>
      </c>
      <c r="O33" s="21"/>
      <c r="P33" s="21"/>
    </row>
    <row r="34" spans="1:16" ht="15" thickBot="1" x14ac:dyDescent="0.25">
      <c r="A34" s="83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5"/>
      <c r="M34" s="16" t="s">
        <v>8</v>
      </c>
      <c r="N34" s="17">
        <f>IF("nie"=MID(G42,1,3),N32,(N32*1.23))</f>
        <v>0</v>
      </c>
      <c r="O34" s="21"/>
      <c r="P34" s="21"/>
    </row>
    <row r="35" spans="1:16" x14ac:dyDescent="0.2">
      <c r="A35" s="91"/>
      <c r="B35" s="91"/>
      <c r="C35" s="91"/>
      <c r="D35" s="6"/>
      <c r="E35" s="6"/>
      <c r="F35" s="6"/>
      <c r="G35" s="6"/>
      <c r="H35" s="6" t="s">
        <v>37</v>
      </c>
      <c r="I35" s="6"/>
      <c r="J35" s="6"/>
      <c r="K35" s="6"/>
      <c r="L35" s="6"/>
      <c r="M35" s="6"/>
      <c r="N35" s="6"/>
      <c r="O35" s="6"/>
      <c r="P35" s="6"/>
    </row>
    <row r="36" spans="1:16" ht="15" x14ac:dyDescent="0.2">
      <c r="A36" s="93" t="s">
        <v>54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22"/>
      <c r="P36" s="22"/>
    </row>
    <row r="37" spans="1:16" ht="25.5" customHeight="1" x14ac:dyDescent="0.2">
      <c r="A37" s="18" t="s">
        <v>35</v>
      </c>
      <c r="B37" s="11"/>
      <c r="C37" s="11"/>
      <c r="D37" s="11"/>
      <c r="E37" s="11"/>
      <c r="F37" s="10" t="s">
        <v>34</v>
      </c>
      <c r="G37" s="11"/>
      <c r="H37" s="11"/>
      <c r="I37" s="11"/>
      <c r="J37" s="7"/>
      <c r="K37" s="7"/>
      <c r="L37" s="7"/>
      <c r="M37" s="7"/>
      <c r="N37" s="7"/>
      <c r="O37" s="7"/>
      <c r="P37" s="7"/>
    </row>
    <row r="38" spans="1:16" ht="15" customHeight="1" x14ac:dyDescent="0.2">
      <c r="A38" s="100" t="s">
        <v>57</v>
      </c>
      <c r="B38" s="101"/>
      <c r="C38" s="101"/>
      <c r="D38" s="102"/>
      <c r="E38" s="92" t="s">
        <v>39</v>
      </c>
      <c r="F38" s="8" t="s">
        <v>9</v>
      </c>
      <c r="G38" s="86"/>
      <c r="H38" s="87"/>
      <c r="I38" s="87"/>
      <c r="J38" s="87"/>
      <c r="K38" s="87"/>
      <c r="L38" s="87"/>
      <c r="M38" s="87"/>
      <c r="N38" s="88"/>
      <c r="O38" s="22"/>
      <c r="P38" s="22"/>
    </row>
    <row r="39" spans="1:16" x14ac:dyDescent="0.2">
      <c r="A39" s="25"/>
      <c r="B39" s="26"/>
      <c r="C39" s="26"/>
      <c r="D39" s="27"/>
      <c r="E39" s="92"/>
      <c r="F39" s="8" t="s">
        <v>10</v>
      </c>
      <c r="G39" s="86"/>
      <c r="H39" s="87"/>
      <c r="I39" s="87"/>
      <c r="J39" s="87"/>
      <c r="K39" s="87"/>
      <c r="L39" s="87"/>
      <c r="M39" s="87"/>
      <c r="N39" s="88"/>
      <c r="O39" s="22"/>
      <c r="P39" s="22"/>
    </row>
    <row r="40" spans="1:16" ht="18" customHeight="1" x14ac:dyDescent="0.2">
      <c r="A40" s="94" t="s">
        <v>67</v>
      </c>
      <c r="B40" s="95"/>
      <c r="C40" s="95"/>
      <c r="D40" s="96"/>
      <c r="E40" s="92"/>
      <c r="F40" s="8" t="s">
        <v>11</v>
      </c>
      <c r="G40" s="86"/>
      <c r="H40" s="87"/>
      <c r="I40" s="87"/>
      <c r="J40" s="87"/>
      <c r="K40" s="87"/>
      <c r="L40" s="87"/>
      <c r="M40" s="87"/>
      <c r="N40" s="88"/>
      <c r="O40" s="22"/>
      <c r="P40" s="22"/>
    </row>
    <row r="41" spans="1:16" x14ac:dyDescent="0.2">
      <c r="A41" s="25"/>
      <c r="B41" s="26"/>
      <c r="C41" s="26"/>
      <c r="D41" s="27"/>
      <c r="E41" s="92"/>
      <c r="F41" s="8" t="s">
        <v>12</v>
      </c>
      <c r="G41" s="86"/>
      <c r="H41" s="87"/>
      <c r="I41" s="87"/>
      <c r="J41" s="87"/>
      <c r="K41" s="87"/>
      <c r="L41" s="87"/>
      <c r="M41" s="87"/>
      <c r="N41" s="88"/>
      <c r="O41" s="22"/>
      <c r="P41" s="22"/>
    </row>
    <row r="42" spans="1:16" x14ac:dyDescent="0.2">
      <c r="A42" s="97" t="s">
        <v>132</v>
      </c>
      <c r="B42" s="98"/>
      <c r="C42" s="98"/>
      <c r="D42" s="99"/>
      <c r="E42" s="92"/>
      <c r="F42" s="8" t="s">
        <v>13</v>
      </c>
      <c r="G42" s="86"/>
      <c r="H42" s="87"/>
      <c r="I42" s="87"/>
      <c r="J42" s="87"/>
      <c r="K42" s="87"/>
      <c r="L42" s="87"/>
      <c r="M42" s="87"/>
      <c r="N42" s="88"/>
      <c r="O42" s="22"/>
      <c r="P42" s="22"/>
    </row>
    <row r="43" spans="1:16" x14ac:dyDescent="0.2">
      <c r="A43" s="25"/>
      <c r="B43" s="26"/>
      <c r="C43" s="26"/>
      <c r="D43" s="27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">
      <c r="A44" s="25"/>
      <c r="B44" s="26"/>
      <c r="C44" s="26"/>
      <c r="D44" s="27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">
      <c r="A45" s="28"/>
      <c r="B45" s="29"/>
      <c r="C45" s="29"/>
      <c r="D45" s="30"/>
      <c r="E45" s="7"/>
      <c r="F45" s="14"/>
      <c r="G45" s="14"/>
      <c r="H45" s="14"/>
      <c r="I45" s="14"/>
      <c r="J45" s="14" t="s">
        <v>36</v>
      </c>
      <c r="K45" s="14"/>
      <c r="L45" s="89"/>
      <c r="M45" s="90"/>
      <c r="N45" s="14"/>
      <c r="O45" s="14"/>
      <c r="P45" s="14"/>
    </row>
    <row r="46" spans="1:16" x14ac:dyDescent="0.2">
      <c r="A46" s="7"/>
      <c r="B46" s="7"/>
      <c r="C46" s="7"/>
      <c r="D46" s="7"/>
      <c r="E46" s="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</sheetData>
  <mergeCells count="40">
    <mergeCell ref="D32:E32"/>
    <mergeCell ref="K9:K11"/>
    <mergeCell ref="D5:E5"/>
    <mergeCell ref="B7:E7"/>
    <mergeCell ref="B9:B11"/>
    <mergeCell ref="A6:B6"/>
    <mergeCell ref="C6:P6"/>
    <mergeCell ref="J9:J11"/>
    <mergeCell ref="D9:F9"/>
    <mergeCell ref="E10:E11"/>
    <mergeCell ref="F10:F11"/>
    <mergeCell ref="I9:I11"/>
    <mergeCell ref="N1:P1"/>
    <mergeCell ref="N2:P2"/>
    <mergeCell ref="A1:L1"/>
    <mergeCell ref="A3:B3"/>
    <mergeCell ref="A9:A11"/>
    <mergeCell ref="L9:L11"/>
    <mergeCell ref="M9:M11"/>
    <mergeCell ref="C3:P3"/>
    <mergeCell ref="N9:N11"/>
    <mergeCell ref="C10:C11"/>
    <mergeCell ref="D10:D11"/>
    <mergeCell ref="A8:C8"/>
    <mergeCell ref="O9:P9"/>
    <mergeCell ref="G9:G11"/>
    <mergeCell ref="H9:H11"/>
    <mergeCell ref="A33:L34"/>
    <mergeCell ref="G42:N42"/>
    <mergeCell ref="L45:M45"/>
    <mergeCell ref="A35:C35"/>
    <mergeCell ref="E38:E42"/>
    <mergeCell ref="G38:N38"/>
    <mergeCell ref="G39:N39"/>
    <mergeCell ref="G40:N40"/>
    <mergeCell ref="G41:N41"/>
    <mergeCell ref="A36:N36"/>
    <mergeCell ref="A40:D40"/>
    <mergeCell ref="A42:D42"/>
    <mergeCell ref="A38:D38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14</v>
      </c>
      <c r="B1" s="131" t="s">
        <v>24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x14ac:dyDescent="0.25">
      <c r="A2" s="2" t="s">
        <v>15</v>
      </c>
      <c r="B2" s="130" t="s">
        <v>41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x14ac:dyDescent="0.25">
      <c r="A3" s="2" t="s">
        <v>6</v>
      </c>
      <c r="B3" s="130" t="s">
        <v>42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2" t="s">
        <v>2</v>
      </c>
      <c r="B4" s="130" t="s">
        <v>16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2" t="s">
        <v>7</v>
      </c>
      <c r="B5" s="130" t="s">
        <v>43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2" t="s">
        <v>45</v>
      </c>
      <c r="B6" s="130" t="s">
        <v>44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2" t="s">
        <v>46</v>
      </c>
      <c r="B7" s="130" t="s">
        <v>47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</row>
    <row r="8" spans="1:14" x14ac:dyDescent="0.25">
      <c r="A8" s="3" t="s">
        <v>17</v>
      </c>
      <c r="B8" s="130" t="s">
        <v>48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4" t="s">
        <v>18</v>
      </c>
      <c r="B9" s="130" t="s">
        <v>49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3" t="s">
        <v>38</v>
      </c>
      <c r="B10" s="130" t="s">
        <v>61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ht="16.5" customHeight="1" x14ac:dyDescent="0.25">
      <c r="A11" s="3" t="s">
        <v>5</v>
      </c>
      <c r="B11" s="130" t="s">
        <v>25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3" t="s">
        <v>19</v>
      </c>
      <c r="B12" s="130" t="s">
        <v>20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16.5" customHeight="1" x14ac:dyDescent="0.25">
      <c r="A13" s="5" t="s">
        <v>59</v>
      </c>
      <c r="B13" s="130" t="s">
        <v>21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x14ac:dyDescent="0.25">
      <c r="A14" s="5" t="s">
        <v>22</v>
      </c>
      <c r="B14" s="130" t="s">
        <v>50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3" t="s">
        <v>23</v>
      </c>
      <c r="B15" s="130" t="s">
        <v>51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45" x14ac:dyDescent="0.25">
      <c r="A16" s="9" t="s">
        <v>26</v>
      </c>
      <c r="B16" s="132" t="s">
        <v>53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Tison, Pavol</cp:lastModifiedBy>
  <cp:lastPrinted>2025-10-13T05:21:24Z</cp:lastPrinted>
  <dcterms:created xsi:type="dcterms:W3CDTF">2012-08-13T12:29:09Z</dcterms:created>
  <dcterms:modified xsi:type="dcterms:W3CDTF">2025-10-14T04:46:23Z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