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37_2025_OZ Karpaty, malý harvestor\"/>
    </mc:Choice>
  </mc:AlternateContent>
  <xr:revisionPtr revIDLastSave="0" documentId="8_{1164AD29-FE49-4B32-96D8-16C60AA99D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" i="1" l="1"/>
  <c r="O44" i="1"/>
  <c r="O45" i="1"/>
  <c r="O46" i="1"/>
  <c r="G42" i="1"/>
  <c r="O42" i="1" s="1"/>
  <c r="G43" i="1"/>
  <c r="G44" i="1"/>
  <c r="G36" i="1"/>
  <c r="O36" i="1" s="1"/>
  <c r="G37" i="1"/>
  <c r="O37" i="1" s="1"/>
  <c r="G38" i="1"/>
  <c r="O38" i="1" s="1"/>
  <c r="G39" i="1"/>
  <c r="O39" i="1" s="1"/>
  <c r="G40" i="1"/>
  <c r="O40" i="1" s="1"/>
  <c r="G41" i="1"/>
  <c r="O41" i="1" s="1"/>
  <c r="G25" i="1" l="1"/>
  <c r="G26" i="1"/>
  <c r="G27" i="1"/>
  <c r="G28" i="1"/>
  <c r="G29" i="1"/>
  <c r="G30" i="1"/>
  <c r="G31" i="1"/>
  <c r="G32" i="1"/>
  <c r="G33" i="1"/>
  <c r="G34" i="1"/>
  <c r="G35" i="1"/>
  <c r="G45" i="1"/>
  <c r="O30" i="1" l="1"/>
  <c r="O34" i="1"/>
  <c r="O35" i="1"/>
  <c r="O31" i="1"/>
  <c r="O29" i="1"/>
  <c r="O28" i="1"/>
  <c r="O27" i="1"/>
  <c r="O26" i="1"/>
  <c r="O33" i="1"/>
  <c r="O25" i="1"/>
  <c r="O32" i="1"/>
  <c r="G46" i="1"/>
  <c r="C4" i="4" l="1"/>
  <c r="G15" i="1"/>
  <c r="G16" i="1"/>
  <c r="G17" i="1"/>
  <c r="G18" i="1"/>
  <c r="G19" i="1"/>
  <c r="G20" i="1"/>
  <c r="G21" i="1"/>
  <c r="G22" i="1"/>
  <c r="G23" i="1"/>
  <c r="G24" i="1"/>
  <c r="O19" i="1" l="1"/>
  <c r="O17" i="1"/>
  <c r="O21" i="1"/>
  <c r="O20" i="1"/>
  <c r="O18" i="1"/>
  <c r="O16" i="1"/>
  <c r="O23" i="1"/>
  <c r="O15" i="1"/>
  <c r="O22" i="1"/>
  <c r="L47" i="1"/>
  <c r="G13" i="1"/>
  <c r="G14" i="1"/>
  <c r="G12" i="1"/>
  <c r="G47" i="1" l="1"/>
  <c r="L4" i="4"/>
  <c r="I4" i="4"/>
  <c r="F4" i="4"/>
  <c r="E7" i="4" l="1"/>
  <c r="O14" i="1"/>
  <c r="O12" i="1"/>
  <c r="O24" i="1" l="1"/>
  <c r="O13" i="1"/>
  <c r="O47" i="1" l="1"/>
  <c r="O49" i="1" s="1"/>
  <c r="O48" i="1" l="1"/>
</calcChain>
</file>

<file path=xl/sharedStrings.xml><?xml version="1.0" encoding="utf-8"?>
<sst xmlns="http://schemas.openxmlformats.org/spreadsheetml/2006/main" count="224" uniqueCount="110">
  <si>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</si>
  <si>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</si>
  <si>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</si>
  <si>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</si>
  <si>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</si>
  <si>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</si>
  <si>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</si>
  <si>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</si>
  <si>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</si>
  <si>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</si>
  <si>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</si>
  <si>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</si>
  <si>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</si>
  <si>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</si>
  <si>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</si>
  <si>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</si>
  <si>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</si>
  <si>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</si>
  <si>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</si>
  <si>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</si>
  <si>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</si>
  <si>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</si>
  <si>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</si>
  <si>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</si>
  <si>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</si>
  <si>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</si>
  <si>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</si>
  <si>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</si>
  <si>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</si>
  <si>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</si>
  <si>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</si>
  <si>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</si>
  <si>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</si>
  <si>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</si>
  <si>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</si>
  <si>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</si>
  <si>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</si>
  <si>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</si>
  <si>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</si>
  <si>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</si>
  <si>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</si>
  <si>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</si>
  <si>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</si>
  <si>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</si>
  <si>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</si>
  <si>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</si>
  <si>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</si>
  <si>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</si>
  <si>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</si>
  <si>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</si>
  <si>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</si>
  <si>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</si>
  <si>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</si>
  <si>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</si>
  <si>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</si>
  <si>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</si>
  <si>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</si>
  <si>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</si>
  <si>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</si>
  <si>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</si>
  <si>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</si>
  <si>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</si>
  <si>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</si>
  <si>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</si>
  <si>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</si>
  <si>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</si>
  <si>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</si>
  <si>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</si>
  <si>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</si>
  <si>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cena</t>
  </si>
  <si>
    <t>VÚ-50r.</t>
  </si>
  <si>
    <t>Lesy SR š.p. OZ Karpaty</t>
  </si>
  <si>
    <t>412C</t>
  </si>
  <si>
    <t>LO 5 Studienka</t>
  </si>
  <si>
    <t>781B</t>
  </si>
  <si>
    <t>786B</t>
  </si>
  <si>
    <t>789-1</t>
  </si>
  <si>
    <t>790-1</t>
  </si>
  <si>
    <t>790-2</t>
  </si>
  <si>
    <t>795A1</t>
  </si>
  <si>
    <t>795A2</t>
  </si>
  <si>
    <t>796A2</t>
  </si>
  <si>
    <t>LO7 Tomky</t>
  </si>
  <si>
    <t>375-1</t>
  </si>
  <si>
    <t>392C</t>
  </si>
  <si>
    <t>394C</t>
  </si>
  <si>
    <t>400A</t>
  </si>
  <si>
    <t>406C</t>
  </si>
  <si>
    <t>406D</t>
  </si>
  <si>
    <t>411H</t>
  </si>
  <si>
    <t>412B</t>
  </si>
  <si>
    <t>416B</t>
  </si>
  <si>
    <t>422B1</t>
  </si>
  <si>
    <t>466E2</t>
  </si>
  <si>
    <t>472B</t>
  </si>
  <si>
    <t>LO8 Priečne</t>
  </si>
  <si>
    <t>300A</t>
  </si>
  <si>
    <t>316A</t>
  </si>
  <si>
    <t>747A</t>
  </si>
  <si>
    <t>LO9 Miklán</t>
  </si>
  <si>
    <t>114A</t>
  </si>
  <si>
    <t>140B</t>
  </si>
  <si>
    <t>163B</t>
  </si>
  <si>
    <t>25C</t>
  </si>
  <si>
    <t>45A</t>
  </si>
  <si>
    <t>796A1</t>
  </si>
  <si>
    <t>Požadovaný termín vykonania zákazky: do 28.2.2026.  Veľkostná kategória - malý harvestor. Kontaktná osoba: Ing. Peter Swan 0918 688 674</t>
  </si>
  <si>
    <t>príloha č. 2 Výzvy na predloženie ponuky</t>
  </si>
  <si>
    <t xml:space="preserve">Lesnícke služby v ťažbovom procese - viacoperačné technológie na OZ Karpaty, VC Moravský Ján a Moravský ján - Gbely, LS Malacky  </t>
  </si>
  <si>
    <t>DPH 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</si>
</sst>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3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3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0" fontId="12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10" fillId="3" borderId="2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4" fontId="6" fillId="3" borderId="16" xfId="0" applyNumberFormat="1" applyFont="1" applyFill="1" applyBorder="1" applyAlignment="1">
      <alignment horizontal="center" vertical="center"/>
    </xf>
    <xf numFmtId="4" fontId="6" fillId="3" borderId="29" xfId="0" applyNumberFormat="1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 wrapText="1"/>
    </xf>
    <xf numFmtId="4" fontId="6" fillId="3" borderId="27" xfId="0" applyNumberFormat="1" applyFont="1" applyFill="1" applyBorder="1" applyAlignment="1">
      <alignment horizontal="center" vertical="center"/>
    </xf>
    <xf numFmtId="4" fontId="6" fillId="3" borderId="30" xfId="0" applyNumberFormat="1" applyFont="1" applyFill="1" applyBorder="1" applyAlignment="1">
      <alignment horizontal="center" vertical="center"/>
    </xf>
    <xf numFmtId="4" fontId="6" fillId="3" borderId="13" xfId="0" applyNumberFormat="1" applyFont="1" applyFill="1" applyBorder="1" applyAlignment="1">
      <alignment horizontal="center" vertical="center"/>
    </xf>
    <xf numFmtId="4" fontId="6" fillId="3" borderId="19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5" fillId="3" borderId="1" xfId="0" applyFont="1" applyFill="1" applyBorder="1"/>
    <xf numFmtId="0" fontId="0" fillId="0" borderId="1" xfId="0" applyBorder="1" applyAlignment="1">
      <alignment wrapText="1"/>
    </xf>
    <xf numFmtId="0" fontId="3" fillId="3" borderId="36" xfId="0" applyFont="1" applyFill="1" applyBorder="1" applyAlignment="1">
      <alignment horizontal="center" vertical="center"/>
    </xf>
    <xf numFmtId="0" fontId="3" fillId="3" borderId="30" xfId="0" applyFont="1" applyFill="1" applyBorder="1"/>
    <xf numFmtId="0" fontId="10" fillId="3" borderId="26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right" vertical="center" wrapText="1"/>
    </xf>
    <xf numFmtId="0" fontId="10" fillId="3" borderId="21" xfId="0" applyFont="1" applyFill="1" applyBorder="1" applyAlignment="1">
      <alignment horizontal="right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/>
    </xf>
    <xf numFmtId="4" fontId="10" fillId="3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3" borderId="20" xfId="0" applyFont="1" applyFill="1" applyBorder="1" applyAlignment="1">
      <alignment horizontal="center" vertical="center"/>
    </xf>
    <xf numFmtId="4" fontId="10" fillId="3" borderId="25" xfId="0" applyNumberFormat="1" applyFont="1" applyFill="1" applyBorder="1" applyAlignment="1">
      <alignment horizontal="right" vertical="center"/>
    </xf>
    <xf numFmtId="4" fontId="10" fillId="3" borderId="36" xfId="0" applyNumberFormat="1" applyFont="1" applyFill="1" applyBorder="1" applyAlignment="1">
      <alignment horizontal="right" vertical="center"/>
    </xf>
    <xf numFmtId="2" fontId="10" fillId="3" borderId="42" xfId="0" applyNumberFormat="1" applyFont="1" applyFill="1" applyBorder="1" applyAlignment="1">
      <alignment horizontal="right" vertical="center" wrapText="1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>
      <alignment horizontal="center" vertical="center"/>
    </xf>
    <xf numFmtId="4" fontId="6" fillId="3" borderId="43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>
      <alignment horizontal="center" vertical="center"/>
    </xf>
    <xf numFmtId="4" fontId="10" fillId="3" borderId="10" xfId="0" applyNumberFormat="1" applyFont="1" applyFill="1" applyBorder="1" applyAlignment="1">
      <alignment horizontal="center" vertical="center"/>
    </xf>
    <xf numFmtId="11" fontId="10" fillId="3" borderId="1" xfId="0" applyNumberFormat="1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/>
    </xf>
    <xf numFmtId="0" fontId="0" fillId="3" borderId="44" xfId="0" applyFill="1" applyBorder="1"/>
    <xf numFmtId="0" fontId="6" fillId="3" borderId="45" xfId="0" applyFont="1" applyFill="1" applyBorder="1" applyAlignment="1">
      <alignment vertical="center"/>
    </xf>
    <xf numFmtId="2" fontId="10" fillId="3" borderId="40" xfId="0" applyNumberFormat="1" applyFont="1" applyFill="1" applyBorder="1" applyAlignment="1">
      <alignment horizontal="right" vertical="center" wrapText="1"/>
    </xf>
    <xf numFmtId="0" fontId="6" fillId="3" borderId="44" xfId="0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horizontal="right" vertical="center"/>
    </xf>
    <xf numFmtId="0" fontId="3" fillId="3" borderId="49" xfId="0" applyFont="1" applyFill="1" applyBorder="1" applyAlignment="1">
      <alignment horizontal="center" vertical="center"/>
    </xf>
    <xf numFmtId="2" fontId="10" fillId="3" borderId="49" xfId="0" applyNumberFormat="1" applyFont="1" applyFill="1" applyBorder="1" applyAlignment="1">
      <alignment horizontal="right" vertical="center" wrapText="1"/>
    </xf>
    <xf numFmtId="2" fontId="6" fillId="3" borderId="45" xfId="0" applyNumberFormat="1" applyFont="1" applyFill="1" applyBorder="1" applyAlignment="1">
      <alignment vertical="center"/>
    </xf>
    <xf numFmtId="2" fontId="0" fillId="0" borderId="0" xfId="0" applyNumberFormat="1"/>
    <xf numFmtId="49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right" vertical="center"/>
    </xf>
    <xf numFmtId="0" fontId="6" fillId="3" borderId="46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 indent="2"/>
    </xf>
    <xf numFmtId="0" fontId="6" fillId="3" borderId="6" xfId="0" applyFont="1" applyFill="1" applyBorder="1" applyAlignment="1">
      <alignment horizontal="right" vertical="center" indent="2"/>
    </xf>
    <xf numFmtId="0" fontId="6" fillId="3" borderId="7" xfId="0" applyFont="1" applyFill="1" applyBorder="1" applyAlignment="1">
      <alignment horizontal="right" vertical="center" indent="2"/>
    </xf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textRotation="90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10" fillId="3" borderId="47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6" fillId="3" borderId="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0" fillId="0" borderId="32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3" borderId="33" xfId="0" applyFont="1" applyFill="1" applyBorder="1" applyAlignment="1">
      <alignment horizontal="center" vertical="top" wrapText="1"/>
    </xf>
    <xf numFmtId="0" fontId="0" fillId="3" borderId="17" xfId="0" applyFont="1" applyFill="1" applyBorder="1" applyAlignment="1">
      <alignment horizontal="center" vertical="top" wrapText="1"/>
    </xf>
    <xf numFmtId="0" fontId="0" fillId="3" borderId="34" xfId="0" applyFont="1" applyFill="1" applyBorder="1" applyAlignment="1">
      <alignment horizontal="center" vertical="top" wrapText="1"/>
    </xf>
    <xf numFmtId="0" fontId="0" fillId="3" borderId="31" xfId="0" applyFont="1" applyFill="1" applyBorder="1" applyAlignment="1">
      <alignment horizontal="center" vertical="top" wrapText="1"/>
    </xf>
    <xf numFmtId="0" fontId="0" fillId="3" borderId="0" xfId="0" applyFont="1" applyFill="1" applyBorder="1" applyAlignment="1">
      <alignment horizontal="center" vertical="top" wrapText="1"/>
    </xf>
    <xf numFmtId="0" fontId="0" fillId="3" borderId="35" xfId="0" applyFont="1" applyFill="1" applyBorder="1" applyAlignment="1">
      <alignment horizontal="center" vertical="top" wrapText="1"/>
    </xf>
    <xf numFmtId="0" fontId="0" fillId="3" borderId="36" xfId="0" applyFont="1" applyFill="1" applyBorder="1" applyAlignment="1">
      <alignment horizontal="center" vertical="top" wrapText="1"/>
    </xf>
    <xf numFmtId="0" fontId="0" fillId="3" borderId="32" xfId="0" applyFont="1" applyFill="1" applyBorder="1" applyAlignment="1">
      <alignment horizontal="center" vertical="top" wrapText="1"/>
    </xf>
    <xf numFmtId="0" fontId="0" fillId="3" borderId="37" xfId="0" applyFont="1" applyFill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2"/>
  <sheetViews>
    <sheetView tabSelected="1" view="pageBreakPreview" zoomScale="110" zoomScaleNormal="100" zoomScaleSheetLayoutView="110" workbookViewId="0">
      <selection activeCell="O52" sqref="O52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0" max="10" width="10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7" ht="18" x14ac:dyDescent="0.25">
      <c r="A1" s="110" t="s">
        <v>63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4" t="s">
        <v>107</v>
      </c>
      <c r="O1" s="13"/>
    </row>
    <row r="2" spans="1:17" ht="11.2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4" t="s">
        <v>67</v>
      </c>
      <c r="O2" s="13"/>
    </row>
    <row r="3" spans="1:17" ht="18" x14ac:dyDescent="0.25">
      <c r="A3" s="15" t="s">
        <v>0</v>
      </c>
      <c r="B3" s="11"/>
      <c r="C3" s="120" t="s">
        <v>108</v>
      </c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3"/>
    </row>
    <row r="4" spans="1:17" ht="10.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3"/>
    </row>
    <row r="5" spans="1:17" x14ac:dyDescent="0.25">
      <c r="A5" s="16"/>
      <c r="B5" s="16"/>
      <c r="C5" s="16"/>
      <c r="D5" s="16"/>
      <c r="E5" s="115"/>
      <c r="F5" s="115"/>
      <c r="G5" s="17"/>
      <c r="H5" s="16"/>
      <c r="I5" s="16"/>
      <c r="J5" s="16"/>
      <c r="K5" s="16"/>
      <c r="L5" s="16"/>
      <c r="M5" s="16"/>
      <c r="N5" s="16"/>
      <c r="O5" s="16"/>
    </row>
    <row r="6" spans="1:17" x14ac:dyDescent="0.25">
      <c r="A6" s="18" t="s">
        <v>1</v>
      </c>
      <c r="B6" s="116" t="s">
        <v>71</v>
      </c>
      <c r="C6" s="116"/>
      <c r="D6" s="116"/>
      <c r="E6" s="116"/>
      <c r="F6" s="116"/>
      <c r="G6" s="17"/>
      <c r="H6" s="16"/>
      <c r="I6" s="16"/>
      <c r="J6" s="16"/>
      <c r="K6" s="16"/>
      <c r="L6" s="16"/>
      <c r="M6" s="16"/>
      <c r="N6" s="16"/>
      <c r="O6" s="16"/>
    </row>
    <row r="7" spans="1:17" ht="6" customHeight="1" thickBot="1" x14ac:dyDescent="0.3">
      <c r="A7" s="17"/>
      <c r="B7" s="117"/>
      <c r="C7" s="117"/>
      <c r="D7" s="117"/>
      <c r="E7" s="117"/>
      <c r="F7" s="117"/>
      <c r="G7" s="17"/>
      <c r="H7" s="16"/>
      <c r="I7" s="16"/>
      <c r="J7" s="16"/>
      <c r="K7" s="16"/>
      <c r="L7" s="16"/>
      <c r="M7" s="16"/>
      <c r="N7" s="16"/>
      <c r="O7" s="16"/>
    </row>
    <row r="8" spans="1:17" ht="16.5" customHeight="1" thickBot="1" x14ac:dyDescent="0.3">
      <c r="A8" s="113" t="s">
        <v>65</v>
      </c>
      <c r="B8" s="114"/>
      <c r="C8" s="19"/>
      <c r="D8" s="16"/>
      <c r="E8" s="16"/>
      <c r="F8" s="16"/>
      <c r="G8" s="17"/>
      <c r="H8" s="16"/>
      <c r="I8" s="16"/>
      <c r="J8" s="16"/>
      <c r="K8" s="16"/>
      <c r="L8" s="16"/>
      <c r="M8" s="16"/>
      <c r="N8" s="16"/>
      <c r="O8" s="16"/>
    </row>
    <row r="9" spans="1:17" ht="21" customHeight="1" thickBot="1" x14ac:dyDescent="0.3">
      <c r="A9" s="38" t="s">
        <v>68</v>
      </c>
      <c r="B9" s="118" t="s">
        <v>2</v>
      </c>
      <c r="C9" s="105" t="s">
        <v>52</v>
      </c>
      <c r="D9" s="106"/>
      <c r="E9" s="107" t="s">
        <v>3</v>
      </c>
      <c r="F9" s="108"/>
      <c r="G9" s="109"/>
      <c r="H9" s="100" t="s">
        <v>4</v>
      </c>
      <c r="I9" s="97" t="s">
        <v>5</v>
      </c>
      <c r="J9" s="123" t="s">
        <v>6</v>
      </c>
      <c r="K9" s="103" t="s">
        <v>7</v>
      </c>
      <c r="L9" s="97" t="s">
        <v>53</v>
      </c>
      <c r="M9" s="97" t="s">
        <v>59</v>
      </c>
      <c r="N9" s="121" t="s">
        <v>57</v>
      </c>
      <c r="O9" s="89" t="s">
        <v>58</v>
      </c>
    </row>
    <row r="10" spans="1:17" ht="21.75" customHeight="1" x14ac:dyDescent="0.25">
      <c r="A10" s="20"/>
      <c r="B10" s="119"/>
      <c r="C10" s="91" t="s">
        <v>66</v>
      </c>
      <c r="D10" s="92"/>
      <c r="E10" s="91" t="s">
        <v>9</v>
      </c>
      <c r="F10" s="93" t="s">
        <v>10</v>
      </c>
      <c r="G10" s="95" t="s">
        <v>11</v>
      </c>
      <c r="H10" s="101"/>
      <c r="I10" s="98"/>
      <c r="J10" s="124"/>
      <c r="K10" s="104"/>
      <c r="L10" s="98"/>
      <c r="M10" s="98"/>
      <c r="N10" s="122"/>
      <c r="O10" s="90"/>
    </row>
    <row r="11" spans="1:17" ht="50.25" customHeight="1" thickBot="1" x14ac:dyDescent="0.3">
      <c r="A11" s="21"/>
      <c r="B11" s="119"/>
      <c r="C11" s="91"/>
      <c r="D11" s="92"/>
      <c r="E11" s="91"/>
      <c r="F11" s="94"/>
      <c r="G11" s="96"/>
      <c r="H11" s="102"/>
      <c r="I11" s="98"/>
      <c r="J11" s="125"/>
      <c r="K11" s="104"/>
      <c r="L11" s="98"/>
      <c r="M11" s="99"/>
      <c r="N11" s="122"/>
      <c r="O11" s="90"/>
    </row>
    <row r="12" spans="1:17" x14ac:dyDescent="0.25">
      <c r="A12" s="49" t="s">
        <v>73</v>
      </c>
      <c r="B12" s="41" t="s">
        <v>74</v>
      </c>
      <c r="C12" s="111" t="s">
        <v>70</v>
      </c>
      <c r="D12" s="112"/>
      <c r="E12" s="42">
        <v>20</v>
      </c>
      <c r="F12" s="43"/>
      <c r="G12" s="62">
        <f t="shared" ref="G12:G14" si="0">E12+F12</f>
        <v>20</v>
      </c>
      <c r="H12" s="44" t="s">
        <v>70</v>
      </c>
      <c r="I12" s="45">
        <v>0</v>
      </c>
      <c r="J12" s="45">
        <v>0.49</v>
      </c>
      <c r="K12" s="46">
        <v>100</v>
      </c>
      <c r="L12" s="57">
        <v>276.14</v>
      </c>
      <c r="M12" s="56" t="s">
        <v>60</v>
      </c>
      <c r="N12" s="53"/>
      <c r="O12" s="54">
        <f>SUM(N12*G12)</f>
        <v>0</v>
      </c>
      <c r="P12" s="10"/>
      <c r="Q12" s="68"/>
    </row>
    <row r="13" spans="1:17" x14ac:dyDescent="0.25">
      <c r="A13" s="22"/>
      <c r="B13" s="23" t="s">
        <v>74</v>
      </c>
      <c r="C13" s="80" t="s">
        <v>70</v>
      </c>
      <c r="D13" s="80"/>
      <c r="E13" s="50">
        <v>18</v>
      </c>
      <c r="F13" s="50"/>
      <c r="G13" s="52">
        <f t="shared" si="0"/>
        <v>18</v>
      </c>
      <c r="H13" s="39" t="s">
        <v>70</v>
      </c>
      <c r="I13" s="23">
        <v>0</v>
      </c>
      <c r="J13" s="23">
        <v>0.49</v>
      </c>
      <c r="K13" s="59">
        <v>100</v>
      </c>
      <c r="L13" s="47">
        <v>248.53</v>
      </c>
      <c r="M13" s="25" t="s">
        <v>60</v>
      </c>
      <c r="N13" s="55"/>
      <c r="O13" s="24">
        <f>SUM(N13*G13)</f>
        <v>0</v>
      </c>
      <c r="P13" s="10"/>
      <c r="Q13" s="68"/>
    </row>
    <row r="14" spans="1:17" x14ac:dyDescent="0.25">
      <c r="A14" s="22"/>
      <c r="B14" s="26" t="s">
        <v>75</v>
      </c>
      <c r="C14" s="80" t="s">
        <v>70</v>
      </c>
      <c r="D14" s="80"/>
      <c r="E14" s="51">
        <v>10</v>
      </c>
      <c r="F14" s="51"/>
      <c r="G14" s="52">
        <f t="shared" si="0"/>
        <v>10</v>
      </c>
      <c r="H14" s="40" t="s">
        <v>70</v>
      </c>
      <c r="I14" s="26">
        <v>0</v>
      </c>
      <c r="J14" s="26">
        <v>0.17</v>
      </c>
      <c r="K14" s="37">
        <v>100</v>
      </c>
      <c r="L14" s="47">
        <v>197.66</v>
      </c>
      <c r="M14" s="27" t="s">
        <v>60</v>
      </c>
      <c r="N14" s="55"/>
      <c r="O14" s="24">
        <f>SUM(N14*G14)</f>
        <v>0</v>
      </c>
      <c r="P14" s="10"/>
      <c r="Q14" s="68"/>
    </row>
    <row r="15" spans="1:17" x14ac:dyDescent="0.25">
      <c r="A15" s="22"/>
      <c r="B15" s="26" t="s">
        <v>75</v>
      </c>
      <c r="C15" s="80" t="s">
        <v>70</v>
      </c>
      <c r="D15" s="80"/>
      <c r="E15" s="51">
        <v>2</v>
      </c>
      <c r="F15" s="51"/>
      <c r="G15" s="52">
        <f t="shared" ref="G15:G46" si="1">E15+F15</f>
        <v>2</v>
      </c>
      <c r="H15" s="40" t="s">
        <v>70</v>
      </c>
      <c r="I15" s="26">
        <v>0</v>
      </c>
      <c r="J15" s="26">
        <v>0.17</v>
      </c>
      <c r="K15" s="37">
        <v>100</v>
      </c>
      <c r="L15" s="47">
        <v>39.53</v>
      </c>
      <c r="M15" s="27" t="s">
        <v>60</v>
      </c>
      <c r="N15" s="55"/>
      <c r="O15" s="24">
        <f t="shared" ref="O15:O23" si="2">SUM(N15*G15)</f>
        <v>0</v>
      </c>
      <c r="P15" s="10"/>
      <c r="Q15" s="68"/>
    </row>
    <row r="16" spans="1:17" x14ac:dyDescent="0.25">
      <c r="A16" s="22"/>
      <c r="B16" s="26" t="s">
        <v>76</v>
      </c>
      <c r="C16" s="80" t="s">
        <v>70</v>
      </c>
      <c r="D16" s="80"/>
      <c r="E16" s="51">
        <v>180</v>
      </c>
      <c r="F16" s="51"/>
      <c r="G16" s="52">
        <f t="shared" si="1"/>
        <v>180</v>
      </c>
      <c r="H16" s="40" t="s">
        <v>70</v>
      </c>
      <c r="I16" s="26">
        <v>0</v>
      </c>
      <c r="J16" s="26">
        <v>0.04</v>
      </c>
      <c r="K16" s="37">
        <v>100</v>
      </c>
      <c r="L16" s="47">
        <v>5533.63</v>
      </c>
      <c r="M16" s="27" t="s">
        <v>60</v>
      </c>
      <c r="N16" s="55"/>
      <c r="O16" s="24">
        <f t="shared" si="2"/>
        <v>0</v>
      </c>
      <c r="P16" s="10"/>
      <c r="Q16" s="68"/>
    </row>
    <row r="17" spans="1:17" x14ac:dyDescent="0.25">
      <c r="A17" s="22"/>
      <c r="B17" s="26" t="s">
        <v>77</v>
      </c>
      <c r="C17" s="80" t="s">
        <v>70</v>
      </c>
      <c r="D17" s="80"/>
      <c r="E17" s="51">
        <v>420</v>
      </c>
      <c r="F17" s="51"/>
      <c r="G17" s="52">
        <f t="shared" si="1"/>
        <v>420</v>
      </c>
      <c r="H17" s="40" t="s">
        <v>70</v>
      </c>
      <c r="I17" s="26">
        <v>0</v>
      </c>
      <c r="J17" s="26">
        <v>0.11</v>
      </c>
      <c r="K17" s="37">
        <v>500</v>
      </c>
      <c r="L17" s="47">
        <v>11411.03</v>
      </c>
      <c r="M17" s="27" t="s">
        <v>60</v>
      </c>
      <c r="N17" s="55"/>
      <c r="O17" s="24">
        <f t="shared" si="2"/>
        <v>0</v>
      </c>
      <c r="P17" s="10"/>
      <c r="Q17" s="68"/>
    </row>
    <row r="18" spans="1:17" x14ac:dyDescent="0.25">
      <c r="A18" s="22"/>
      <c r="B18" s="26" t="s">
        <v>78</v>
      </c>
      <c r="C18" s="80" t="s">
        <v>70</v>
      </c>
      <c r="D18" s="80"/>
      <c r="E18" s="51">
        <v>300</v>
      </c>
      <c r="F18" s="51"/>
      <c r="G18" s="52">
        <f t="shared" si="1"/>
        <v>300</v>
      </c>
      <c r="H18" s="40" t="s">
        <v>70</v>
      </c>
      <c r="I18" s="26">
        <v>0</v>
      </c>
      <c r="J18" s="26">
        <v>0.02</v>
      </c>
      <c r="K18" s="37">
        <v>500</v>
      </c>
      <c r="L18" s="47">
        <v>9603.1200000000008</v>
      </c>
      <c r="M18" s="27" t="s">
        <v>60</v>
      </c>
      <c r="N18" s="55"/>
      <c r="O18" s="24">
        <f t="shared" si="2"/>
        <v>0</v>
      </c>
      <c r="P18" s="10"/>
      <c r="Q18" s="68"/>
    </row>
    <row r="19" spans="1:17" x14ac:dyDescent="0.25">
      <c r="A19" s="22"/>
      <c r="B19" s="26" t="s">
        <v>79</v>
      </c>
      <c r="C19" s="80" t="s">
        <v>70</v>
      </c>
      <c r="D19" s="80"/>
      <c r="E19" s="51">
        <v>214.22</v>
      </c>
      <c r="F19" s="51"/>
      <c r="G19" s="52">
        <f t="shared" si="1"/>
        <v>214.22</v>
      </c>
      <c r="H19" s="40" t="s">
        <v>70</v>
      </c>
      <c r="I19" s="26">
        <v>0</v>
      </c>
      <c r="J19" s="26">
        <v>0.13700000000000001</v>
      </c>
      <c r="K19" s="37">
        <v>400</v>
      </c>
      <c r="L19" s="47">
        <v>4956.55</v>
      </c>
      <c r="M19" s="27" t="s">
        <v>60</v>
      </c>
      <c r="N19" s="55"/>
      <c r="O19" s="24">
        <f t="shared" si="2"/>
        <v>0</v>
      </c>
      <c r="P19" s="10"/>
      <c r="Q19" s="68"/>
    </row>
    <row r="20" spans="1:17" x14ac:dyDescent="0.25">
      <c r="A20" s="22"/>
      <c r="B20" s="26" t="s">
        <v>80</v>
      </c>
      <c r="C20" s="80" t="s">
        <v>70</v>
      </c>
      <c r="D20" s="80"/>
      <c r="E20" s="51">
        <v>60</v>
      </c>
      <c r="F20" s="51"/>
      <c r="G20" s="52">
        <f t="shared" si="1"/>
        <v>60</v>
      </c>
      <c r="H20" s="40" t="s">
        <v>70</v>
      </c>
      <c r="I20" s="26">
        <v>0</v>
      </c>
      <c r="J20" s="26">
        <v>0.02</v>
      </c>
      <c r="K20" s="37">
        <v>80</v>
      </c>
      <c r="L20" s="47">
        <v>1723.58</v>
      </c>
      <c r="M20" s="27" t="s">
        <v>60</v>
      </c>
      <c r="N20" s="55"/>
      <c r="O20" s="24">
        <f t="shared" si="2"/>
        <v>0</v>
      </c>
      <c r="P20" s="10"/>
      <c r="Q20" s="68"/>
    </row>
    <row r="21" spans="1:17" x14ac:dyDescent="0.25">
      <c r="A21" s="22"/>
      <c r="B21" s="140" t="s">
        <v>105</v>
      </c>
      <c r="C21" s="80" t="s">
        <v>70</v>
      </c>
      <c r="D21" s="80"/>
      <c r="E21" s="51">
        <v>350</v>
      </c>
      <c r="F21" s="51"/>
      <c r="G21" s="52">
        <f t="shared" si="1"/>
        <v>350</v>
      </c>
      <c r="H21" s="40" t="s">
        <v>70</v>
      </c>
      <c r="I21" s="26">
        <v>0</v>
      </c>
      <c r="J21" s="26">
        <v>0.08</v>
      </c>
      <c r="K21" s="37">
        <v>300</v>
      </c>
      <c r="L21" s="47">
        <v>9734.67</v>
      </c>
      <c r="M21" s="27" t="s">
        <v>60</v>
      </c>
      <c r="N21" s="55"/>
      <c r="O21" s="24">
        <f t="shared" si="2"/>
        <v>0</v>
      </c>
      <c r="P21" s="10"/>
      <c r="Q21" s="68"/>
    </row>
    <row r="22" spans="1:17" x14ac:dyDescent="0.25">
      <c r="A22" s="22"/>
      <c r="B22" s="26" t="s">
        <v>81</v>
      </c>
      <c r="C22" s="80" t="s">
        <v>70</v>
      </c>
      <c r="D22" s="80"/>
      <c r="E22" s="51">
        <v>65</v>
      </c>
      <c r="F22" s="51"/>
      <c r="G22" s="52">
        <f t="shared" si="1"/>
        <v>65</v>
      </c>
      <c r="H22" s="40" t="s">
        <v>70</v>
      </c>
      <c r="I22" s="26">
        <v>0</v>
      </c>
      <c r="J22" s="26">
        <v>0.04</v>
      </c>
      <c r="K22" s="37">
        <v>300</v>
      </c>
      <c r="L22" s="47">
        <v>1998.26</v>
      </c>
      <c r="M22" s="27" t="s">
        <v>60</v>
      </c>
      <c r="N22" s="55"/>
      <c r="O22" s="24">
        <f t="shared" si="2"/>
        <v>0</v>
      </c>
      <c r="P22" s="10"/>
      <c r="Q22" s="68"/>
    </row>
    <row r="23" spans="1:17" x14ac:dyDescent="0.25">
      <c r="A23" s="22" t="s">
        <v>82</v>
      </c>
      <c r="B23" s="58" t="s">
        <v>83</v>
      </c>
      <c r="C23" s="80" t="s">
        <v>70</v>
      </c>
      <c r="D23" s="80"/>
      <c r="E23" s="50">
        <v>625</v>
      </c>
      <c r="F23" s="51"/>
      <c r="G23" s="52">
        <f t="shared" si="1"/>
        <v>625</v>
      </c>
      <c r="H23" s="40" t="s">
        <v>70</v>
      </c>
      <c r="I23" s="26">
        <v>0</v>
      </c>
      <c r="J23" s="26">
        <v>0.11</v>
      </c>
      <c r="K23" s="37">
        <v>30</v>
      </c>
      <c r="L23" s="47">
        <v>16148.57</v>
      </c>
      <c r="M23" s="27" t="s">
        <v>60</v>
      </c>
      <c r="N23" s="55"/>
      <c r="O23" s="24">
        <f t="shared" si="2"/>
        <v>0</v>
      </c>
      <c r="P23" s="10"/>
      <c r="Q23" s="68"/>
    </row>
    <row r="24" spans="1:17" ht="15" customHeight="1" x14ac:dyDescent="0.25">
      <c r="A24" s="22"/>
      <c r="B24" s="23" t="s">
        <v>84</v>
      </c>
      <c r="C24" s="80" t="s">
        <v>70</v>
      </c>
      <c r="D24" s="80"/>
      <c r="E24" s="50">
        <v>71</v>
      </c>
      <c r="F24" s="50">
        <v>1.63</v>
      </c>
      <c r="G24" s="52">
        <f t="shared" si="1"/>
        <v>72.63</v>
      </c>
      <c r="H24" s="39" t="s">
        <v>70</v>
      </c>
      <c r="I24" s="23">
        <v>0</v>
      </c>
      <c r="J24" s="23">
        <v>0.13</v>
      </c>
      <c r="K24" s="59">
        <v>100</v>
      </c>
      <c r="L24" s="47">
        <v>1615.89</v>
      </c>
      <c r="M24" s="27" t="s">
        <v>60</v>
      </c>
      <c r="N24" s="55"/>
      <c r="O24" s="24">
        <f t="shared" ref="O24:O46" si="3">SUM(N24*G24)</f>
        <v>0</v>
      </c>
      <c r="P24" s="10"/>
      <c r="Q24" s="68"/>
    </row>
    <row r="25" spans="1:17" ht="15" customHeight="1" x14ac:dyDescent="0.25">
      <c r="A25" s="22"/>
      <c r="B25" s="23" t="s">
        <v>85</v>
      </c>
      <c r="C25" s="71" t="s">
        <v>70</v>
      </c>
      <c r="D25" s="72"/>
      <c r="E25" s="50">
        <v>52.02</v>
      </c>
      <c r="F25" s="50"/>
      <c r="G25" s="52">
        <f t="shared" si="1"/>
        <v>52.02</v>
      </c>
      <c r="H25" s="39" t="s">
        <v>70</v>
      </c>
      <c r="I25" s="23">
        <v>0</v>
      </c>
      <c r="J25" s="23">
        <v>0.17100000000000001</v>
      </c>
      <c r="K25" s="59">
        <v>100</v>
      </c>
      <c r="L25" s="47">
        <v>1028.1600000000001</v>
      </c>
      <c r="M25" s="27" t="s">
        <v>60</v>
      </c>
      <c r="N25" s="55"/>
      <c r="O25" s="24">
        <f t="shared" si="3"/>
        <v>0</v>
      </c>
      <c r="P25" s="10"/>
      <c r="Q25" s="68"/>
    </row>
    <row r="26" spans="1:17" ht="15" customHeight="1" x14ac:dyDescent="0.25">
      <c r="A26" s="22"/>
      <c r="B26" s="23" t="s">
        <v>86</v>
      </c>
      <c r="C26" s="71" t="s">
        <v>70</v>
      </c>
      <c r="D26" s="72"/>
      <c r="E26" s="50">
        <v>26.35</v>
      </c>
      <c r="F26" s="50">
        <v>3.4</v>
      </c>
      <c r="G26" s="52">
        <f t="shared" si="1"/>
        <v>29.75</v>
      </c>
      <c r="H26" s="39" t="s">
        <v>70</v>
      </c>
      <c r="I26" s="23">
        <v>0</v>
      </c>
      <c r="J26" s="23">
        <v>0.251</v>
      </c>
      <c r="K26" s="59">
        <v>100</v>
      </c>
      <c r="L26" s="47">
        <v>543.34</v>
      </c>
      <c r="M26" s="27" t="s">
        <v>60</v>
      </c>
      <c r="N26" s="55"/>
      <c r="O26" s="24">
        <f t="shared" si="3"/>
        <v>0</v>
      </c>
      <c r="P26" s="10"/>
      <c r="Q26" s="68"/>
    </row>
    <row r="27" spans="1:17" ht="15" customHeight="1" x14ac:dyDescent="0.25">
      <c r="A27" s="22"/>
      <c r="B27" s="23" t="s">
        <v>87</v>
      </c>
      <c r="C27" s="71" t="s">
        <v>70</v>
      </c>
      <c r="D27" s="72"/>
      <c r="E27" s="50">
        <v>37.56</v>
      </c>
      <c r="F27" s="50">
        <v>3.4</v>
      </c>
      <c r="G27" s="52">
        <f t="shared" si="1"/>
        <v>40.96</v>
      </c>
      <c r="H27" s="39" t="s">
        <v>70</v>
      </c>
      <c r="I27" s="23">
        <v>0</v>
      </c>
      <c r="J27" s="23">
        <v>0.20100000000000001</v>
      </c>
      <c r="K27" s="59">
        <v>100</v>
      </c>
      <c r="L27" s="47">
        <v>735.99</v>
      </c>
      <c r="M27" s="27" t="s">
        <v>60</v>
      </c>
      <c r="N27" s="55"/>
      <c r="O27" s="24">
        <f t="shared" si="3"/>
        <v>0</v>
      </c>
      <c r="P27" s="10"/>
      <c r="Q27" s="68"/>
    </row>
    <row r="28" spans="1:17" ht="15" customHeight="1" x14ac:dyDescent="0.25">
      <c r="A28" s="22"/>
      <c r="B28" s="23" t="s">
        <v>88</v>
      </c>
      <c r="C28" s="71" t="s">
        <v>70</v>
      </c>
      <c r="D28" s="72"/>
      <c r="E28" s="50">
        <v>23.29</v>
      </c>
      <c r="F28" s="50">
        <v>5.84</v>
      </c>
      <c r="G28" s="52">
        <f t="shared" si="1"/>
        <v>29.13</v>
      </c>
      <c r="H28" s="39" t="s">
        <v>70</v>
      </c>
      <c r="I28" s="23">
        <v>0</v>
      </c>
      <c r="J28" s="23">
        <v>7.1999999999999995E-2</v>
      </c>
      <c r="K28" s="59">
        <v>400</v>
      </c>
      <c r="L28" s="47">
        <v>913.69</v>
      </c>
      <c r="M28" s="27" t="s">
        <v>60</v>
      </c>
      <c r="N28" s="55"/>
      <c r="O28" s="24">
        <f t="shared" si="3"/>
        <v>0</v>
      </c>
      <c r="P28" s="10"/>
      <c r="Q28" s="68"/>
    </row>
    <row r="29" spans="1:17" ht="15" customHeight="1" x14ac:dyDescent="0.25">
      <c r="A29" s="22"/>
      <c r="B29" s="23" t="s">
        <v>89</v>
      </c>
      <c r="C29" s="71" t="s">
        <v>70</v>
      </c>
      <c r="D29" s="72"/>
      <c r="E29" s="50">
        <v>14.38</v>
      </c>
      <c r="F29" s="50">
        <v>31.59</v>
      </c>
      <c r="G29" s="52">
        <f t="shared" si="1"/>
        <v>45.97</v>
      </c>
      <c r="H29" s="39" t="s">
        <v>70</v>
      </c>
      <c r="I29" s="23">
        <v>0</v>
      </c>
      <c r="J29" s="23">
        <v>0.14000000000000001</v>
      </c>
      <c r="K29" s="59">
        <v>300</v>
      </c>
      <c r="L29" s="47">
        <v>1269.83</v>
      </c>
      <c r="M29" s="27" t="s">
        <v>60</v>
      </c>
      <c r="N29" s="55"/>
      <c r="O29" s="24">
        <f t="shared" si="3"/>
        <v>0</v>
      </c>
      <c r="P29" s="10"/>
      <c r="Q29" s="68"/>
    </row>
    <row r="30" spans="1:17" ht="15" customHeight="1" x14ac:dyDescent="0.25">
      <c r="A30" s="22"/>
      <c r="B30" s="23" t="s">
        <v>90</v>
      </c>
      <c r="C30" s="71" t="s">
        <v>70</v>
      </c>
      <c r="D30" s="72"/>
      <c r="E30" s="50">
        <v>22.69</v>
      </c>
      <c r="F30" s="50"/>
      <c r="G30" s="52">
        <f t="shared" si="1"/>
        <v>22.69</v>
      </c>
      <c r="H30" s="39" t="s">
        <v>70</v>
      </c>
      <c r="I30" s="23">
        <v>0</v>
      </c>
      <c r="J30" s="23">
        <v>0.182</v>
      </c>
      <c r="K30" s="59">
        <v>100</v>
      </c>
      <c r="L30" s="47">
        <v>507.82</v>
      </c>
      <c r="M30" s="27" t="s">
        <v>60</v>
      </c>
      <c r="N30" s="55"/>
      <c r="O30" s="24">
        <f t="shared" si="3"/>
        <v>0</v>
      </c>
      <c r="P30" s="10"/>
      <c r="Q30" s="68"/>
    </row>
    <row r="31" spans="1:17" ht="15" customHeight="1" x14ac:dyDescent="0.25">
      <c r="A31" s="22"/>
      <c r="B31" s="23" t="s">
        <v>72</v>
      </c>
      <c r="C31" s="71" t="s">
        <v>70</v>
      </c>
      <c r="D31" s="72"/>
      <c r="E31" s="50">
        <v>14.6</v>
      </c>
      <c r="F31" s="50"/>
      <c r="G31" s="52">
        <f t="shared" si="1"/>
        <v>14.6</v>
      </c>
      <c r="H31" s="39" t="s">
        <v>70</v>
      </c>
      <c r="I31" s="23">
        <v>0</v>
      </c>
      <c r="J31" s="23">
        <v>8.2000000000000003E-2</v>
      </c>
      <c r="K31" s="59">
        <v>100</v>
      </c>
      <c r="L31" s="47">
        <v>432.24</v>
      </c>
      <c r="M31" s="27" t="s">
        <v>60</v>
      </c>
      <c r="N31" s="55"/>
      <c r="O31" s="24">
        <f t="shared" si="3"/>
        <v>0</v>
      </c>
      <c r="P31" s="10"/>
      <c r="Q31" s="68"/>
    </row>
    <row r="32" spans="1:17" ht="15" customHeight="1" x14ac:dyDescent="0.25">
      <c r="A32" s="22"/>
      <c r="B32" s="23" t="s">
        <v>91</v>
      </c>
      <c r="C32" s="71" t="s">
        <v>70</v>
      </c>
      <c r="D32" s="72"/>
      <c r="E32" s="50">
        <v>19</v>
      </c>
      <c r="F32" s="50"/>
      <c r="G32" s="52">
        <f t="shared" si="1"/>
        <v>19</v>
      </c>
      <c r="H32" s="39" t="s">
        <v>70</v>
      </c>
      <c r="I32" s="23">
        <v>0</v>
      </c>
      <c r="J32" s="23">
        <v>0.13</v>
      </c>
      <c r="K32" s="59">
        <v>200</v>
      </c>
      <c r="L32" s="47">
        <v>490.92</v>
      </c>
      <c r="M32" s="27" t="s">
        <v>60</v>
      </c>
      <c r="N32" s="55"/>
      <c r="O32" s="24">
        <f t="shared" si="3"/>
        <v>0</v>
      </c>
      <c r="P32" s="10"/>
      <c r="Q32" s="68"/>
    </row>
    <row r="33" spans="1:17" ht="15" customHeight="1" x14ac:dyDescent="0.25">
      <c r="A33" s="22"/>
      <c r="B33" s="23" t="s">
        <v>92</v>
      </c>
      <c r="C33" s="71" t="s">
        <v>70</v>
      </c>
      <c r="D33" s="72"/>
      <c r="E33" s="50">
        <v>44.26</v>
      </c>
      <c r="F33" s="50">
        <v>37.32</v>
      </c>
      <c r="G33" s="52">
        <f t="shared" si="1"/>
        <v>81.58</v>
      </c>
      <c r="H33" s="39" t="s">
        <v>70</v>
      </c>
      <c r="I33" s="23">
        <v>0</v>
      </c>
      <c r="J33" s="23">
        <v>0.28000000000000003</v>
      </c>
      <c r="K33" s="59">
        <v>150</v>
      </c>
      <c r="L33" s="47">
        <v>1481.06</v>
      </c>
      <c r="M33" s="27" t="s">
        <v>60</v>
      </c>
      <c r="N33" s="55"/>
      <c r="O33" s="24">
        <f t="shared" si="3"/>
        <v>0</v>
      </c>
      <c r="P33" s="10"/>
      <c r="Q33" s="68"/>
    </row>
    <row r="34" spans="1:17" ht="15" customHeight="1" x14ac:dyDescent="0.25">
      <c r="A34" s="22"/>
      <c r="B34" s="69" t="s">
        <v>93</v>
      </c>
      <c r="C34" s="71" t="s">
        <v>70</v>
      </c>
      <c r="D34" s="72"/>
      <c r="E34" s="50">
        <v>59</v>
      </c>
      <c r="F34" s="50"/>
      <c r="G34" s="52">
        <f t="shared" si="1"/>
        <v>59</v>
      </c>
      <c r="H34" s="39" t="s">
        <v>70</v>
      </c>
      <c r="I34" s="23">
        <v>0</v>
      </c>
      <c r="J34" s="23">
        <v>0.11</v>
      </c>
      <c r="K34" s="59">
        <v>200</v>
      </c>
      <c r="L34" s="47">
        <v>1524.43</v>
      </c>
      <c r="M34" s="27" t="s">
        <v>60</v>
      </c>
      <c r="N34" s="55"/>
      <c r="O34" s="24">
        <f t="shared" si="3"/>
        <v>0</v>
      </c>
      <c r="P34" s="10"/>
      <c r="Q34" s="68"/>
    </row>
    <row r="35" spans="1:17" ht="15" customHeight="1" x14ac:dyDescent="0.25">
      <c r="A35" s="22"/>
      <c r="B35" s="23" t="s">
        <v>94</v>
      </c>
      <c r="C35" s="71" t="s">
        <v>70</v>
      </c>
      <c r="D35" s="72"/>
      <c r="E35" s="50">
        <v>152.86000000000001</v>
      </c>
      <c r="F35" s="50"/>
      <c r="G35" s="52">
        <f t="shared" si="1"/>
        <v>152.86000000000001</v>
      </c>
      <c r="H35" s="39" t="s">
        <v>70</v>
      </c>
      <c r="I35" s="23">
        <v>0</v>
      </c>
      <c r="J35" s="23">
        <v>0.16300000000000001</v>
      </c>
      <c r="K35" s="59">
        <v>200</v>
      </c>
      <c r="L35" s="47">
        <v>3021.36</v>
      </c>
      <c r="M35" s="27" t="s">
        <v>60</v>
      </c>
      <c r="N35" s="55"/>
      <c r="O35" s="24">
        <f t="shared" si="3"/>
        <v>0</v>
      </c>
      <c r="P35" s="10"/>
      <c r="Q35" s="68"/>
    </row>
    <row r="36" spans="1:17" ht="15" customHeight="1" x14ac:dyDescent="0.25">
      <c r="A36" s="22" t="s">
        <v>95</v>
      </c>
      <c r="B36" s="23" t="s">
        <v>96</v>
      </c>
      <c r="C36" s="71" t="s">
        <v>70</v>
      </c>
      <c r="D36" s="72"/>
      <c r="E36" s="50">
        <v>175.52</v>
      </c>
      <c r="F36" s="50"/>
      <c r="G36" s="52">
        <f t="shared" si="1"/>
        <v>175.52</v>
      </c>
      <c r="H36" s="39" t="s">
        <v>70</v>
      </c>
      <c r="I36" s="23">
        <v>0</v>
      </c>
      <c r="J36" s="23">
        <v>0.249</v>
      </c>
      <c r="K36" s="59">
        <v>100</v>
      </c>
      <c r="L36" s="47">
        <v>3018.3</v>
      </c>
      <c r="M36" s="27" t="s">
        <v>60</v>
      </c>
      <c r="N36" s="55"/>
      <c r="O36" s="24">
        <f t="shared" si="3"/>
        <v>0</v>
      </c>
      <c r="P36" s="10"/>
      <c r="Q36" s="68"/>
    </row>
    <row r="37" spans="1:17" ht="15" customHeight="1" x14ac:dyDescent="0.25">
      <c r="A37" s="22"/>
      <c r="B37" s="23" t="s">
        <v>97</v>
      </c>
      <c r="C37" s="71" t="s">
        <v>70</v>
      </c>
      <c r="D37" s="72"/>
      <c r="E37" s="70">
        <v>36.08</v>
      </c>
      <c r="F37" s="50"/>
      <c r="G37" s="52">
        <f t="shared" si="1"/>
        <v>36.08</v>
      </c>
      <c r="H37" s="39" t="s">
        <v>70</v>
      </c>
      <c r="I37" s="23">
        <v>0</v>
      </c>
      <c r="J37" s="23">
        <v>0.17399999999999999</v>
      </c>
      <c r="K37" s="59">
        <v>100</v>
      </c>
      <c r="L37" s="47">
        <v>713.1</v>
      </c>
      <c r="M37" s="27" t="s">
        <v>60</v>
      </c>
      <c r="N37" s="55"/>
      <c r="O37" s="24">
        <f t="shared" si="3"/>
        <v>0</v>
      </c>
      <c r="P37" s="10"/>
      <c r="Q37" s="68"/>
    </row>
    <row r="38" spans="1:17" ht="15" customHeight="1" x14ac:dyDescent="0.25">
      <c r="A38" s="22"/>
      <c r="B38" s="23">
        <v>744</v>
      </c>
      <c r="C38" s="71" t="s">
        <v>70</v>
      </c>
      <c r="D38" s="72"/>
      <c r="E38" s="50"/>
      <c r="F38" s="50">
        <v>25</v>
      </c>
      <c r="G38" s="52">
        <f t="shared" si="1"/>
        <v>25</v>
      </c>
      <c r="H38" s="39" t="s">
        <v>70</v>
      </c>
      <c r="I38" s="23">
        <v>0</v>
      </c>
      <c r="J38" s="23">
        <v>0.09</v>
      </c>
      <c r="K38" s="59">
        <v>100</v>
      </c>
      <c r="L38" s="47">
        <v>775.77</v>
      </c>
      <c r="M38" s="27" t="s">
        <v>60</v>
      </c>
      <c r="N38" s="55"/>
      <c r="O38" s="24">
        <f t="shared" si="3"/>
        <v>0</v>
      </c>
      <c r="P38" s="10"/>
      <c r="Q38" s="68"/>
    </row>
    <row r="39" spans="1:17" ht="15" customHeight="1" x14ac:dyDescent="0.25">
      <c r="A39" s="22"/>
      <c r="B39" s="23" t="s">
        <v>98</v>
      </c>
      <c r="C39" s="71" t="s">
        <v>70</v>
      </c>
      <c r="D39" s="72"/>
      <c r="E39" s="50"/>
      <c r="F39" s="50">
        <v>100</v>
      </c>
      <c r="G39" s="52">
        <f t="shared" si="1"/>
        <v>100</v>
      </c>
      <c r="H39" s="39" t="s">
        <v>70</v>
      </c>
      <c r="I39" s="23">
        <v>0</v>
      </c>
      <c r="J39" s="23">
        <v>0.08</v>
      </c>
      <c r="K39" s="59">
        <v>150</v>
      </c>
      <c r="L39" s="47">
        <v>3500.38</v>
      </c>
      <c r="M39" s="27" t="s">
        <v>60</v>
      </c>
      <c r="N39" s="55"/>
      <c r="O39" s="24">
        <f t="shared" si="3"/>
        <v>0</v>
      </c>
      <c r="P39" s="10"/>
      <c r="Q39" s="68"/>
    </row>
    <row r="40" spans="1:17" ht="15" customHeight="1" x14ac:dyDescent="0.25">
      <c r="A40" s="22"/>
      <c r="B40" s="23">
        <v>749</v>
      </c>
      <c r="C40" s="71" t="s">
        <v>70</v>
      </c>
      <c r="D40" s="72"/>
      <c r="E40" s="50"/>
      <c r="F40" s="50">
        <v>14</v>
      </c>
      <c r="G40" s="52">
        <f t="shared" si="1"/>
        <v>14</v>
      </c>
      <c r="H40" s="39" t="s">
        <v>70</v>
      </c>
      <c r="I40" s="23">
        <v>0</v>
      </c>
      <c r="J40" s="23">
        <v>0.08</v>
      </c>
      <c r="K40" s="59">
        <v>150</v>
      </c>
      <c r="L40" s="47">
        <v>490.05</v>
      </c>
      <c r="M40" s="27" t="s">
        <v>60</v>
      </c>
      <c r="N40" s="55"/>
      <c r="O40" s="24">
        <f t="shared" si="3"/>
        <v>0</v>
      </c>
      <c r="P40" s="10"/>
      <c r="Q40" s="68"/>
    </row>
    <row r="41" spans="1:17" ht="15" customHeight="1" x14ac:dyDescent="0.25">
      <c r="A41" s="22"/>
      <c r="B41" s="23">
        <v>751</v>
      </c>
      <c r="C41" s="71" t="s">
        <v>70</v>
      </c>
      <c r="D41" s="72"/>
      <c r="E41" s="50"/>
      <c r="F41" s="50">
        <v>42</v>
      </c>
      <c r="G41" s="52">
        <f t="shared" si="1"/>
        <v>42</v>
      </c>
      <c r="H41" s="39" t="s">
        <v>70</v>
      </c>
      <c r="I41" s="23">
        <v>0</v>
      </c>
      <c r="J41" s="23">
        <v>0.08</v>
      </c>
      <c r="K41" s="59">
        <v>150</v>
      </c>
      <c r="L41" s="47">
        <v>1470.16</v>
      </c>
      <c r="M41" s="27" t="s">
        <v>60</v>
      </c>
      <c r="N41" s="55"/>
      <c r="O41" s="24">
        <f t="shared" si="3"/>
        <v>0</v>
      </c>
      <c r="P41" s="10"/>
      <c r="Q41" s="68"/>
    </row>
    <row r="42" spans="1:17" ht="15" customHeight="1" x14ac:dyDescent="0.25">
      <c r="A42" s="22" t="s">
        <v>99</v>
      </c>
      <c r="B42" s="23" t="s">
        <v>100</v>
      </c>
      <c r="C42" s="71" t="s">
        <v>70</v>
      </c>
      <c r="D42" s="72"/>
      <c r="E42" s="50">
        <v>53.19</v>
      </c>
      <c r="F42" s="50"/>
      <c r="G42" s="52">
        <f t="shared" si="1"/>
        <v>53.19</v>
      </c>
      <c r="H42" s="39" t="s">
        <v>70</v>
      </c>
      <c r="I42" s="23">
        <v>0</v>
      </c>
      <c r="J42" s="23">
        <v>0.114</v>
      </c>
      <c r="K42" s="59">
        <v>500</v>
      </c>
      <c r="L42" s="47">
        <v>1230.75</v>
      </c>
      <c r="M42" s="27" t="s">
        <v>60</v>
      </c>
      <c r="N42" s="55"/>
      <c r="O42" s="24">
        <f t="shared" si="3"/>
        <v>0</v>
      </c>
      <c r="P42" s="10"/>
      <c r="Q42" s="68"/>
    </row>
    <row r="43" spans="1:17" ht="15" customHeight="1" x14ac:dyDescent="0.25">
      <c r="A43" s="22"/>
      <c r="B43" s="23" t="s">
        <v>101</v>
      </c>
      <c r="C43" s="71" t="s">
        <v>70</v>
      </c>
      <c r="D43" s="72"/>
      <c r="E43" s="50">
        <v>75.73</v>
      </c>
      <c r="F43" s="50"/>
      <c r="G43" s="52">
        <f t="shared" si="1"/>
        <v>75.73</v>
      </c>
      <c r="H43" s="39" t="s">
        <v>70</v>
      </c>
      <c r="I43" s="23">
        <v>0</v>
      </c>
      <c r="J43" s="23">
        <v>0.24399999999999999</v>
      </c>
      <c r="K43" s="59">
        <v>100</v>
      </c>
      <c r="L43" s="47">
        <v>1302.19</v>
      </c>
      <c r="M43" s="27" t="s">
        <v>60</v>
      </c>
      <c r="N43" s="55"/>
      <c r="O43" s="24">
        <f t="shared" si="3"/>
        <v>0</v>
      </c>
      <c r="P43" s="10"/>
      <c r="Q43" s="68"/>
    </row>
    <row r="44" spans="1:17" ht="15" customHeight="1" x14ac:dyDescent="0.25">
      <c r="A44" s="22"/>
      <c r="B44" s="23" t="s">
        <v>102</v>
      </c>
      <c r="C44" s="71" t="s">
        <v>70</v>
      </c>
      <c r="D44" s="72"/>
      <c r="E44" s="50">
        <v>84.01</v>
      </c>
      <c r="F44" s="50"/>
      <c r="G44" s="52">
        <f t="shared" si="1"/>
        <v>84.01</v>
      </c>
      <c r="H44" s="39" t="s">
        <v>70</v>
      </c>
      <c r="I44" s="23">
        <v>0</v>
      </c>
      <c r="J44" s="23">
        <v>0.114</v>
      </c>
      <c r="K44" s="59">
        <v>100</v>
      </c>
      <c r="L44" s="47">
        <v>1854.29</v>
      </c>
      <c r="M44" s="27" t="s">
        <v>60</v>
      </c>
      <c r="N44" s="55"/>
      <c r="O44" s="24">
        <f t="shared" si="3"/>
        <v>0</v>
      </c>
      <c r="P44" s="10"/>
      <c r="Q44" s="68"/>
    </row>
    <row r="45" spans="1:17" ht="15" customHeight="1" x14ac:dyDescent="0.25">
      <c r="A45" s="22"/>
      <c r="B45" s="23" t="s">
        <v>103</v>
      </c>
      <c r="C45" s="71" t="s">
        <v>70</v>
      </c>
      <c r="D45" s="72"/>
      <c r="E45" s="50">
        <v>85.53</v>
      </c>
      <c r="F45" s="50"/>
      <c r="G45" s="52">
        <f t="shared" si="1"/>
        <v>85.53</v>
      </c>
      <c r="H45" s="39" t="s">
        <v>70</v>
      </c>
      <c r="I45" s="23">
        <v>0</v>
      </c>
      <c r="J45" s="23">
        <v>0.16300000000000001</v>
      </c>
      <c r="K45" s="59">
        <v>200</v>
      </c>
      <c r="L45" s="47">
        <v>1690.45</v>
      </c>
      <c r="M45" s="27" t="s">
        <v>60</v>
      </c>
      <c r="N45" s="55"/>
      <c r="O45" s="24">
        <f t="shared" si="3"/>
        <v>0</v>
      </c>
      <c r="P45" s="10"/>
      <c r="Q45" s="68"/>
    </row>
    <row r="46" spans="1:17" ht="15" customHeight="1" x14ac:dyDescent="0.25">
      <c r="A46" s="22"/>
      <c r="B46" s="23" t="s">
        <v>104</v>
      </c>
      <c r="C46" s="80" t="s">
        <v>70</v>
      </c>
      <c r="D46" s="80"/>
      <c r="E46" s="50">
        <v>59.49</v>
      </c>
      <c r="F46" s="64"/>
      <c r="G46" s="66">
        <f t="shared" si="1"/>
        <v>59.49</v>
      </c>
      <c r="H46" s="22" t="s">
        <v>70</v>
      </c>
      <c r="I46" s="23">
        <v>0</v>
      </c>
      <c r="J46" s="23">
        <v>9.0999999999999998E-2</v>
      </c>
      <c r="K46" s="65">
        <v>500</v>
      </c>
      <c r="L46" s="47">
        <v>1376.52</v>
      </c>
      <c r="M46" s="27" t="s">
        <v>60</v>
      </c>
      <c r="N46" s="55"/>
      <c r="O46" s="24">
        <f t="shared" si="3"/>
        <v>0</v>
      </c>
      <c r="P46" s="10"/>
      <c r="Q46" s="68"/>
    </row>
    <row r="47" spans="1:17" ht="15.75" thickBot="1" x14ac:dyDescent="0.3">
      <c r="A47" s="60"/>
      <c r="B47" s="61"/>
      <c r="C47" s="61"/>
      <c r="D47" s="61"/>
      <c r="E47" s="61"/>
      <c r="F47" s="61"/>
      <c r="G47" s="67">
        <f>SUM(G12:G46)</f>
        <v>3634.9600000000005</v>
      </c>
      <c r="H47" s="61"/>
      <c r="I47" s="61"/>
      <c r="J47" s="73" t="s">
        <v>13</v>
      </c>
      <c r="K47" s="74"/>
      <c r="L47" s="30">
        <f>SUM(L12:L46)</f>
        <v>92857.960000000021</v>
      </c>
      <c r="M47" s="29"/>
      <c r="N47" s="63" t="s">
        <v>14</v>
      </c>
      <c r="O47" s="30">
        <f>SUM(O12:O46)</f>
        <v>0</v>
      </c>
      <c r="P47" s="10"/>
    </row>
    <row r="48" spans="1:17" ht="15.75" thickBot="1" x14ac:dyDescent="0.3">
      <c r="A48" s="75" t="s">
        <v>109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7"/>
      <c r="O48" s="28">
        <f>O49-O47</f>
        <v>0</v>
      </c>
    </row>
    <row r="49" spans="1:15" ht="15.75" thickBot="1" x14ac:dyDescent="0.3">
      <c r="A49" s="75" t="s">
        <v>15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7"/>
      <c r="O49" s="28">
        <f>IF("nie"=MID(I57,1,3),O47,(O47*1.23))</f>
        <v>0</v>
      </c>
    </row>
    <row r="50" spans="1:15" x14ac:dyDescent="0.25">
      <c r="A50" s="87" t="s">
        <v>16</v>
      </c>
      <c r="B50" s="87"/>
      <c r="C50" s="87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</row>
    <row r="51" spans="1:15" x14ac:dyDescent="0.25">
      <c r="A51" s="78" t="s">
        <v>64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</row>
    <row r="52" spans="1:15" ht="25.5" customHeight="1" x14ac:dyDescent="0.25">
      <c r="A52" s="32" t="s">
        <v>56</v>
      </c>
      <c r="B52" s="32"/>
      <c r="C52" s="32"/>
      <c r="D52" s="32"/>
      <c r="E52" s="32"/>
      <c r="F52" s="32"/>
      <c r="G52" s="33" t="s">
        <v>54</v>
      </c>
      <c r="H52" s="32"/>
      <c r="I52" s="32"/>
      <c r="J52" s="34"/>
      <c r="K52" s="34"/>
      <c r="L52" s="34"/>
      <c r="M52" s="34"/>
      <c r="N52" s="34"/>
      <c r="O52" s="34"/>
    </row>
    <row r="53" spans="1:15" ht="15" customHeight="1" x14ac:dyDescent="0.25">
      <c r="A53" s="131" t="s">
        <v>106</v>
      </c>
      <c r="B53" s="132"/>
      <c r="C53" s="132"/>
      <c r="D53" s="132"/>
      <c r="E53" s="133"/>
      <c r="F53" s="88" t="s">
        <v>55</v>
      </c>
      <c r="G53" s="35" t="s">
        <v>17</v>
      </c>
      <c r="H53" s="81"/>
      <c r="I53" s="82"/>
      <c r="J53" s="82"/>
      <c r="K53" s="82"/>
      <c r="L53" s="82"/>
      <c r="M53" s="82"/>
      <c r="N53" s="82"/>
      <c r="O53" s="83"/>
    </row>
    <row r="54" spans="1:15" x14ac:dyDescent="0.25">
      <c r="A54" s="134"/>
      <c r="B54" s="135"/>
      <c r="C54" s="135"/>
      <c r="D54" s="135"/>
      <c r="E54" s="136"/>
      <c r="F54" s="88"/>
      <c r="G54" s="35" t="s">
        <v>18</v>
      </c>
      <c r="H54" s="81"/>
      <c r="I54" s="82"/>
      <c r="J54" s="82"/>
      <c r="K54" s="82"/>
      <c r="L54" s="82"/>
      <c r="M54" s="82"/>
      <c r="N54" s="82"/>
      <c r="O54" s="83"/>
    </row>
    <row r="55" spans="1:15" ht="18" customHeight="1" x14ac:dyDescent="0.25">
      <c r="A55" s="134"/>
      <c r="B55" s="135"/>
      <c r="C55" s="135"/>
      <c r="D55" s="135"/>
      <c r="E55" s="136"/>
      <c r="F55" s="88"/>
      <c r="G55" s="35" t="s">
        <v>19</v>
      </c>
      <c r="H55" s="81"/>
      <c r="I55" s="82"/>
      <c r="J55" s="82"/>
      <c r="K55" s="82"/>
      <c r="L55" s="82"/>
      <c r="M55" s="82"/>
      <c r="N55" s="82"/>
      <c r="O55" s="83"/>
    </row>
    <row r="56" spans="1:15" x14ac:dyDescent="0.25">
      <c r="A56" s="134"/>
      <c r="B56" s="135"/>
      <c r="C56" s="135"/>
      <c r="D56" s="135"/>
      <c r="E56" s="136"/>
      <c r="F56" s="88"/>
      <c r="G56" s="35" t="s">
        <v>20</v>
      </c>
      <c r="H56" s="81"/>
      <c r="I56" s="82"/>
      <c r="J56" s="82"/>
      <c r="K56" s="82"/>
      <c r="L56" s="82"/>
      <c r="M56" s="82"/>
      <c r="N56" s="82"/>
      <c r="O56" s="83"/>
    </row>
    <row r="57" spans="1:15" x14ac:dyDescent="0.25">
      <c r="A57" s="134"/>
      <c r="B57" s="135"/>
      <c r="C57" s="135"/>
      <c r="D57" s="135"/>
      <c r="E57" s="136"/>
      <c r="F57" s="88"/>
      <c r="G57" s="35" t="s">
        <v>21</v>
      </c>
      <c r="H57" s="81"/>
      <c r="I57" s="82"/>
      <c r="J57" s="82"/>
      <c r="K57" s="82"/>
      <c r="L57" s="82"/>
      <c r="M57" s="82"/>
      <c r="N57" s="82"/>
      <c r="O57" s="83"/>
    </row>
    <row r="58" spans="1:15" x14ac:dyDescent="0.25">
      <c r="A58" s="134"/>
      <c r="B58" s="135"/>
      <c r="C58" s="135"/>
      <c r="D58" s="135"/>
      <c r="E58" s="13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1:15" x14ac:dyDescent="0.25">
      <c r="A59" s="134"/>
      <c r="B59" s="135"/>
      <c r="C59" s="135"/>
      <c r="D59" s="135"/>
      <c r="E59" s="13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1:15" x14ac:dyDescent="0.25">
      <c r="A60" s="137"/>
      <c r="B60" s="138"/>
      <c r="C60" s="138"/>
      <c r="D60" s="138"/>
      <c r="E60" s="139"/>
      <c r="F60" s="34"/>
      <c r="G60" s="16"/>
      <c r="H60" s="16"/>
      <c r="I60" s="16"/>
      <c r="J60" s="16" t="s">
        <v>22</v>
      </c>
      <c r="K60" s="16"/>
      <c r="L60" s="84"/>
      <c r="M60" s="85"/>
      <c r="N60" s="86"/>
      <c r="O60" s="16"/>
    </row>
    <row r="61" spans="1:15" x14ac:dyDescent="0.25">
      <c r="A61" s="34"/>
      <c r="B61" s="34"/>
      <c r="C61" s="34"/>
      <c r="D61" s="34"/>
      <c r="E61" s="34"/>
      <c r="F61" s="34"/>
      <c r="G61" s="16"/>
      <c r="H61" s="16"/>
      <c r="I61" s="16"/>
      <c r="J61" s="16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</row>
  </sheetData>
  <mergeCells count="69">
    <mergeCell ref="C23:D23"/>
    <mergeCell ref="J9:J11"/>
    <mergeCell ref="C42:D42"/>
    <mergeCell ref="C43:D43"/>
    <mergeCell ref="C44:D44"/>
    <mergeCell ref="C37:D37"/>
    <mergeCell ref="C36:D36"/>
    <mergeCell ref="C39:D39"/>
    <mergeCell ref="C40:D40"/>
    <mergeCell ref="C41:D41"/>
    <mergeCell ref="A1:L1"/>
    <mergeCell ref="C12:D12"/>
    <mergeCell ref="C13:D13"/>
    <mergeCell ref="C14:D14"/>
    <mergeCell ref="A8:B8"/>
    <mergeCell ref="E5:F5"/>
    <mergeCell ref="B6:F6"/>
    <mergeCell ref="B7:F7"/>
    <mergeCell ref="B9:B11"/>
    <mergeCell ref="L9:L11"/>
    <mergeCell ref="C3:N3"/>
    <mergeCell ref="N9:N11"/>
    <mergeCell ref="C24:D24"/>
    <mergeCell ref="C25:D25"/>
    <mergeCell ref="C26:D26"/>
    <mergeCell ref="C27:D27"/>
    <mergeCell ref="C35:D35"/>
    <mergeCell ref="C20:D20"/>
    <mergeCell ref="C21:D21"/>
    <mergeCell ref="C22:D22"/>
    <mergeCell ref="C15:D15"/>
    <mergeCell ref="C16:D16"/>
    <mergeCell ref="C17:D17"/>
    <mergeCell ref="C18:D18"/>
    <mergeCell ref="C19:D19"/>
    <mergeCell ref="O9:O11"/>
    <mergeCell ref="C10:D11"/>
    <mergeCell ref="E10:E11"/>
    <mergeCell ref="F10:F11"/>
    <mergeCell ref="G10:G11"/>
    <mergeCell ref="M9:M11"/>
    <mergeCell ref="H9:H11"/>
    <mergeCell ref="I9:I11"/>
    <mergeCell ref="K9:K11"/>
    <mergeCell ref="C9:D9"/>
    <mergeCell ref="E9:G9"/>
    <mergeCell ref="H57:O57"/>
    <mergeCell ref="L60:N60"/>
    <mergeCell ref="A50:C50"/>
    <mergeCell ref="F53:F57"/>
    <mergeCell ref="H53:O53"/>
    <mergeCell ref="H54:O54"/>
    <mergeCell ref="H55:O55"/>
    <mergeCell ref="H56:O56"/>
    <mergeCell ref="A53:E60"/>
    <mergeCell ref="J47:K47"/>
    <mergeCell ref="A48:N48"/>
    <mergeCell ref="A49:N49"/>
    <mergeCell ref="A51:O51"/>
    <mergeCell ref="C46:D46"/>
    <mergeCell ref="C28:D28"/>
    <mergeCell ref="C45:D45"/>
    <mergeCell ref="C29:D29"/>
    <mergeCell ref="C30:D30"/>
    <mergeCell ref="C31:D31"/>
    <mergeCell ref="C32:D32"/>
    <mergeCell ref="C33:D33"/>
    <mergeCell ref="C34:D34"/>
    <mergeCell ref="C38:D38"/>
  </mergeCells>
  <phoneticPr fontId="14" type="noConversion"/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7"/>
  <sheetViews>
    <sheetView workbookViewId="0">
      <selection activeCell="F4" sqref="F4"/>
    </sheetView>
  </sheetViews>
  <sheetFormatPr defaultRowHeight="15" x14ac:dyDescent="0.25"/>
  <cols>
    <col min="5" max="5" width="16.28515625" bestFit="1" customWidth="1"/>
  </cols>
  <sheetData>
    <row r="3" spans="1:12" x14ac:dyDescent="0.25">
      <c r="A3" s="48" t="s">
        <v>60</v>
      </c>
      <c r="B3" s="48" t="s">
        <v>69</v>
      </c>
      <c r="D3" s="48" t="s">
        <v>60</v>
      </c>
      <c r="E3" s="48" t="s">
        <v>69</v>
      </c>
      <c r="F3" s="48"/>
      <c r="G3" s="48" t="s">
        <v>60</v>
      </c>
      <c r="H3" s="48" t="s">
        <v>69</v>
      </c>
      <c r="I3" s="48"/>
      <c r="J3" s="48" t="s">
        <v>60</v>
      </c>
      <c r="K3" s="48" t="s">
        <v>69</v>
      </c>
    </row>
    <row r="4" spans="1:12" x14ac:dyDescent="0.25">
      <c r="A4">
        <v>11.927</v>
      </c>
      <c r="B4">
        <v>0.38500000000000001</v>
      </c>
      <c r="C4" s="48">
        <f>A4*B4</f>
        <v>4.5918950000000001</v>
      </c>
      <c r="D4" s="48">
        <v>90.093000000000004</v>
      </c>
      <c r="E4" s="48">
        <v>0.248</v>
      </c>
      <c r="F4" s="48">
        <f>D4*E4</f>
        <v>22.343064000000002</v>
      </c>
      <c r="G4" s="48"/>
      <c r="H4" s="48"/>
      <c r="I4" s="48">
        <f>G4*H4</f>
        <v>0</v>
      </c>
      <c r="J4" s="48"/>
      <c r="K4" s="48"/>
      <c r="L4" s="48">
        <f>J4*K4</f>
        <v>0</v>
      </c>
    </row>
    <row r="7" spans="1:12" x14ac:dyDescent="0.25">
      <c r="E7">
        <f>(F4+I4+L4+C4)/(D4+G4+J4+A4)</f>
        <v>0.26401645755734171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8" t="s">
        <v>50</v>
      </c>
      <c r="M2" s="128"/>
    </row>
    <row r="3" spans="1:14" x14ac:dyDescent="0.25">
      <c r="A3" s="5" t="s">
        <v>24</v>
      </c>
      <c r="B3" s="129" t="s">
        <v>25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4" x14ac:dyDescent="0.25">
      <c r="A4" s="5" t="s">
        <v>26</v>
      </c>
      <c r="B4" s="129" t="s">
        <v>27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</row>
    <row r="5" spans="1:14" x14ac:dyDescent="0.25">
      <c r="A5" s="5" t="s">
        <v>8</v>
      </c>
      <c r="B5" s="129" t="s">
        <v>28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</row>
    <row r="6" spans="1:14" x14ac:dyDescent="0.25">
      <c r="A6" s="5" t="s">
        <v>2</v>
      </c>
      <c r="B6" s="129" t="s">
        <v>29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1:14" x14ac:dyDescent="0.25">
      <c r="A7" s="6" t="s">
        <v>30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7"/>
    </row>
    <row r="8" spans="1:14" x14ac:dyDescent="0.25">
      <c r="A8" s="5" t="s">
        <v>12</v>
      </c>
      <c r="B8" s="129" t="s">
        <v>31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4" x14ac:dyDescent="0.25">
      <c r="A9" s="5" t="s">
        <v>32</v>
      </c>
      <c r="B9" s="129" t="s">
        <v>33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x14ac:dyDescent="0.25">
      <c r="A10" s="5" t="s">
        <v>34</v>
      </c>
      <c r="B10" s="129" t="s">
        <v>35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</row>
    <row r="11" spans="1:14" x14ac:dyDescent="0.25">
      <c r="A11" s="7" t="s">
        <v>36</v>
      </c>
      <c r="B11" s="129" t="s">
        <v>37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</row>
    <row r="12" spans="1:14" x14ac:dyDescent="0.25">
      <c r="A12" s="8" t="s">
        <v>38</v>
      </c>
      <c r="B12" s="129" t="s">
        <v>39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ht="24" customHeight="1" x14ac:dyDescent="0.25">
      <c r="A13" s="7" t="s">
        <v>40</v>
      </c>
      <c r="B13" s="129" t="s">
        <v>41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</row>
    <row r="14" spans="1:14" ht="16.5" customHeight="1" x14ac:dyDescent="0.25">
      <c r="A14" s="7" t="s">
        <v>5</v>
      </c>
      <c r="B14" s="129" t="s">
        <v>51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</row>
    <row r="15" spans="1:14" x14ac:dyDescent="0.25">
      <c r="A15" s="7" t="s">
        <v>42</v>
      </c>
      <c r="B15" s="129" t="s">
        <v>43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</row>
    <row r="16" spans="1:14" ht="38.25" x14ac:dyDescent="0.25">
      <c r="A16" s="9" t="s">
        <v>44</v>
      </c>
      <c r="B16" s="129" t="s">
        <v>45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</row>
    <row r="17" spans="1:14" ht="28.5" customHeight="1" x14ac:dyDescent="0.25">
      <c r="A17" s="9" t="s">
        <v>46</v>
      </c>
      <c r="B17" s="129" t="s">
        <v>47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</row>
    <row r="18" spans="1:14" ht="27" customHeight="1" x14ac:dyDescent="0.25">
      <c r="A18" s="7" t="s">
        <v>48</v>
      </c>
      <c r="B18" s="129" t="s">
        <v>49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</row>
    <row r="19" spans="1:14" ht="75" customHeight="1" x14ac:dyDescent="0.25">
      <c r="A19" s="36" t="s">
        <v>61</v>
      </c>
      <c r="B19" s="130" t="s">
        <v>62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Hurtekova, Michaela</cp:lastModifiedBy>
  <cp:lastPrinted>2022-12-12T07:39:55Z</cp:lastPrinted>
  <dcterms:created xsi:type="dcterms:W3CDTF">2012-08-13T12:29:09Z</dcterms:created>
  <dcterms:modified xsi:type="dcterms:W3CDTF">2025-10-28T08:58:28Z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