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akosova2852461\Desktop\Banská Bystrica OÚ,rekonštrukcia priestorov pre KC\5. Vysvetlovanie SP\vysvetlenie 3\"/>
    </mc:Choice>
  </mc:AlternateContent>
  <xr:revisionPtr revIDLastSave="0" documentId="13_ncr:1_{0485403E-F76E-474A-8A6B-9F472A2B00F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ácia stavby" sheetId="1" r:id="rId1"/>
    <sheet name="1_1 a1_2 - E 1.1 a E1.2  ..." sheetId="2" r:id="rId2"/>
    <sheet name="1_3 - E 1.3 Zdravotechnika" sheetId="3" r:id="rId3"/>
    <sheet name="1_4 - E 1.4  Ústredné vyk..." sheetId="4" r:id="rId4"/>
    <sheet name="1_5 - E 1.5 Vzduchotechni..." sheetId="5" r:id="rId5"/>
    <sheet name="1_6_1 - E 1.6.1 slaboprud..." sheetId="6" r:id="rId6"/>
    <sheet name="1_6_1b - E 6.1b. NÚDZOVÁ ..." sheetId="7" r:id="rId7"/>
    <sheet name="1_6_2 - E 1.6.2_Slaboprud..." sheetId="8" r:id="rId8"/>
    <sheet name="1_6_3 - E 1.6.3 -Slaboprú..." sheetId="9" r:id="rId9"/>
    <sheet name="1_7_1 - E 1.6 Elektroinst..." sheetId="10" r:id="rId10"/>
    <sheet name="02 - ROZPIS  -  lavok, ro..." sheetId="11" r:id="rId11"/>
    <sheet name="03 - rozpis - dodavka svi..." sheetId="12" r:id="rId12"/>
    <sheet name="02 - E2- SO – 02 Vonkajši..." sheetId="13" r:id="rId13"/>
  </sheets>
  <definedNames>
    <definedName name="_xlnm._FilterDatabase" localSheetId="12" hidden="1">'02 - E2- SO – 02 Vonkajši...'!$C$128:$K$291</definedName>
    <definedName name="_xlnm._FilterDatabase" localSheetId="10" hidden="1">'02 - ROZPIS  -  lavok, ro...'!$C$142:$K$294</definedName>
    <definedName name="_xlnm._FilterDatabase" localSheetId="11" hidden="1">'03 - rozpis - dodavka svi...'!$C$123:$K$144</definedName>
    <definedName name="_xlnm._FilterDatabase" localSheetId="1" hidden="1">'1_1 a1_2 - E 1.1 a E1.2  ...'!$C$142:$K$1245</definedName>
    <definedName name="_xlnm._FilterDatabase" localSheetId="2" hidden="1">'1_3 - E 1.3 Zdravotechnika'!$C$125:$K$175</definedName>
    <definedName name="_xlnm._FilterDatabase" localSheetId="3" hidden="1">'1_4 - E 1.4  Ústredné vyk...'!$C$128:$K$188</definedName>
    <definedName name="_xlnm._FilterDatabase" localSheetId="4" hidden="1">'1_5 - E 1.5 Vzduchotechni...'!$C$124:$K$229</definedName>
    <definedName name="_xlnm._FilterDatabase" localSheetId="5" hidden="1">'1_6_1 - E 1.6.1 slaboprud...'!$C$129:$K$188</definedName>
    <definedName name="_xlnm._FilterDatabase" localSheetId="6" hidden="1">'1_6_1b - E 6.1b. NÚDZOVÁ ...'!$C$123:$K$132</definedName>
    <definedName name="_xlnm._FilterDatabase" localSheetId="7" hidden="1">'1_6_2 - E 1.6.2_Slaboprud...'!$C$155:$K$293</definedName>
    <definedName name="_xlnm._FilterDatabase" localSheetId="8" hidden="1">'1_6_3 - E 1.6.3 -Slaboprú...'!$C$129:$K$190</definedName>
    <definedName name="_xlnm._FilterDatabase" localSheetId="9" hidden="1">'1_7_1 - E 1.6 Elektroinst...'!$C$129:$K$307</definedName>
    <definedName name="_xlnm.Print_Titles" localSheetId="12">'02 - E2- SO – 02 Vonkajši...'!$128:$128</definedName>
    <definedName name="_xlnm.Print_Titles" localSheetId="10">'02 - ROZPIS  -  lavok, ro...'!$142:$142</definedName>
    <definedName name="_xlnm.Print_Titles" localSheetId="11">'03 - rozpis - dodavka svi...'!$123:$123</definedName>
    <definedName name="_xlnm.Print_Titles" localSheetId="1">'1_1 a1_2 - E 1.1 a E1.2  ...'!$142:$142</definedName>
    <definedName name="_xlnm.Print_Titles" localSheetId="2">'1_3 - E 1.3 Zdravotechnika'!$125:$125</definedName>
    <definedName name="_xlnm.Print_Titles" localSheetId="3">'1_4 - E 1.4  Ústredné vyk...'!$128:$128</definedName>
    <definedName name="_xlnm.Print_Titles" localSheetId="4">'1_5 - E 1.5 Vzduchotechni...'!$124:$124</definedName>
    <definedName name="_xlnm.Print_Titles" localSheetId="5">'1_6_1 - E 1.6.1 slaboprud...'!$129:$129</definedName>
    <definedName name="_xlnm.Print_Titles" localSheetId="6">'1_6_1b - E 6.1b. NÚDZOVÁ ...'!$123:$123</definedName>
    <definedName name="_xlnm.Print_Titles" localSheetId="7">'1_6_2 - E 1.6.2_Slaboprud...'!$155:$155</definedName>
    <definedName name="_xlnm.Print_Titles" localSheetId="8">'1_6_3 - E 1.6.3 -Slaboprú...'!$129:$129</definedName>
    <definedName name="_xlnm.Print_Titles" localSheetId="9">'1_7_1 - E 1.6 Elektroinst...'!$129:$129</definedName>
    <definedName name="_xlnm.Print_Titles" localSheetId="0">'Rekapitulácia stavby'!$92:$92</definedName>
    <definedName name="_xlnm.Print_Area" localSheetId="12">'02 - E2- SO – 02 Vonkajši...'!$C$4:$J$76,'02 - E2- SO – 02 Vonkajši...'!$C$82:$J$110,'02 - E2- SO – 02 Vonkajši...'!$C$116:$J$291</definedName>
    <definedName name="_xlnm.Print_Area" localSheetId="10">'02 - ROZPIS  -  lavok, ro...'!$C$4:$J$76,'02 - ROZPIS  -  lavok, ro...'!$C$82:$J$120,'02 - ROZPIS  -  lavok, ro...'!$C$126:$J$294</definedName>
    <definedName name="_xlnm.Print_Area" localSheetId="11">'03 - rozpis - dodavka svi...'!$C$4:$J$76,'03 - rozpis - dodavka svi...'!$C$82:$J$101,'03 - rozpis - dodavka svi...'!$C$107:$J$144</definedName>
    <definedName name="_xlnm.Print_Area" localSheetId="1">'1_1 a1_2 - E 1.1 a E1.2  ...'!$C$4:$J$76,'1_1 a1_2 - E 1.1 a E1.2  ...'!$C$82:$J$122,'1_1 a1_2 - E 1.1 a E1.2  ...'!$C$128:$J$1245</definedName>
    <definedName name="_xlnm.Print_Area" localSheetId="2">'1_3 - E 1.3 Zdravotechnika'!$C$4:$J$76,'1_3 - E 1.3 Zdravotechnika'!$C$82:$J$105,'1_3 - E 1.3 Zdravotechnika'!$C$111:$J$175</definedName>
    <definedName name="_xlnm.Print_Area" localSheetId="3">'1_4 - E 1.4  Ústredné vyk...'!$C$4:$J$76,'1_4 - E 1.4  Ústredné vyk...'!$C$82:$J$108,'1_4 - E 1.4  Ústredné vyk...'!$C$114:$J$188</definedName>
    <definedName name="_xlnm.Print_Area" localSheetId="4">'1_5 - E 1.5 Vzduchotechni...'!$C$4:$J$76,'1_5 - E 1.5 Vzduchotechni...'!$C$82:$J$104,'1_5 - E 1.5 Vzduchotechni...'!$C$110:$J$229</definedName>
    <definedName name="_xlnm.Print_Area" localSheetId="5">'1_6_1 - E 1.6.1 slaboprud...'!$C$4:$J$76,'1_6_1 - E 1.6.1 slaboprud...'!$C$82:$J$107,'1_6_1 - E 1.6.1 slaboprud...'!$C$113:$J$188</definedName>
    <definedName name="_xlnm.Print_Area" localSheetId="6">'1_6_1b - E 6.1b. NÚDZOVÁ ...'!$C$4:$J$76,'1_6_1b - E 6.1b. NÚDZOVÁ ...'!$C$82:$J$101,'1_6_1b - E 6.1b. NÚDZOVÁ ...'!$C$107:$J$132</definedName>
    <definedName name="_xlnm.Print_Area" localSheetId="7">'1_6_2 - E 1.6.2_Slaboprud...'!$C$4:$J$76,'1_6_2 - E 1.6.2_Slaboprud...'!$C$82:$J$133,'1_6_2 - E 1.6.2_Slaboprud...'!$C$139:$J$293</definedName>
    <definedName name="_xlnm.Print_Area" localSheetId="8">'1_6_3 - E 1.6.3 -Slaboprú...'!$C$4:$J$76,'1_6_3 - E 1.6.3 -Slaboprú...'!$C$82:$J$107,'1_6_3 - E 1.6.3 -Slaboprú...'!$C$113:$J$190</definedName>
    <definedName name="_xlnm.Print_Area" localSheetId="9">'1_7_1 - E 1.6 Elektroinst...'!$C$4:$J$76,'1_7_1 - E 1.6 Elektroinst...'!$C$82:$J$107,'1_7_1 - E 1.6 Elektroinst...'!$C$113:$J$307</definedName>
    <definedName name="_xlnm.Print_Area" localSheetId="0">'Rekapitulácia stavby'!$D$4:$AO$76,'Rekapitulácia stavby'!$C$82:$AQ$111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13" l="1"/>
  <c r="J36" i="13"/>
  <c r="AY110" i="1" s="1"/>
  <c r="J35" i="13"/>
  <c r="AX110" i="1" s="1"/>
  <c r="BI288" i="13"/>
  <c r="BH288" i="13"/>
  <c r="BG288" i="13"/>
  <c r="BE288" i="13"/>
  <c r="T288" i="13"/>
  <c r="T287" i="13" s="1"/>
  <c r="T286" i="13" s="1"/>
  <c r="R288" i="13"/>
  <c r="R287" i="13" s="1"/>
  <c r="R286" i="13" s="1"/>
  <c r="P288" i="13"/>
  <c r="P287" i="13" s="1"/>
  <c r="P286" i="13" s="1"/>
  <c r="BI285" i="13"/>
  <c r="BH285" i="13"/>
  <c r="BG285" i="13"/>
  <c r="BE285" i="13"/>
  <c r="T285" i="13"/>
  <c r="R285" i="13"/>
  <c r="P285" i="13"/>
  <c r="BI284" i="13"/>
  <c r="BH284" i="13"/>
  <c r="BG284" i="13"/>
  <c r="BE284" i="13"/>
  <c r="T284" i="13"/>
  <c r="R284" i="13"/>
  <c r="P284" i="13"/>
  <c r="BI276" i="13"/>
  <c r="BH276" i="13"/>
  <c r="BG276" i="13"/>
  <c r="BE276" i="13"/>
  <c r="T276" i="13"/>
  <c r="R276" i="13"/>
  <c r="P276" i="13"/>
  <c r="BI274" i="13"/>
  <c r="BH274" i="13"/>
  <c r="BG274" i="13"/>
  <c r="BE274" i="13"/>
  <c r="T274" i="13"/>
  <c r="R274" i="13"/>
  <c r="P274" i="13"/>
  <c r="BI273" i="13"/>
  <c r="BH273" i="13"/>
  <c r="BG273" i="13"/>
  <c r="BE273" i="13"/>
  <c r="T273" i="13"/>
  <c r="R273" i="13"/>
  <c r="P273" i="13"/>
  <c r="BI270" i="13"/>
  <c r="BH270" i="13"/>
  <c r="BG270" i="13"/>
  <c r="BE270" i="13"/>
  <c r="T270" i="13"/>
  <c r="R270" i="13"/>
  <c r="P270" i="13"/>
  <c r="BI268" i="13"/>
  <c r="BH268" i="13"/>
  <c r="BG268" i="13"/>
  <c r="BE268" i="13"/>
  <c r="T268" i="13"/>
  <c r="R268" i="13"/>
  <c r="P268" i="13"/>
  <c r="BI266" i="13"/>
  <c r="BH266" i="13"/>
  <c r="BG266" i="13"/>
  <c r="BE266" i="13"/>
  <c r="T266" i="13"/>
  <c r="R266" i="13"/>
  <c r="P266" i="13"/>
  <c r="BI264" i="13"/>
  <c r="BH264" i="13"/>
  <c r="BG264" i="13"/>
  <c r="BE264" i="13"/>
  <c r="T264" i="13"/>
  <c r="R264" i="13"/>
  <c r="P264" i="13"/>
  <c r="BI263" i="13"/>
  <c r="BH263" i="13"/>
  <c r="BG263" i="13"/>
  <c r="BE263" i="13"/>
  <c r="T263" i="13"/>
  <c r="R263" i="13"/>
  <c r="P263" i="13"/>
  <c r="BI261" i="13"/>
  <c r="BH261" i="13"/>
  <c r="BG261" i="13"/>
  <c r="BE261" i="13"/>
  <c r="T261" i="13"/>
  <c r="R261" i="13"/>
  <c r="P261" i="13"/>
  <c r="BI259" i="13"/>
  <c r="BH259" i="13"/>
  <c r="BG259" i="13"/>
  <c r="BE259" i="13"/>
  <c r="T259" i="13"/>
  <c r="R259" i="13"/>
  <c r="P259" i="13"/>
  <c r="BI257" i="13"/>
  <c r="BH257" i="13"/>
  <c r="BG257" i="13"/>
  <c r="BE257" i="13"/>
  <c r="T257" i="13"/>
  <c r="R257" i="13"/>
  <c r="P257" i="13"/>
  <c r="BI254" i="13"/>
  <c r="BH254" i="13"/>
  <c r="BG254" i="13"/>
  <c r="BE254" i="13"/>
  <c r="T254" i="13"/>
  <c r="R254" i="13"/>
  <c r="P254" i="13"/>
  <c r="BI251" i="13"/>
  <c r="BH251" i="13"/>
  <c r="BG251" i="13"/>
  <c r="BE251" i="13"/>
  <c r="T251" i="13"/>
  <c r="R251" i="13"/>
  <c r="P251" i="13"/>
  <c r="BI248" i="13"/>
  <c r="BH248" i="13"/>
  <c r="BG248" i="13"/>
  <c r="BE248" i="13"/>
  <c r="T248" i="13"/>
  <c r="R248" i="13"/>
  <c r="P248" i="13"/>
  <c r="BI245" i="13"/>
  <c r="BH245" i="13"/>
  <c r="BG245" i="13"/>
  <c r="BE245" i="13"/>
  <c r="T245" i="13"/>
  <c r="T244" i="13" s="1"/>
  <c r="R245" i="13"/>
  <c r="R244" i="13" s="1"/>
  <c r="P245" i="13"/>
  <c r="P244" i="13" s="1"/>
  <c r="BI243" i="13"/>
  <c r="BH243" i="13"/>
  <c r="BG243" i="13"/>
  <c r="BE243" i="13"/>
  <c r="T243" i="13"/>
  <c r="R243" i="13"/>
  <c r="P243" i="13"/>
  <c r="BI241" i="13"/>
  <c r="BH241" i="13"/>
  <c r="BG241" i="13"/>
  <c r="BE241" i="13"/>
  <c r="T241" i="13"/>
  <c r="R241" i="13"/>
  <c r="P241" i="13"/>
  <c r="BI240" i="13"/>
  <c r="BH240" i="13"/>
  <c r="BG240" i="13"/>
  <c r="BE240" i="13"/>
  <c r="T240" i="13"/>
  <c r="R240" i="13"/>
  <c r="P240" i="13"/>
  <c r="BI238" i="13"/>
  <c r="BH238" i="13"/>
  <c r="BG238" i="13"/>
  <c r="BE238" i="13"/>
  <c r="T238" i="13"/>
  <c r="R238" i="13"/>
  <c r="P238" i="13"/>
  <c r="BI237" i="13"/>
  <c r="BH237" i="13"/>
  <c r="BG237" i="13"/>
  <c r="BE237" i="13"/>
  <c r="T237" i="13"/>
  <c r="R237" i="13"/>
  <c r="P237" i="13"/>
  <c r="BI236" i="13"/>
  <c r="BH236" i="13"/>
  <c r="BG236" i="13"/>
  <c r="BE236" i="13"/>
  <c r="T236" i="13"/>
  <c r="R236" i="13"/>
  <c r="P236" i="13"/>
  <c r="BI235" i="13"/>
  <c r="BH235" i="13"/>
  <c r="BG235" i="13"/>
  <c r="BE235" i="13"/>
  <c r="T235" i="13"/>
  <c r="R235" i="13"/>
  <c r="P235" i="13"/>
  <c r="BI234" i="13"/>
  <c r="BH234" i="13"/>
  <c r="BG234" i="13"/>
  <c r="BE234" i="13"/>
  <c r="T234" i="13"/>
  <c r="R234" i="13"/>
  <c r="P234" i="13"/>
  <c r="BI233" i="13"/>
  <c r="BH233" i="13"/>
  <c r="BG233" i="13"/>
  <c r="BE233" i="13"/>
  <c r="T233" i="13"/>
  <c r="R233" i="13"/>
  <c r="P233" i="13"/>
  <c r="BI232" i="13"/>
  <c r="BH232" i="13"/>
  <c r="BG232" i="13"/>
  <c r="BE232" i="13"/>
  <c r="T232" i="13"/>
  <c r="R232" i="13"/>
  <c r="P232" i="13"/>
  <c r="BI231" i="13"/>
  <c r="BH231" i="13"/>
  <c r="BG231" i="13"/>
  <c r="BE231" i="13"/>
  <c r="T231" i="13"/>
  <c r="R231" i="13"/>
  <c r="P231" i="13"/>
  <c r="BI230" i="13"/>
  <c r="BH230" i="13"/>
  <c r="BG230" i="13"/>
  <c r="BE230" i="13"/>
  <c r="T230" i="13"/>
  <c r="R230" i="13"/>
  <c r="P230" i="13"/>
  <c r="BI229" i="13"/>
  <c r="BH229" i="13"/>
  <c r="BG229" i="13"/>
  <c r="BE229" i="13"/>
  <c r="T229" i="13"/>
  <c r="R229" i="13"/>
  <c r="P229" i="13"/>
  <c r="BI228" i="13"/>
  <c r="BH228" i="13"/>
  <c r="BG228" i="13"/>
  <c r="BE228" i="13"/>
  <c r="T228" i="13"/>
  <c r="R228" i="13"/>
  <c r="P228" i="13"/>
  <c r="BI227" i="13"/>
  <c r="BH227" i="13"/>
  <c r="BG227" i="13"/>
  <c r="BE227" i="13"/>
  <c r="T227" i="13"/>
  <c r="R227" i="13"/>
  <c r="P227" i="13"/>
  <c r="BI226" i="13"/>
  <c r="BH226" i="13"/>
  <c r="BG226" i="13"/>
  <c r="BE226" i="13"/>
  <c r="T226" i="13"/>
  <c r="R226" i="13"/>
  <c r="P226" i="13"/>
  <c r="BI225" i="13"/>
  <c r="BH225" i="13"/>
  <c r="BG225" i="13"/>
  <c r="BE225" i="13"/>
  <c r="T225" i="13"/>
  <c r="R225" i="13"/>
  <c r="P225" i="13"/>
  <c r="BI224" i="13"/>
  <c r="BH224" i="13"/>
  <c r="BG224" i="13"/>
  <c r="BE224" i="13"/>
  <c r="T224" i="13"/>
  <c r="R224" i="13"/>
  <c r="P224" i="13"/>
  <c r="BI220" i="13"/>
  <c r="BH220" i="13"/>
  <c r="BG220" i="13"/>
  <c r="BE220" i="13"/>
  <c r="T220" i="13"/>
  <c r="R220" i="13"/>
  <c r="P220" i="13"/>
  <c r="BI215" i="13"/>
  <c r="BH215" i="13"/>
  <c r="BG215" i="13"/>
  <c r="BE215" i="13"/>
  <c r="T215" i="13"/>
  <c r="R215" i="13"/>
  <c r="P215" i="13"/>
  <c r="BI207" i="13"/>
  <c r="BH207" i="13"/>
  <c r="BG207" i="13"/>
  <c r="BE207" i="13"/>
  <c r="T207" i="13"/>
  <c r="R207" i="13"/>
  <c r="P207" i="13"/>
  <c r="BI206" i="13"/>
  <c r="BH206" i="13"/>
  <c r="BG206" i="13"/>
  <c r="BE206" i="13"/>
  <c r="T206" i="13"/>
  <c r="R206" i="13"/>
  <c r="P206" i="13"/>
  <c r="BI203" i="13"/>
  <c r="BH203" i="13"/>
  <c r="BG203" i="13"/>
  <c r="BE203" i="13"/>
  <c r="T203" i="13"/>
  <c r="R203" i="13"/>
  <c r="P203" i="13"/>
  <c r="BI199" i="13"/>
  <c r="BH199" i="13"/>
  <c r="BG199" i="13"/>
  <c r="BE199" i="13"/>
  <c r="T199" i="13"/>
  <c r="R199" i="13"/>
  <c r="P199" i="13"/>
  <c r="BI196" i="13"/>
  <c r="BH196" i="13"/>
  <c r="BG196" i="13"/>
  <c r="BE196" i="13"/>
  <c r="T196" i="13"/>
  <c r="R196" i="13"/>
  <c r="P196" i="13"/>
  <c r="BI193" i="13"/>
  <c r="BH193" i="13"/>
  <c r="BG193" i="13"/>
  <c r="BE193" i="13"/>
  <c r="T193" i="13"/>
  <c r="R193" i="13"/>
  <c r="P193" i="13"/>
  <c r="BI190" i="13"/>
  <c r="BH190" i="13"/>
  <c r="BG190" i="13"/>
  <c r="BE190" i="13"/>
  <c r="T190" i="13"/>
  <c r="R190" i="13"/>
  <c r="P190" i="13"/>
  <c r="BI188" i="13"/>
  <c r="BH188" i="13"/>
  <c r="BG188" i="13"/>
  <c r="BE188" i="13"/>
  <c r="T188" i="13"/>
  <c r="R188" i="13"/>
  <c r="P188" i="13"/>
  <c r="BI186" i="13"/>
  <c r="BH186" i="13"/>
  <c r="BG186" i="13"/>
  <c r="BE186" i="13"/>
  <c r="T186" i="13"/>
  <c r="R186" i="13"/>
  <c r="P186" i="13"/>
  <c r="BI184" i="13"/>
  <c r="BH184" i="13"/>
  <c r="BG184" i="13"/>
  <c r="BE184" i="13"/>
  <c r="T184" i="13"/>
  <c r="R184" i="13"/>
  <c r="P184" i="13"/>
  <c r="BI182" i="13"/>
  <c r="BH182" i="13"/>
  <c r="BG182" i="13"/>
  <c r="BE182" i="13"/>
  <c r="T182" i="13"/>
  <c r="R182" i="13"/>
  <c r="P182" i="13"/>
  <c r="BI179" i="13"/>
  <c r="BH179" i="13"/>
  <c r="BG179" i="13"/>
  <c r="BE179" i="13"/>
  <c r="T179" i="13"/>
  <c r="R179" i="13"/>
  <c r="P179" i="13"/>
  <c r="BI178" i="13"/>
  <c r="BH178" i="13"/>
  <c r="BG178" i="13"/>
  <c r="BE178" i="13"/>
  <c r="T178" i="13"/>
  <c r="R178" i="13"/>
  <c r="P178" i="13"/>
  <c r="BI177" i="13"/>
  <c r="BH177" i="13"/>
  <c r="BG177" i="13"/>
  <c r="BE177" i="13"/>
  <c r="T177" i="13"/>
  <c r="R177" i="13"/>
  <c r="P177" i="13"/>
  <c r="BI176" i="13"/>
  <c r="BH176" i="13"/>
  <c r="BG176" i="13"/>
  <c r="BE176" i="13"/>
  <c r="T176" i="13"/>
  <c r="R176" i="13"/>
  <c r="P176" i="13"/>
  <c r="BI175" i="13"/>
  <c r="BH175" i="13"/>
  <c r="BG175" i="13"/>
  <c r="BE175" i="13"/>
  <c r="T175" i="13"/>
  <c r="R175" i="13"/>
  <c r="P175" i="13"/>
  <c r="BI173" i="13"/>
  <c r="BH173" i="13"/>
  <c r="BG173" i="13"/>
  <c r="BE173" i="13"/>
  <c r="T173" i="13"/>
  <c r="R173" i="13"/>
  <c r="P173" i="13"/>
  <c r="BI170" i="13"/>
  <c r="BH170" i="13"/>
  <c r="BG170" i="13"/>
  <c r="BE170" i="13"/>
  <c r="T170" i="13"/>
  <c r="R170" i="13"/>
  <c r="P170" i="13"/>
  <c r="BI168" i="13"/>
  <c r="BH168" i="13"/>
  <c r="BG168" i="13"/>
  <c r="BE168" i="13"/>
  <c r="T168" i="13"/>
  <c r="R168" i="13"/>
  <c r="P168" i="13"/>
  <c r="BI166" i="13"/>
  <c r="BH166" i="13"/>
  <c r="BG166" i="13"/>
  <c r="BE166" i="13"/>
  <c r="T166" i="13"/>
  <c r="R166" i="13"/>
  <c r="P166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59" i="13"/>
  <c r="BH159" i="13"/>
  <c r="BG159" i="13"/>
  <c r="BE159" i="13"/>
  <c r="T159" i="13"/>
  <c r="R159" i="13"/>
  <c r="P159" i="13"/>
  <c r="BI154" i="13"/>
  <c r="BH154" i="13"/>
  <c r="BG154" i="13"/>
  <c r="BE154" i="13"/>
  <c r="T154" i="13"/>
  <c r="R154" i="13"/>
  <c r="P154" i="13"/>
  <c r="BI149" i="13"/>
  <c r="BH149" i="13"/>
  <c r="BG149" i="13"/>
  <c r="BE149" i="13"/>
  <c r="T149" i="13"/>
  <c r="R149" i="13"/>
  <c r="P149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2" i="13"/>
  <c r="BH142" i="13"/>
  <c r="BG142" i="13"/>
  <c r="BE142" i="13"/>
  <c r="T142" i="13"/>
  <c r="R142" i="13"/>
  <c r="P142" i="13"/>
  <c r="BI139" i="13"/>
  <c r="BH139" i="13"/>
  <c r="BG139" i="13"/>
  <c r="BE139" i="13"/>
  <c r="T139" i="13"/>
  <c r="R139" i="13"/>
  <c r="P139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4" i="13"/>
  <c r="BH134" i="13"/>
  <c r="BG134" i="13"/>
  <c r="BE134" i="13"/>
  <c r="T134" i="13"/>
  <c r="R134" i="13"/>
  <c r="P134" i="13"/>
  <c r="BI132" i="13"/>
  <c r="BH132" i="13"/>
  <c r="BG132" i="13"/>
  <c r="BE132" i="13"/>
  <c r="T132" i="13"/>
  <c r="R132" i="13"/>
  <c r="P132" i="13"/>
  <c r="J125" i="13"/>
  <c r="F125" i="13"/>
  <c r="F123" i="13"/>
  <c r="E121" i="13"/>
  <c r="J91" i="13"/>
  <c r="F91" i="13"/>
  <c r="F89" i="13"/>
  <c r="E87" i="13"/>
  <c r="J24" i="13"/>
  <c r="E24" i="13"/>
  <c r="J126" i="13" s="1"/>
  <c r="J23" i="13"/>
  <c r="J18" i="13"/>
  <c r="E18" i="13"/>
  <c r="F126" i="13" s="1"/>
  <c r="J17" i="13"/>
  <c r="J12" i="13"/>
  <c r="J89" i="13" s="1"/>
  <c r="E7" i="13"/>
  <c r="E85" i="13" s="1"/>
  <c r="J41" i="12"/>
  <c r="J40" i="12"/>
  <c r="AY109" i="1" s="1"/>
  <c r="J39" i="12"/>
  <c r="AX109" i="1" s="1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BI130" i="12"/>
  <c r="BH130" i="12"/>
  <c r="BG130" i="12"/>
  <c r="BE130" i="12"/>
  <c r="T130" i="12"/>
  <c r="R130" i="12"/>
  <c r="P130" i="12"/>
  <c r="BI129" i="12"/>
  <c r="BH129" i="12"/>
  <c r="BG129" i="12"/>
  <c r="BE129" i="12"/>
  <c r="T129" i="12"/>
  <c r="R129" i="12"/>
  <c r="P129" i="12"/>
  <c r="BI128" i="12"/>
  <c r="BH128" i="12"/>
  <c r="BG128" i="12"/>
  <c r="BE128" i="12"/>
  <c r="T128" i="12"/>
  <c r="R128" i="12"/>
  <c r="P128" i="12"/>
  <c r="BI127" i="12"/>
  <c r="BH127" i="12"/>
  <c r="BG127" i="12"/>
  <c r="BE127" i="12"/>
  <c r="T127" i="12"/>
  <c r="R127" i="12"/>
  <c r="P127" i="12"/>
  <c r="BI126" i="12"/>
  <c r="BH126" i="12"/>
  <c r="BG126" i="12"/>
  <c r="BE126" i="12"/>
  <c r="T126" i="12"/>
  <c r="R126" i="12"/>
  <c r="P126" i="12"/>
  <c r="BI125" i="12"/>
  <c r="BH125" i="12"/>
  <c r="BG125" i="12"/>
  <c r="BE125" i="12"/>
  <c r="T125" i="12"/>
  <c r="R125" i="12"/>
  <c r="P125" i="12"/>
  <c r="J120" i="12"/>
  <c r="F120" i="12"/>
  <c r="F118" i="12"/>
  <c r="E116" i="12"/>
  <c r="J95" i="12"/>
  <c r="F95" i="12"/>
  <c r="F93" i="12"/>
  <c r="E91" i="12"/>
  <c r="J28" i="12"/>
  <c r="E28" i="12"/>
  <c r="J96" i="12" s="1"/>
  <c r="J27" i="12"/>
  <c r="J22" i="12"/>
  <c r="E22" i="12"/>
  <c r="F121" i="12" s="1"/>
  <c r="J21" i="12"/>
  <c r="J16" i="12"/>
  <c r="J118" i="12" s="1"/>
  <c r="E7" i="12"/>
  <c r="E110" i="12" s="1"/>
  <c r="J41" i="11"/>
  <c r="J40" i="11"/>
  <c r="AY108" i="1"/>
  <c r="J39" i="11"/>
  <c r="AX108" i="1" s="1"/>
  <c r="BI294" i="11"/>
  <c r="BH294" i="11"/>
  <c r="BG294" i="11"/>
  <c r="BE294" i="11"/>
  <c r="T294" i="11"/>
  <c r="R294" i="11"/>
  <c r="P294" i="11"/>
  <c r="BI293" i="11"/>
  <c r="BH293" i="11"/>
  <c r="BG293" i="11"/>
  <c r="BE293" i="11"/>
  <c r="T293" i="11"/>
  <c r="R293" i="11"/>
  <c r="P293" i="11"/>
  <c r="BI292" i="11"/>
  <c r="BH292" i="11"/>
  <c r="BG292" i="11"/>
  <c r="BE292" i="11"/>
  <c r="T292" i="11"/>
  <c r="R292" i="11"/>
  <c r="P292" i="11"/>
  <c r="BI291" i="11"/>
  <c r="BH291" i="11"/>
  <c r="BG291" i="11"/>
  <c r="BE291" i="11"/>
  <c r="T291" i="11"/>
  <c r="R291" i="11"/>
  <c r="P291" i="11"/>
  <c r="BI290" i="11"/>
  <c r="BH290" i="11"/>
  <c r="BG290" i="11"/>
  <c r="BE290" i="11"/>
  <c r="T290" i="11"/>
  <c r="R290" i="11"/>
  <c r="P290" i="11"/>
  <c r="BI289" i="11"/>
  <c r="BH289" i="11"/>
  <c r="BG289" i="11"/>
  <c r="BE289" i="11"/>
  <c r="T289" i="11"/>
  <c r="R289" i="11"/>
  <c r="P289" i="11"/>
  <c r="BI288" i="11"/>
  <c r="BH288" i="11"/>
  <c r="BG288" i="11"/>
  <c r="BE288" i="11"/>
  <c r="T288" i="11"/>
  <c r="R288" i="11"/>
  <c r="P288" i="11"/>
  <c r="BI287" i="11"/>
  <c r="BH287" i="11"/>
  <c r="BG287" i="11"/>
  <c r="BE287" i="11"/>
  <c r="T287" i="11"/>
  <c r="R287" i="11"/>
  <c r="P287" i="11"/>
  <c r="BI286" i="11"/>
  <c r="BH286" i="11"/>
  <c r="BG286" i="11"/>
  <c r="BE286" i="11"/>
  <c r="T286" i="11"/>
  <c r="R286" i="11"/>
  <c r="P286" i="11"/>
  <c r="BI285" i="11"/>
  <c r="BH285" i="11"/>
  <c r="BG285" i="11"/>
  <c r="BE285" i="11"/>
  <c r="T285" i="11"/>
  <c r="R285" i="11"/>
  <c r="P285" i="11"/>
  <c r="BI284" i="11"/>
  <c r="BH284" i="11"/>
  <c r="BG284" i="11"/>
  <c r="BE284" i="11"/>
  <c r="T284" i="11"/>
  <c r="R284" i="11"/>
  <c r="P284" i="11"/>
  <c r="BI283" i="11"/>
  <c r="BH283" i="11"/>
  <c r="BG283" i="11"/>
  <c r="BE283" i="11"/>
  <c r="T283" i="11"/>
  <c r="R283" i="11"/>
  <c r="P283" i="11"/>
  <c r="BI282" i="11"/>
  <c r="BH282" i="11"/>
  <c r="BG282" i="11"/>
  <c r="BE282" i="11"/>
  <c r="T282" i="11"/>
  <c r="R282" i="11"/>
  <c r="P282" i="11"/>
  <c r="BI281" i="11"/>
  <c r="BH281" i="11"/>
  <c r="BG281" i="11"/>
  <c r="BE281" i="11"/>
  <c r="T281" i="11"/>
  <c r="R281" i="11"/>
  <c r="P281" i="11"/>
  <c r="BI280" i="11"/>
  <c r="BH280" i="11"/>
  <c r="BG280" i="11"/>
  <c r="BE280" i="11"/>
  <c r="T280" i="11"/>
  <c r="R280" i="11"/>
  <c r="P280" i="11"/>
  <c r="BI279" i="11"/>
  <c r="BH279" i="11"/>
  <c r="BG279" i="11"/>
  <c r="BE279" i="11"/>
  <c r="T279" i="11"/>
  <c r="R279" i="11"/>
  <c r="P279" i="11"/>
  <c r="BI278" i="11"/>
  <c r="BH278" i="11"/>
  <c r="BG278" i="11"/>
  <c r="BE278" i="11"/>
  <c r="T278" i="11"/>
  <c r="R278" i="11"/>
  <c r="P278" i="11"/>
  <c r="BI277" i="11"/>
  <c r="BH277" i="11"/>
  <c r="BG277" i="11"/>
  <c r="BE277" i="11"/>
  <c r="T277" i="11"/>
  <c r="R277" i="11"/>
  <c r="P277" i="11"/>
  <c r="BI276" i="11"/>
  <c r="BH276" i="11"/>
  <c r="BG276" i="11"/>
  <c r="BE276" i="11"/>
  <c r="T276" i="11"/>
  <c r="R276" i="11"/>
  <c r="P276" i="11"/>
  <c r="BI275" i="11"/>
  <c r="BH275" i="11"/>
  <c r="BG275" i="11"/>
  <c r="BE275" i="11"/>
  <c r="T275" i="11"/>
  <c r="R275" i="11"/>
  <c r="P275" i="11"/>
  <c r="BI274" i="11"/>
  <c r="BH274" i="11"/>
  <c r="BG274" i="11"/>
  <c r="BE274" i="11"/>
  <c r="T274" i="11"/>
  <c r="R274" i="11"/>
  <c r="P274" i="11"/>
  <c r="BI273" i="11"/>
  <c r="BH273" i="11"/>
  <c r="BG273" i="11"/>
  <c r="BE273" i="11"/>
  <c r="T273" i="11"/>
  <c r="R273" i="11"/>
  <c r="P273" i="11"/>
  <c r="BI270" i="11"/>
  <c r="BH270" i="11"/>
  <c r="BG270" i="11"/>
  <c r="BE270" i="11"/>
  <c r="T270" i="11"/>
  <c r="R270" i="11"/>
  <c r="P270" i="11"/>
  <c r="BI269" i="11"/>
  <c r="BH269" i="11"/>
  <c r="BG269" i="11"/>
  <c r="BE269" i="11"/>
  <c r="T269" i="11"/>
  <c r="R269" i="11"/>
  <c r="P269" i="11"/>
  <c r="BI268" i="11"/>
  <c r="BH268" i="11"/>
  <c r="BG268" i="11"/>
  <c r="BE268" i="11"/>
  <c r="T268" i="11"/>
  <c r="R268" i="11"/>
  <c r="P268" i="11"/>
  <c r="BI267" i="11"/>
  <c r="BH267" i="11"/>
  <c r="BG267" i="11"/>
  <c r="BE267" i="11"/>
  <c r="T267" i="11"/>
  <c r="R267" i="11"/>
  <c r="P267" i="11"/>
  <c r="BI266" i="11"/>
  <c r="BH266" i="11"/>
  <c r="BG266" i="11"/>
  <c r="BE266" i="11"/>
  <c r="T266" i="11"/>
  <c r="R266" i="11"/>
  <c r="P266" i="11"/>
  <c r="BI265" i="11"/>
  <c r="BH265" i="11"/>
  <c r="BG265" i="11"/>
  <c r="BE265" i="11"/>
  <c r="T265" i="11"/>
  <c r="R265" i="11"/>
  <c r="P265" i="11"/>
  <c r="BI264" i="11"/>
  <c r="BH264" i="11"/>
  <c r="BG264" i="11"/>
  <c r="BE264" i="11"/>
  <c r="T264" i="11"/>
  <c r="R264" i="11"/>
  <c r="P264" i="11"/>
  <c r="BI263" i="11"/>
  <c r="BH263" i="11"/>
  <c r="BG263" i="11"/>
  <c r="BE263" i="11"/>
  <c r="T263" i="11"/>
  <c r="R263" i="11"/>
  <c r="P263" i="11"/>
  <c r="BI262" i="11"/>
  <c r="BH262" i="11"/>
  <c r="BG262" i="11"/>
  <c r="BE262" i="11"/>
  <c r="T262" i="11"/>
  <c r="R262" i="11"/>
  <c r="P262" i="11"/>
  <c r="BI261" i="11"/>
  <c r="BH261" i="11"/>
  <c r="BG261" i="11"/>
  <c r="BE261" i="11"/>
  <c r="T261" i="11"/>
  <c r="R261" i="11"/>
  <c r="P261" i="11"/>
  <c r="BI260" i="11"/>
  <c r="BH260" i="11"/>
  <c r="BG260" i="11"/>
  <c r="BE260" i="11"/>
  <c r="T260" i="11"/>
  <c r="R260" i="11"/>
  <c r="P260" i="11"/>
  <c r="BI259" i="11"/>
  <c r="BH259" i="11"/>
  <c r="BG259" i="11"/>
  <c r="BE259" i="11"/>
  <c r="T259" i="11"/>
  <c r="R259" i="11"/>
  <c r="P259" i="11"/>
  <c r="BI258" i="11"/>
  <c r="BH258" i="11"/>
  <c r="BG258" i="11"/>
  <c r="BE258" i="11"/>
  <c r="T258" i="11"/>
  <c r="R258" i="11"/>
  <c r="P258" i="11"/>
  <c r="BI257" i="11"/>
  <c r="BH257" i="11"/>
  <c r="BG257" i="11"/>
  <c r="BE257" i="11"/>
  <c r="T257" i="11"/>
  <c r="R257" i="11"/>
  <c r="P257" i="11"/>
  <c r="BI256" i="11"/>
  <c r="BH256" i="11"/>
  <c r="BG256" i="11"/>
  <c r="BE256" i="11"/>
  <c r="T256" i="11"/>
  <c r="R256" i="11"/>
  <c r="P256" i="11"/>
  <c r="BI255" i="11"/>
  <c r="BH255" i="11"/>
  <c r="BG255" i="11"/>
  <c r="BE255" i="11"/>
  <c r="T255" i="11"/>
  <c r="R255" i="11"/>
  <c r="P255" i="11"/>
  <c r="BI254" i="11"/>
  <c r="BH254" i="11"/>
  <c r="BG254" i="11"/>
  <c r="BE254" i="11"/>
  <c r="T254" i="11"/>
  <c r="R254" i="11"/>
  <c r="P254" i="11"/>
  <c r="BI253" i="11"/>
  <c r="BH253" i="11"/>
  <c r="BG253" i="11"/>
  <c r="BE253" i="11"/>
  <c r="T253" i="11"/>
  <c r="R253" i="11"/>
  <c r="P253" i="11"/>
  <c r="BI252" i="11"/>
  <c r="BH252" i="11"/>
  <c r="BG252" i="11"/>
  <c r="BE252" i="11"/>
  <c r="T252" i="11"/>
  <c r="R252" i="11"/>
  <c r="P252" i="11"/>
  <c r="BI251" i="11"/>
  <c r="BH251" i="11"/>
  <c r="BG251" i="11"/>
  <c r="BE251" i="11"/>
  <c r="T251" i="11"/>
  <c r="R251" i="11"/>
  <c r="P251" i="11"/>
  <c r="BI250" i="11"/>
  <c r="BH250" i="11"/>
  <c r="BG250" i="11"/>
  <c r="BE250" i="11"/>
  <c r="T250" i="11"/>
  <c r="R250" i="11"/>
  <c r="P250" i="11"/>
  <c r="BI249" i="11"/>
  <c r="BH249" i="11"/>
  <c r="BG249" i="11"/>
  <c r="BE249" i="11"/>
  <c r="T249" i="11"/>
  <c r="R249" i="11"/>
  <c r="P249" i="11"/>
  <c r="BI248" i="11"/>
  <c r="BH248" i="11"/>
  <c r="BG248" i="11"/>
  <c r="BE248" i="11"/>
  <c r="T248" i="11"/>
  <c r="R248" i="11"/>
  <c r="P248" i="11"/>
  <c r="BI247" i="11"/>
  <c r="BH247" i="11"/>
  <c r="BG247" i="11"/>
  <c r="BE247" i="11"/>
  <c r="T247" i="11"/>
  <c r="R247" i="11"/>
  <c r="P247" i="11"/>
  <c r="BI244" i="11"/>
  <c r="BH244" i="11"/>
  <c r="BG244" i="11"/>
  <c r="BE244" i="11"/>
  <c r="T244" i="11"/>
  <c r="R244" i="11"/>
  <c r="P244" i="11"/>
  <c r="BI243" i="11"/>
  <c r="BH243" i="11"/>
  <c r="BG243" i="11"/>
  <c r="BE243" i="11"/>
  <c r="T243" i="11"/>
  <c r="R243" i="11"/>
  <c r="P243" i="11"/>
  <c r="BI242" i="11"/>
  <c r="BH242" i="11"/>
  <c r="BG242" i="11"/>
  <c r="BE242" i="11"/>
  <c r="T242" i="11"/>
  <c r="R242" i="11"/>
  <c r="P242" i="11"/>
  <c r="BI241" i="11"/>
  <c r="BH241" i="11"/>
  <c r="BG241" i="11"/>
  <c r="BE241" i="11"/>
  <c r="T241" i="11"/>
  <c r="R241" i="11"/>
  <c r="P241" i="11"/>
  <c r="BI240" i="11"/>
  <c r="BH240" i="11"/>
  <c r="BG240" i="11"/>
  <c r="BE240" i="11"/>
  <c r="T240" i="11"/>
  <c r="R240" i="11"/>
  <c r="P240" i="11"/>
  <c r="BI239" i="11"/>
  <c r="BH239" i="11"/>
  <c r="BG239" i="11"/>
  <c r="BE239" i="11"/>
  <c r="T239" i="11"/>
  <c r="R239" i="11"/>
  <c r="P239" i="11"/>
  <c r="BI238" i="11"/>
  <c r="BH238" i="11"/>
  <c r="BG238" i="11"/>
  <c r="BE238" i="11"/>
  <c r="T238" i="11"/>
  <c r="R238" i="11"/>
  <c r="P238" i="11"/>
  <c r="BI237" i="11"/>
  <c r="BH237" i="11"/>
  <c r="BG237" i="11"/>
  <c r="BE237" i="11"/>
  <c r="T237" i="11"/>
  <c r="R237" i="11"/>
  <c r="P237" i="11"/>
  <c r="BI236" i="11"/>
  <c r="BH236" i="11"/>
  <c r="BG236" i="11"/>
  <c r="BE236" i="11"/>
  <c r="T236" i="11"/>
  <c r="R236" i="11"/>
  <c r="P236" i="11"/>
  <c r="BI235" i="11"/>
  <c r="BH235" i="11"/>
  <c r="BG235" i="11"/>
  <c r="BE235" i="11"/>
  <c r="T235" i="11"/>
  <c r="R235" i="11"/>
  <c r="P235" i="11"/>
  <c r="BI234" i="11"/>
  <c r="BH234" i="11"/>
  <c r="BG234" i="11"/>
  <c r="BE234" i="11"/>
  <c r="T234" i="11"/>
  <c r="R234" i="11"/>
  <c r="P234" i="11"/>
  <c r="BI233" i="11"/>
  <c r="BH233" i="11"/>
  <c r="BG233" i="11"/>
  <c r="BE233" i="11"/>
  <c r="T233" i="11"/>
  <c r="R233" i="11"/>
  <c r="P233" i="11"/>
  <c r="BI232" i="11"/>
  <c r="BH232" i="11"/>
  <c r="BG232" i="11"/>
  <c r="BE232" i="11"/>
  <c r="T232" i="11"/>
  <c r="R232" i="11"/>
  <c r="P232" i="11"/>
  <c r="BI231" i="11"/>
  <c r="BH231" i="11"/>
  <c r="BG231" i="11"/>
  <c r="BE231" i="11"/>
  <c r="T231" i="11"/>
  <c r="R231" i="11"/>
  <c r="P231" i="11"/>
  <c r="BI230" i="11"/>
  <c r="BH230" i="11"/>
  <c r="BG230" i="11"/>
  <c r="BE230" i="11"/>
  <c r="T230" i="11"/>
  <c r="R230" i="11"/>
  <c r="P230" i="11"/>
  <c r="BI229" i="11"/>
  <c r="BH229" i="11"/>
  <c r="BG229" i="11"/>
  <c r="BE229" i="11"/>
  <c r="T229" i="11"/>
  <c r="R229" i="11"/>
  <c r="P229" i="11"/>
  <c r="BI228" i="11"/>
  <c r="BH228" i="11"/>
  <c r="BG228" i="11"/>
  <c r="BE228" i="11"/>
  <c r="T228" i="11"/>
  <c r="R228" i="11"/>
  <c r="P228" i="11"/>
  <c r="BI227" i="11"/>
  <c r="BH227" i="11"/>
  <c r="BG227" i="11"/>
  <c r="BE227" i="11"/>
  <c r="T227" i="11"/>
  <c r="R227" i="11"/>
  <c r="P227" i="11"/>
  <c r="BI226" i="11"/>
  <c r="BH226" i="11"/>
  <c r="BG226" i="11"/>
  <c r="BE226" i="11"/>
  <c r="T226" i="11"/>
  <c r="R226" i="11"/>
  <c r="P226" i="11"/>
  <c r="BI225" i="11"/>
  <c r="BH225" i="11"/>
  <c r="BG225" i="11"/>
  <c r="BE225" i="11"/>
  <c r="T225" i="11"/>
  <c r="R225" i="11"/>
  <c r="P225" i="11"/>
  <c r="BI224" i="11"/>
  <c r="BH224" i="11"/>
  <c r="BG224" i="11"/>
  <c r="BE224" i="11"/>
  <c r="T224" i="11"/>
  <c r="R224" i="11"/>
  <c r="P224" i="11"/>
  <c r="BI223" i="11"/>
  <c r="BH223" i="11"/>
  <c r="BG223" i="11"/>
  <c r="BE223" i="11"/>
  <c r="T223" i="11"/>
  <c r="R223" i="11"/>
  <c r="P223" i="11"/>
  <c r="BI220" i="11"/>
  <c r="BH220" i="11"/>
  <c r="BG220" i="11"/>
  <c r="BE220" i="11"/>
  <c r="T220" i="11"/>
  <c r="R220" i="11"/>
  <c r="P220" i="11"/>
  <c r="BI219" i="11"/>
  <c r="BH219" i="11"/>
  <c r="BG219" i="11"/>
  <c r="BE219" i="11"/>
  <c r="T219" i="11"/>
  <c r="R219" i="11"/>
  <c r="P219" i="11"/>
  <c r="BI218" i="11"/>
  <c r="BH218" i="11"/>
  <c r="BG218" i="11"/>
  <c r="BE218" i="11"/>
  <c r="T218" i="11"/>
  <c r="R218" i="11"/>
  <c r="P218" i="11"/>
  <c r="BI217" i="11"/>
  <c r="BH217" i="11"/>
  <c r="BG217" i="11"/>
  <c r="BE217" i="11"/>
  <c r="T217" i="11"/>
  <c r="R217" i="11"/>
  <c r="P217" i="11"/>
  <c r="BI216" i="11"/>
  <c r="BH216" i="11"/>
  <c r="BG216" i="11"/>
  <c r="BE216" i="11"/>
  <c r="T216" i="11"/>
  <c r="R216" i="11"/>
  <c r="P216" i="11"/>
  <c r="BI215" i="11"/>
  <c r="BH215" i="11"/>
  <c r="BG215" i="11"/>
  <c r="BE215" i="11"/>
  <c r="T215" i="11"/>
  <c r="R215" i="11"/>
  <c r="P215" i="11"/>
  <c r="BI214" i="11"/>
  <c r="BH214" i="11"/>
  <c r="BG214" i="11"/>
  <c r="BE214" i="11"/>
  <c r="T214" i="11"/>
  <c r="R214" i="11"/>
  <c r="P214" i="11"/>
  <c r="BI213" i="11"/>
  <c r="BH213" i="11"/>
  <c r="BG213" i="11"/>
  <c r="BE213" i="11"/>
  <c r="T213" i="11"/>
  <c r="R213" i="11"/>
  <c r="P213" i="11"/>
  <c r="BI212" i="11"/>
  <c r="BH212" i="11"/>
  <c r="BG212" i="11"/>
  <c r="BE212" i="11"/>
  <c r="T212" i="11"/>
  <c r="R212" i="11"/>
  <c r="P212" i="11"/>
  <c r="BI211" i="11"/>
  <c r="BH211" i="11"/>
  <c r="BG211" i="11"/>
  <c r="BE211" i="11"/>
  <c r="T211" i="11"/>
  <c r="R211" i="11"/>
  <c r="P211" i="11"/>
  <c r="BI210" i="11"/>
  <c r="BH210" i="11"/>
  <c r="BG210" i="11"/>
  <c r="BE210" i="11"/>
  <c r="T210" i="11"/>
  <c r="R210" i="11"/>
  <c r="P210" i="11"/>
  <c r="BI209" i="11"/>
  <c r="BH209" i="11"/>
  <c r="BG209" i="11"/>
  <c r="BE209" i="11"/>
  <c r="T209" i="11"/>
  <c r="R209" i="11"/>
  <c r="P209" i="11"/>
  <c r="BI208" i="11"/>
  <c r="BH208" i="11"/>
  <c r="BG208" i="11"/>
  <c r="BE208" i="11"/>
  <c r="T208" i="11"/>
  <c r="R208" i="11"/>
  <c r="P208" i="11"/>
  <c r="BI207" i="11"/>
  <c r="BH207" i="11"/>
  <c r="BG207" i="11"/>
  <c r="BE207" i="11"/>
  <c r="T207" i="11"/>
  <c r="R207" i="11"/>
  <c r="P207" i="11"/>
  <c r="BI206" i="11"/>
  <c r="BH206" i="11"/>
  <c r="BG206" i="11"/>
  <c r="BE206" i="11"/>
  <c r="T206" i="11"/>
  <c r="R206" i="11"/>
  <c r="P206" i="11"/>
  <c r="BI205" i="11"/>
  <c r="BH205" i="11"/>
  <c r="BG205" i="11"/>
  <c r="BE205" i="11"/>
  <c r="T205" i="11"/>
  <c r="R205" i="11"/>
  <c r="P205" i="11"/>
  <c r="BI204" i="11"/>
  <c r="BH204" i="11"/>
  <c r="BG204" i="11"/>
  <c r="BE204" i="11"/>
  <c r="T204" i="11"/>
  <c r="R204" i="11"/>
  <c r="P204" i="11"/>
  <c r="BI203" i="11"/>
  <c r="BH203" i="11"/>
  <c r="BG203" i="11"/>
  <c r="BE203" i="11"/>
  <c r="T203" i="11"/>
  <c r="R203" i="11"/>
  <c r="P203" i="11"/>
  <c r="BI202" i="11"/>
  <c r="BH202" i="11"/>
  <c r="BG202" i="11"/>
  <c r="BE202" i="11"/>
  <c r="T202" i="11"/>
  <c r="R202" i="11"/>
  <c r="P202" i="11"/>
  <c r="BI201" i="11"/>
  <c r="BH201" i="11"/>
  <c r="BG201" i="11"/>
  <c r="BE201" i="11"/>
  <c r="T201" i="11"/>
  <c r="R201" i="11"/>
  <c r="P201" i="11"/>
  <c r="BI200" i="11"/>
  <c r="BH200" i="11"/>
  <c r="BG200" i="11"/>
  <c r="BE200" i="11"/>
  <c r="T200" i="11"/>
  <c r="R200" i="11"/>
  <c r="P200" i="11"/>
  <c r="BI199" i="11"/>
  <c r="BH199" i="11"/>
  <c r="BG199" i="11"/>
  <c r="BE199" i="11"/>
  <c r="T199" i="11"/>
  <c r="R199" i="11"/>
  <c r="P199" i="11"/>
  <c r="BI198" i="11"/>
  <c r="BH198" i="11"/>
  <c r="BG198" i="11"/>
  <c r="BE198" i="11"/>
  <c r="T198" i="11"/>
  <c r="R198" i="11"/>
  <c r="P198" i="11"/>
  <c r="BI197" i="11"/>
  <c r="BH197" i="11"/>
  <c r="BG197" i="11"/>
  <c r="BE197" i="11"/>
  <c r="T197" i="11"/>
  <c r="R197" i="11"/>
  <c r="P197" i="11"/>
  <c r="BI194" i="11"/>
  <c r="BH194" i="11"/>
  <c r="BG194" i="11"/>
  <c r="BE194" i="11"/>
  <c r="T194" i="11"/>
  <c r="R194" i="11"/>
  <c r="P194" i="11"/>
  <c r="BI193" i="11"/>
  <c r="BH193" i="11"/>
  <c r="BG193" i="11"/>
  <c r="BE193" i="11"/>
  <c r="T193" i="11"/>
  <c r="R193" i="11"/>
  <c r="P193" i="11"/>
  <c r="BI192" i="11"/>
  <c r="BH192" i="11"/>
  <c r="BG192" i="11"/>
  <c r="BE192" i="11"/>
  <c r="T192" i="11"/>
  <c r="R192" i="11"/>
  <c r="P192" i="11"/>
  <c r="BI191" i="11"/>
  <c r="BH191" i="11"/>
  <c r="BG191" i="11"/>
  <c r="BE191" i="11"/>
  <c r="T191" i="11"/>
  <c r="R191" i="11"/>
  <c r="P191" i="11"/>
  <c r="BI190" i="11"/>
  <c r="BH190" i="11"/>
  <c r="BG190" i="11"/>
  <c r="BE190" i="11"/>
  <c r="T190" i="11"/>
  <c r="R190" i="11"/>
  <c r="P190" i="11"/>
  <c r="BI189" i="11"/>
  <c r="BH189" i="11"/>
  <c r="BG189" i="11"/>
  <c r="BE189" i="11"/>
  <c r="T189" i="11"/>
  <c r="R189" i="11"/>
  <c r="P189" i="11"/>
  <c r="BI188" i="11"/>
  <c r="BH188" i="11"/>
  <c r="BG188" i="11"/>
  <c r="BE188" i="11"/>
  <c r="T188" i="11"/>
  <c r="R188" i="11"/>
  <c r="P188" i="11"/>
  <c r="BI187" i="11"/>
  <c r="BH187" i="11"/>
  <c r="BG187" i="11"/>
  <c r="BE187" i="11"/>
  <c r="T187" i="11"/>
  <c r="R187" i="11"/>
  <c r="P187" i="11"/>
  <c r="BI184" i="11"/>
  <c r="BH184" i="11"/>
  <c r="BG184" i="11"/>
  <c r="BE184" i="11"/>
  <c r="T184" i="11"/>
  <c r="R184" i="11"/>
  <c r="P184" i="11"/>
  <c r="BI183" i="11"/>
  <c r="BH183" i="11"/>
  <c r="BG183" i="11"/>
  <c r="BE183" i="11"/>
  <c r="T183" i="11"/>
  <c r="R183" i="11"/>
  <c r="P183" i="1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J139" i="11"/>
  <c r="F139" i="11"/>
  <c r="F137" i="11"/>
  <c r="E135" i="11"/>
  <c r="J95" i="11"/>
  <c r="F95" i="11"/>
  <c r="F93" i="11"/>
  <c r="E91" i="11"/>
  <c r="J28" i="11"/>
  <c r="E28" i="11"/>
  <c r="J140" i="11" s="1"/>
  <c r="J27" i="11"/>
  <c r="J22" i="11"/>
  <c r="E22" i="11"/>
  <c r="F140" i="11" s="1"/>
  <c r="J21" i="11"/>
  <c r="J16" i="11"/>
  <c r="J137" i="11" s="1"/>
  <c r="E7" i="11"/>
  <c r="E85" i="11" s="1"/>
  <c r="J224" i="10"/>
  <c r="J104" i="10" s="1"/>
  <c r="J217" i="10"/>
  <c r="J102" i="10" s="1"/>
  <c r="J41" i="10"/>
  <c r="J40" i="10"/>
  <c r="AY106" i="1" s="1"/>
  <c r="J39" i="10"/>
  <c r="AX106" i="1" s="1"/>
  <c r="BI307" i="10"/>
  <c r="BH307" i="10"/>
  <c r="BG307" i="10"/>
  <c r="BE307" i="10"/>
  <c r="T307" i="10"/>
  <c r="T306" i="10" s="1"/>
  <c r="R307" i="10"/>
  <c r="R306" i="10" s="1"/>
  <c r="P307" i="10"/>
  <c r="P306" i="10" s="1"/>
  <c r="BI305" i="10"/>
  <c r="BH305" i="10"/>
  <c r="BG305" i="10"/>
  <c r="BE305" i="10"/>
  <c r="T305" i="10"/>
  <c r="R305" i="10"/>
  <c r="P305" i="10"/>
  <c r="BI304" i="10"/>
  <c r="BH304" i="10"/>
  <c r="BG304" i="10"/>
  <c r="BE304" i="10"/>
  <c r="T304" i="10"/>
  <c r="R304" i="10"/>
  <c r="P304" i="10"/>
  <c r="BI303" i="10"/>
  <c r="BH303" i="10"/>
  <c r="BG303" i="10"/>
  <c r="BE303" i="10"/>
  <c r="T303" i="10"/>
  <c r="R303" i="10"/>
  <c r="P303" i="10"/>
  <c r="BI302" i="10"/>
  <c r="BH302" i="10"/>
  <c r="BG302" i="10"/>
  <c r="BE302" i="10"/>
  <c r="T302" i="10"/>
  <c r="R302" i="10"/>
  <c r="P302" i="10"/>
  <c r="BI301" i="10"/>
  <c r="BH301" i="10"/>
  <c r="BG301" i="10"/>
  <c r="BE301" i="10"/>
  <c r="T301" i="10"/>
  <c r="R301" i="10"/>
  <c r="P301" i="10"/>
  <c r="BI300" i="10"/>
  <c r="BH300" i="10"/>
  <c r="BG300" i="10"/>
  <c r="BE300" i="10"/>
  <c r="T300" i="10"/>
  <c r="R300" i="10"/>
  <c r="P300" i="10"/>
  <c r="BI299" i="10"/>
  <c r="BH299" i="10"/>
  <c r="BG299" i="10"/>
  <c r="BE299" i="10"/>
  <c r="T299" i="10"/>
  <c r="R299" i="10"/>
  <c r="P299" i="10"/>
  <c r="BI298" i="10"/>
  <c r="BH298" i="10"/>
  <c r="BG298" i="10"/>
  <c r="BE298" i="10"/>
  <c r="T298" i="10"/>
  <c r="R298" i="10"/>
  <c r="P298" i="10"/>
  <c r="BI297" i="10"/>
  <c r="BH297" i="10"/>
  <c r="BG297" i="10"/>
  <c r="BE297" i="10"/>
  <c r="T297" i="10"/>
  <c r="R297" i="10"/>
  <c r="P297" i="10"/>
  <c r="BI296" i="10"/>
  <c r="BH296" i="10"/>
  <c r="BG296" i="10"/>
  <c r="BE296" i="10"/>
  <c r="T296" i="10"/>
  <c r="R296" i="10"/>
  <c r="P296" i="10"/>
  <c r="BI295" i="10"/>
  <c r="BH295" i="10"/>
  <c r="BG295" i="10"/>
  <c r="BE295" i="10"/>
  <c r="T295" i="10"/>
  <c r="R295" i="10"/>
  <c r="P295" i="10"/>
  <c r="BI294" i="10"/>
  <c r="BH294" i="10"/>
  <c r="BG294" i="10"/>
  <c r="BE294" i="10"/>
  <c r="T294" i="10"/>
  <c r="R294" i="10"/>
  <c r="P294" i="10"/>
  <c r="BI293" i="10"/>
  <c r="BH293" i="10"/>
  <c r="BG293" i="10"/>
  <c r="BE293" i="10"/>
  <c r="T293" i="10"/>
  <c r="R293" i="10"/>
  <c r="P293" i="10"/>
  <c r="BI292" i="10"/>
  <c r="BH292" i="10"/>
  <c r="BG292" i="10"/>
  <c r="BE292" i="10"/>
  <c r="T292" i="10"/>
  <c r="R292" i="10"/>
  <c r="P292" i="10"/>
  <c r="BI291" i="10"/>
  <c r="BH291" i="10"/>
  <c r="BG291" i="10"/>
  <c r="BE291" i="10"/>
  <c r="T291" i="10"/>
  <c r="R291" i="10"/>
  <c r="P291" i="10"/>
  <c r="BI290" i="10"/>
  <c r="BH290" i="10"/>
  <c r="BG290" i="10"/>
  <c r="BE290" i="10"/>
  <c r="T290" i="10"/>
  <c r="R290" i="10"/>
  <c r="P290" i="10"/>
  <c r="BI289" i="10"/>
  <c r="BH289" i="10"/>
  <c r="BG289" i="10"/>
  <c r="BE289" i="10"/>
  <c r="T289" i="10"/>
  <c r="R289" i="10"/>
  <c r="P289" i="10"/>
  <c r="BI288" i="10"/>
  <c r="BH288" i="10"/>
  <c r="BG288" i="10"/>
  <c r="BE288" i="10"/>
  <c r="T288" i="10"/>
  <c r="R288" i="10"/>
  <c r="P288" i="10"/>
  <c r="BI287" i="10"/>
  <c r="BH287" i="10"/>
  <c r="BG287" i="10"/>
  <c r="BE287" i="10"/>
  <c r="T287" i="10"/>
  <c r="R287" i="10"/>
  <c r="P287" i="10"/>
  <c r="BI286" i="10"/>
  <c r="BH286" i="10"/>
  <c r="BG286" i="10"/>
  <c r="BE286" i="10"/>
  <c r="T286" i="10"/>
  <c r="R286" i="10"/>
  <c r="P286" i="10"/>
  <c r="BI285" i="10"/>
  <c r="BH285" i="10"/>
  <c r="BG285" i="10"/>
  <c r="BE285" i="10"/>
  <c r="T285" i="10"/>
  <c r="R285" i="10"/>
  <c r="P285" i="10"/>
  <c r="BI284" i="10"/>
  <c r="BH284" i="10"/>
  <c r="BG284" i="10"/>
  <c r="BE284" i="10"/>
  <c r="T284" i="10"/>
  <c r="R284" i="10"/>
  <c r="P284" i="10"/>
  <c r="BI283" i="10"/>
  <c r="BH283" i="10"/>
  <c r="BG283" i="10"/>
  <c r="BE283" i="10"/>
  <c r="T283" i="10"/>
  <c r="R283" i="10"/>
  <c r="P283" i="10"/>
  <c r="BI282" i="10"/>
  <c r="BH282" i="10"/>
  <c r="BG282" i="10"/>
  <c r="BE282" i="10"/>
  <c r="T282" i="10"/>
  <c r="R282" i="10"/>
  <c r="P282" i="10"/>
  <c r="BI281" i="10"/>
  <c r="BH281" i="10"/>
  <c r="BG281" i="10"/>
  <c r="BE281" i="10"/>
  <c r="T281" i="10"/>
  <c r="R281" i="10"/>
  <c r="P281" i="10"/>
  <c r="BI280" i="10"/>
  <c r="BH280" i="10"/>
  <c r="BG280" i="10"/>
  <c r="BE280" i="10"/>
  <c r="T280" i="10"/>
  <c r="R280" i="10"/>
  <c r="P280" i="10"/>
  <c r="BI279" i="10"/>
  <c r="BH279" i="10"/>
  <c r="BG279" i="10"/>
  <c r="BE279" i="10"/>
  <c r="T279" i="10"/>
  <c r="R279" i="10"/>
  <c r="P279" i="10"/>
  <c r="BI278" i="10"/>
  <c r="BH278" i="10"/>
  <c r="BG278" i="10"/>
  <c r="BE278" i="10"/>
  <c r="T278" i="10"/>
  <c r="R278" i="10"/>
  <c r="P278" i="10"/>
  <c r="BI277" i="10"/>
  <c r="BH277" i="10"/>
  <c r="BG277" i="10"/>
  <c r="BE277" i="10"/>
  <c r="T277" i="10"/>
  <c r="R277" i="10"/>
  <c r="P277" i="10"/>
  <c r="BI276" i="10"/>
  <c r="BH276" i="10"/>
  <c r="BG276" i="10"/>
  <c r="BE276" i="10"/>
  <c r="T276" i="10"/>
  <c r="R276" i="10"/>
  <c r="P276" i="10"/>
  <c r="BI275" i="10"/>
  <c r="BH275" i="10"/>
  <c r="BG275" i="10"/>
  <c r="BE275" i="10"/>
  <c r="T275" i="10"/>
  <c r="R275" i="10"/>
  <c r="P275" i="10"/>
  <c r="BI274" i="10"/>
  <c r="BH274" i="10"/>
  <c r="BG274" i="10"/>
  <c r="BE274" i="10"/>
  <c r="T274" i="10"/>
  <c r="R274" i="10"/>
  <c r="P274" i="10"/>
  <c r="BI273" i="10"/>
  <c r="BH273" i="10"/>
  <c r="BG273" i="10"/>
  <c r="BE273" i="10"/>
  <c r="T273" i="10"/>
  <c r="R273" i="10"/>
  <c r="P273" i="10"/>
  <c r="BI272" i="10"/>
  <c r="BH272" i="10"/>
  <c r="BG272" i="10"/>
  <c r="BE272" i="10"/>
  <c r="T272" i="10"/>
  <c r="R272" i="10"/>
  <c r="P272" i="10"/>
  <c r="BI271" i="10"/>
  <c r="BH271" i="10"/>
  <c r="BG271" i="10"/>
  <c r="BE271" i="10"/>
  <c r="T271" i="10"/>
  <c r="R271" i="10"/>
  <c r="P271" i="10"/>
  <c r="BI270" i="10"/>
  <c r="BH270" i="10"/>
  <c r="BG270" i="10"/>
  <c r="BE270" i="10"/>
  <c r="T270" i="10"/>
  <c r="R270" i="10"/>
  <c r="P270" i="10"/>
  <c r="BI269" i="10"/>
  <c r="BH269" i="10"/>
  <c r="BG269" i="10"/>
  <c r="BE269" i="10"/>
  <c r="T269" i="10"/>
  <c r="R269" i="10"/>
  <c r="P269" i="10"/>
  <c r="BI268" i="10"/>
  <c r="BH268" i="10"/>
  <c r="BG268" i="10"/>
  <c r="BE268" i="10"/>
  <c r="T268" i="10"/>
  <c r="R268" i="10"/>
  <c r="P268" i="10"/>
  <c r="BI267" i="10"/>
  <c r="BH267" i="10"/>
  <c r="BG267" i="10"/>
  <c r="BE267" i="10"/>
  <c r="T267" i="10"/>
  <c r="R267" i="10"/>
  <c r="P267" i="10"/>
  <c r="BI266" i="10"/>
  <c r="BH266" i="10"/>
  <c r="BG266" i="10"/>
  <c r="BE266" i="10"/>
  <c r="T266" i="10"/>
  <c r="R266" i="10"/>
  <c r="P266" i="10"/>
  <c r="BI265" i="10"/>
  <c r="BH265" i="10"/>
  <c r="BG265" i="10"/>
  <c r="BE265" i="10"/>
  <c r="T265" i="10"/>
  <c r="R265" i="10"/>
  <c r="P265" i="10"/>
  <c r="BI264" i="10"/>
  <c r="BH264" i="10"/>
  <c r="BG264" i="10"/>
  <c r="BE264" i="10"/>
  <c r="T264" i="10"/>
  <c r="R264" i="10"/>
  <c r="P264" i="10"/>
  <c r="BI263" i="10"/>
  <c r="BH263" i="10"/>
  <c r="BG263" i="10"/>
  <c r="BE263" i="10"/>
  <c r="T263" i="10"/>
  <c r="R263" i="10"/>
  <c r="P263" i="10"/>
  <c r="BI262" i="10"/>
  <c r="BH262" i="10"/>
  <c r="BG262" i="10"/>
  <c r="BE262" i="10"/>
  <c r="T262" i="10"/>
  <c r="R262" i="10"/>
  <c r="P262" i="10"/>
  <c r="BI261" i="10"/>
  <c r="BH261" i="10"/>
  <c r="BG261" i="10"/>
  <c r="BE261" i="10"/>
  <c r="T261" i="10"/>
  <c r="R261" i="10"/>
  <c r="P261" i="10"/>
  <c r="BI260" i="10"/>
  <c r="BH260" i="10"/>
  <c r="BG260" i="10"/>
  <c r="BE260" i="10"/>
  <c r="T260" i="10"/>
  <c r="R260" i="10"/>
  <c r="P260" i="10"/>
  <c r="BI259" i="10"/>
  <c r="BH259" i="10"/>
  <c r="BG259" i="10"/>
  <c r="BE259" i="10"/>
  <c r="T259" i="10"/>
  <c r="R259" i="10"/>
  <c r="P259" i="10"/>
  <c r="BI258" i="10"/>
  <c r="BH258" i="10"/>
  <c r="BG258" i="10"/>
  <c r="BE258" i="10"/>
  <c r="T258" i="10"/>
  <c r="R258" i="10"/>
  <c r="P258" i="10"/>
  <c r="BI257" i="10"/>
  <c r="BH257" i="10"/>
  <c r="BG257" i="10"/>
  <c r="BE257" i="10"/>
  <c r="T257" i="10"/>
  <c r="R257" i="10"/>
  <c r="P257" i="10"/>
  <c r="BI256" i="10"/>
  <c r="BH256" i="10"/>
  <c r="BG256" i="10"/>
  <c r="BE256" i="10"/>
  <c r="T256" i="10"/>
  <c r="R256" i="10"/>
  <c r="P256" i="10"/>
  <c r="BI255" i="10"/>
  <c r="BH255" i="10"/>
  <c r="BG255" i="10"/>
  <c r="BE255" i="10"/>
  <c r="T255" i="10"/>
  <c r="R255" i="10"/>
  <c r="P255" i="10"/>
  <c r="BI254" i="10"/>
  <c r="BH254" i="10"/>
  <c r="BG254" i="10"/>
  <c r="BE254" i="10"/>
  <c r="T254" i="10"/>
  <c r="R254" i="10"/>
  <c r="P254" i="10"/>
  <c r="BI253" i="10"/>
  <c r="BH253" i="10"/>
  <c r="BG253" i="10"/>
  <c r="BE253" i="10"/>
  <c r="T253" i="10"/>
  <c r="R253" i="10"/>
  <c r="P253" i="10"/>
  <c r="BI252" i="10"/>
  <c r="BH252" i="10"/>
  <c r="BG252" i="10"/>
  <c r="BE252" i="10"/>
  <c r="T252" i="10"/>
  <c r="R252" i="10"/>
  <c r="P252" i="10"/>
  <c r="BI251" i="10"/>
  <c r="BH251" i="10"/>
  <c r="BG251" i="10"/>
  <c r="BE251" i="10"/>
  <c r="T251" i="10"/>
  <c r="R251" i="10"/>
  <c r="P251" i="10"/>
  <c r="BI250" i="10"/>
  <c r="BH250" i="10"/>
  <c r="BG250" i="10"/>
  <c r="BE250" i="10"/>
  <c r="T250" i="10"/>
  <c r="R250" i="10"/>
  <c r="P250" i="10"/>
  <c r="BI249" i="10"/>
  <c r="BH249" i="10"/>
  <c r="BG249" i="10"/>
  <c r="BE249" i="10"/>
  <c r="T249" i="10"/>
  <c r="R249" i="10"/>
  <c r="P249" i="10"/>
  <c r="BI248" i="10"/>
  <c r="BH248" i="10"/>
  <c r="BG248" i="10"/>
  <c r="BE248" i="10"/>
  <c r="T248" i="10"/>
  <c r="R248" i="10"/>
  <c r="P248" i="10"/>
  <c r="BI247" i="10"/>
  <c r="BH247" i="10"/>
  <c r="BG247" i="10"/>
  <c r="BE247" i="10"/>
  <c r="T247" i="10"/>
  <c r="R247" i="10"/>
  <c r="P247" i="10"/>
  <c r="BI246" i="10"/>
  <c r="BH246" i="10"/>
  <c r="BG246" i="10"/>
  <c r="BE246" i="10"/>
  <c r="T246" i="10"/>
  <c r="R246" i="10"/>
  <c r="P246" i="10"/>
  <c r="BI245" i="10"/>
  <c r="BH245" i="10"/>
  <c r="BG245" i="10"/>
  <c r="BE245" i="10"/>
  <c r="T245" i="10"/>
  <c r="R245" i="10"/>
  <c r="P245" i="10"/>
  <c r="BI244" i="10"/>
  <c r="BH244" i="10"/>
  <c r="BG244" i="10"/>
  <c r="BE244" i="10"/>
  <c r="T244" i="10"/>
  <c r="R244" i="10"/>
  <c r="P244" i="10"/>
  <c r="BI243" i="10"/>
  <c r="BH243" i="10"/>
  <c r="BG243" i="10"/>
  <c r="BE243" i="10"/>
  <c r="T243" i="10"/>
  <c r="R243" i="10"/>
  <c r="P243" i="10"/>
  <c r="BI242" i="10"/>
  <c r="BH242" i="10"/>
  <c r="BG242" i="10"/>
  <c r="BE242" i="10"/>
  <c r="T242" i="10"/>
  <c r="R242" i="10"/>
  <c r="P242" i="10"/>
  <c r="BI241" i="10"/>
  <c r="BH241" i="10"/>
  <c r="BG241" i="10"/>
  <c r="BE241" i="10"/>
  <c r="T241" i="10"/>
  <c r="R241" i="10"/>
  <c r="P241" i="10"/>
  <c r="BI240" i="10"/>
  <c r="BH240" i="10"/>
  <c r="BG240" i="10"/>
  <c r="BE240" i="10"/>
  <c r="T240" i="10"/>
  <c r="R240" i="10"/>
  <c r="P240" i="10"/>
  <c r="BI239" i="10"/>
  <c r="BH239" i="10"/>
  <c r="BG239" i="10"/>
  <c r="BE239" i="10"/>
  <c r="T239" i="10"/>
  <c r="R239" i="10"/>
  <c r="P239" i="10"/>
  <c r="BI238" i="10"/>
  <c r="BH238" i="10"/>
  <c r="BG238" i="10"/>
  <c r="BE238" i="10"/>
  <c r="T238" i="10"/>
  <c r="R238" i="10"/>
  <c r="P238" i="10"/>
  <c r="BI237" i="10"/>
  <c r="BH237" i="10"/>
  <c r="BG237" i="10"/>
  <c r="BE237" i="10"/>
  <c r="T237" i="10"/>
  <c r="R237" i="10"/>
  <c r="P237" i="10"/>
  <c r="BI236" i="10"/>
  <c r="BH236" i="10"/>
  <c r="BG236" i="10"/>
  <c r="BE236" i="10"/>
  <c r="T236" i="10"/>
  <c r="R236" i="10"/>
  <c r="P236" i="10"/>
  <c r="BI235" i="10"/>
  <c r="BH235" i="10"/>
  <c r="BG235" i="10"/>
  <c r="BE235" i="10"/>
  <c r="T235" i="10"/>
  <c r="R235" i="10"/>
  <c r="P235" i="10"/>
  <c r="BI234" i="10"/>
  <c r="BH234" i="10"/>
  <c r="BG234" i="10"/>
  <c r="BE234" i="10"/>
  <c r="T234" i="10"/>
  <c r="R234" i="10"/>
  <c r="P234" i="10"/>
  <c r="BI233" i="10"/>
  <c r="BH233" i="10"/>
  <c r="BG233" i="10"/>
  <c r="BE233" i="10"/>
  <c r="T233" i="10"/>
  <c r="R233" i="10"/>
  <c r="P233" i="10"/>
  <c r="BI232" i="10"/>
  <c r="BH232" i="10"/>
  <c r="BG232" i="10"/>
  <c r="BE232" i="10"/>
  <c r="T232" i="10"/>
  <c r="R232" i="10"/>
  <c r="P232" i="10"/>
  <c r="BI231" i="10"/>
  <c r="BH231" i="10"/>
  <c r="BG231" i="10"/>
  <c r="BE231" i="10"/>
  <c r="T231" i="10"/>
  <c r="R231" i="10"/>
  <c r="P231" i="10"/>
  <c r="BI230" i="10"/>
  <c r="BH230" i="10"/>
  <c r="BG230" i="10"/>
  <c r="BE230" i="10"/>
  <c r="T230" i="10"/>
  <c r="R230" i="10"/>
  <c r="P230" i="10"/>
  <c r="BI229" i="10"/>
  <c r="BH229" i="10"/>
  <c r="BG229" i="10"/>
  <c r="BE229" i="10"/>
  <c r="T229" i="10"/>
  <c r="R229" i="10"/>
  <c r="P229" i="10"/>
  <c r="BI228" i="10"/>
  <c r="BH228" i="10"/>
  <c r="BG228" i="10"/>
  <c r="BE228" i="10"/>
  <c r="T228" i="10"/>
  <c r="R228" i="10"/>
  <c r="P228" i="10"/>
  <c r="BI227" i="10"/>
  <c r="BH227" i="10"/>
  <c r="BG227" i="10"/>
  <c r="BE227" i="10"/>
  <c r="T227" i="10"/>
  <c r="R227" i="10"/>
  <c r="P227" i="10"/>
  <c r="BI226" i="10"/>
  <c r="BH226" i="10"/>
  <c r="BG226" i="10"/>
  <c r="BE226" i="10"/>
  <c r="T226" i="10"/>
  <c r="R226" i="10"/>
  <c r="P226" i="10"/>
  <c r="BI223" i="10"/>
  <c r="BH223" i="10"/>
  <c r="BG223" i="10"/>
  <c r="BE223" i="10"/>
  <c r="T223" i="10"/>
  <c r="R223" i="10"/>
  <c r="P223" i="10"/>
  <c r="BI222" i="10"/>
  <c r="BH222" i="10"/>
  <c r="BG222" i="10"/>
  <c r="BE222" i="10"/>
  <c r="T222" i="10"/>
  <c r="R222" i="10"/>
  <c r="P222" i="10"/>
  <c r="BI221" i="10"/>
  <c r="BH221" i="10"/>
  <c r="BG221" i="10"/>
  <c r="BE221" i="10"/>
  <c r="T221" i="10"/>
  <c r="R221" i="10"/>
  <c r="P221" i="10"/>
  <c r="BI220" i="10"/>
  <c r="BH220" i="10"/>
  <c r="BG220" i="10"/>
  <c r="BE220" i="10"/>
  <c r="T220" i="10"/>
  <c r="R220" i="10"/>
  <c r="P220" i="10"/>
  <c r="BI219" i="10"/>
  <c r="BH219" i="10"/>
  <c r="BG219" i="10"/>
  <c r="BE219" i="10"/>
  <c r="T219" i="10"/>
  <c r="R219" i="10"/>
  <c r="P219" i="10"/>
  <c r="BI216" i="10"/>
  <c r="BH216" i="10"/>
  <c r="BG216" i="10"/>
  <c r="BE216" i="10"/>
  <c r="T216" i="10"/>
  <c r="R216" i="10"/>
  <c r="P216" i="10"/>
  <c r="BI215" i="10"/>
  <c r="BH215" i="10"/>
  <c r="BG215" i="10"/>
  <c r="BE215" i="10"/>
  <c r="T215" i="10"/>
  <c r="R215" i="10"/>
  <c r="P215" i="10"/>
  <c r="BI214" i="10"/>
  <c r="BH214" i="10"/>
  <c r="BG214" i="10"/>
  <c r="BE214" i="10"/>
  <c r="T214" i="10"/>
  <c r="R214" i="10"/>
  <c r="P214" i="10"/>
  <c r="BI213" i="10"/>
  <c r="BH213" i="10"/>
  <c r="BG213" i="10"/>
  <c r="BE213" i="10"/>
  <c r="T213" i="10"/>
  <c r="R213" i="10"/>
  <c r="P213" i="10"/>
  <c r="BI212" i="10"/>
  <c r="BH212" i="10"/>
  <c r="BG212" i="10"/>
  <c r="BE212" i="10"/>
  <c r="T212" i="10"/>
  <c r="R212" i="10"/>
  <c r="P212" i="10"/>
  <c r="BI211" i="10"/>
  <c r="BH211" i="10"/>
  <c r="BG211" i="10"/>
  <c r="BE211" i="10"/>
  <c r="T211" i="10"/>
  <c r="R211" i="10"/>
  <c r="P211" i="10"/>
  <c r="BI210" i="10"/>
  <c r="BH210" i="10"/>
  <c r="BG210" i="10"/>
  <c r="BE210" i="10"/>
  <c r="T210" i="10"/>
  <c r="R210" i="10"/>
  <c r="P210" i="10"/>
  <c r="BI209" i="10"/>
  <c r="BH209" i="10"/>
  <c r="BG209" i="10"/>
  <c r="BE209" i="10"/>
  <c r="T209" i="10"/>
  <c r="R209" i="10"/>
  <c r="P209" i="10"/>
  <c r="BI208" i="10"/>
  <c r="BH208" i="10"/>
  <c r="BG208" i="10"/>
  <c r="BE208" i="10"/>
  <c r="T208" i="10"/>
  <c r="R208" i="10"/>
  <c r="P208" i="10"/>
  <c r="BI207" i="10"/>
  <c r="BH207" i="10"/>
  <c r="BG207" i="10"/>
  <c r="BE207" i="10"/>
  <c r="T207" i="10"/>
  <c r="R207" i="10"/>
  <c r="P207" i="10"/>
  <c r="BI206" i="10"/>
  <c r="BH206" i="10"/>
  <c r="BG206" i="10"/>
  <c r="BE206" i="10"/>
  <c r="T206" i="10"/>
  <c r="R206" i="10"/>
  <c r="P206" i="10"/>
  <c r="BI205" i="10"/>
  <c r="BH205" i="10"/>
  <c r="BG205" i="10"/>
  <c r="BE205" i="10"/>
  <c r="T205" i="10"/>
  <c r="R205" i="10"/>
  <c r="P205" i="10"/>
  <c r="BI204" i="10"/>
  <c r="BH204" i="10"/>
  <c r="BG204" i="10"/>
  <c r="BE204" i="10"/>
  <c r="T204" i="10"/>
  <c r="R204" i="10"/>
  <c r="P204" i="10"/>
  <c r="BI203" i="10"/>
  <c r="BH203" i="10"/>
  <c r="BG203" i="10"/>
  <c r="BE203" i="10"/>
  <c r="T203" i="10"/>
  <c r="R203" i="10"/>
  <c r="P203" i="10"/>
  <c r="BI202" i="10"/>
  <c r="BH202" i="10"/>
  <c r="BG202" i="10"/>
  <c r="BE202" i="10"/>
  <c r="T202" i="10"/>
  <c r="R202" i="10"/>
  <c r="P202" i="10"/>
  <c r="BI201" i="10"/>
  <c r="BH201" i="10"/>
  <c r="BG201" i="10"/>
  <c r="BE201" i="10"/>
  <c r="T201" i="10"/>
  <c r="R201" i="10"/>
  <c r="P201" i="10"/>
  <c r="BI200" i="10"/>
  <c r="BH200" i="10"/>
  <c r="BG200" i="10"/>
  <c r="BE200" i="10"/>
  <c r="T200" i="10"/>
  <c r="R200" i="10"/>
  <c r="P200" i="10"/>
  <c r="BI199" i="10"/>
  <c r="BH199" i="10"/>
  <c r="BG199" i="10"/>
  <c r="BE199" i="10"/>
  <c r="T199" i="10"/>
  <c r="R199" i="10"/>
  <c r="P199" i="10"/>
  <c r="BI198" i="10"/>
  <c r="BH198" i="10"/>
  <c r="BG198" i="10"/>
  <c r="BE198" i="10"/>
  <c r="T198" i="10"/>
  <c r="R198" i="10"/>
  <c r="P198" i="10"/>
  <c r="BI197" i="10"/>
  <c r="BH197" i="10"/>
  <c r="BG197" i="10"/>
  <c r="BE197" i="10"/>
  <c r="T197" i="10"/>
  <c r="R197" i="10"/>
  <c r="P197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4" i="10"/>
  <c r="BH194" i="10"/>
  <c r="BG194" i="10"/>
  <c r="BE194" i="10"/>
  <c r="T194" i="10"/>
  <c r="R194" i="10"/>
  <c r="P194" i="10"/>
  <c r="BI193" i="10"/>
  <c r="BH193" i="10"/>
  <c r="BG193" i="10"/>
  <c r="BE193" i="10"/>
  <c r="T193" i="10"/>
  <c r="R193" i="10"/>
  <c r="P193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J126" i="10"/>
  <c r="F126" i="10"/>
  <c r="F124" i="10"/>
  <c r="E122" i="10"/>
  <c r="J95" i="10"/>
  <c r="F95" i="10"/>
  <c r="F93" i="10"/>
  <c r="E91" i="10"/>
  <c r="J28" i="10"/>
  <c r="E28" i="10"/>
  <c r="J96" i="10" s="1"/>
  <c r="J27" i="10"/>
  <c r="J22" i="10"/>
  <c r="E22" i="10"/>
  <c r="F127" i="10" s="1"/>
  <c r="J21" i="10"/>
  <c r="J16" i="10"/>
  <c r="J124" i="10" s="1"/>
  <c r="E7" i="10"/>
  <c r="E116" i="10" s="1"/>
  <c r="J41" i="9"/>
  <c r="J40" i="9"/>
  <c r="AY104" i="1"/>
  <c r="J39" i="9"/>
  <c r="AX104" i="1" s="1"/>
  <c r="BI190" i="9"/>
  <c r="BH190" i="9"/>
  <c r="BG190" i="9"/>
  <c r="BE190" i="9"/>
  <c r="T190" i="9"/>
  <c r="T189" i="9" s="1"/>
  <c r="R190" i="9"/>
  <c r="R189" i="9" s="1"/>
  <c r="P190" i="9"/>
  <c r="P189" i="9" s="1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5" i="9"/>
  <c r="BH185" i="9"/>
  <c r="BG185" i="9"/>
  <c r="BE185" i="9"/>
  <c r="T185" i="9"/>
  <c r="T184" i="9" s="1"/>
  <c r="R185" i="9"/>
  <c r="R184" i="9" s="1"/>
  <c r="P185" i="9"/>
  <c r="P184" i="9" s="1"/>
  <c r="BI183" i="9"/>
  <c r="BH183" i="9"/>
  <c r="BG183" i="9"/>
  <c r="BE183" i="9"/>
  <c r="T183" i="9"/>
  <c r="T182" i="9" s="1"/>
  <c r="R183" i="9"/>
  <c r="R182" i="9"/>
  <c r="P183" i="9"/>
  <c r="P182" i="9" s="1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J126" i="9"/>
  <c r="F126" i="9"/>
  <c r="F124" i="9"/>
  <c r="E122" i="9"/>
  <c r="J95" i="9"/>
  <c r="F95" i="9"/>
  <c r="F93" i="9"/>
  <c r="E91" i="9"/>
  <c r="J28" i="9"/>
  <c r="E28" i="9"/>
  <c r="J96" i="9" s="1"/>
  <c r="J27" i="9"/>
  <c r="J22" i="9"/>
  <c r="E22" i="9"/>
  <c r="F96" i="9" s="1"/>
  <c r="J21" i="9"/>
  <c r="J16" i="9"/>
  <c r="J124" i="9" s="1"/>
  <c r="E7" i="9"/>
  <c r="E85" i="9" s="1"/>
  <c r="J267" i="8"/>
  <c r="J129" i="8" s="1"/>
  <c r="J248" i="8"/>
  <c r="J125" i="8" s="1"/>
  <c r="J247" i="8"/>
  <c r="J124" i="8" s="1"/>
  <c r="J240" i="8"/>
  <c r="J178" i="8"/>
  <c r="J109" i="8" s="1"/>
  <c r="J160" i="8"/>
  <c r="J103" i="8" s="1"/>
  <c r="J158" i="8"/>
  <c r="J101" i="8" s="1"/>
  <c r="J41" i="8"/>
  <c r="J40" i="8"/>
  <c r="AY103" i="1" s="1"/>
  <c r="J39" i="8"/>
  <c r="AX103" i="1" s="1"/>
  <c r="BI293" i="8"/>
  <c r="BH293" i="8"/>
  <c r="BG293" i="8"/>
  <c r="BE293" i="8"/>
  <c r="T293" i="8"/>
  <c r="R293" i="8"/>
  <c r="P293" i="8"/>
  <c r="BI292" i="8"/>
  <c r="BH292" i="8"/>
  <c r="BG292" i="8"/>
  <c r="BE292" i="8"/>
  <c r="T292" i="8"/>
  <c r="R292" i="8"/>
  <c r="P292" i="8"/>
  <c r="BI290" i="8"/>
  <c r="BH290" i="8"/>
  <c r="BG290" i="8"/>
  <c r="BE290" i="8"/>
  <c r="T290" i="8"/>
  <c r="R290" i="8"/>
  <c r="P290" i="8"/>
  <c r="BI289" i="8"/>
  <c r="BH289" i="8"/>
  <c r="BG289" i="8"/>
  <c r="BE289" i="8"/>
  <c r="T289" i="8"/>
  <c r="R289" i="8"/>
  <c r="P289" i="8"/>
  <c r="BI288" i="8"/>
  <c r="BH288" i="8"/>
  <c r="BG288" i="8"/>
  <c r="BE288" i="8"/>
  <c r="T288" i="8"/>
  <c r="R288" i="8"/>
  <c r="P288" i="8"/>
  <c r="BI287" i="8"/>
  <c r="BH287" i="8"/>
  <c r="BG287" i="8"/>
  <c r="BE287" i="8"/>
  <c r="T287" i="8"/>
  <c r="R287" i="8"/>
  <c r="P287" i="8"/>
  <c r="BI286" i="8"/>
  <c r="BH286" i="8"/>
  <c r="BG286" i="8"/>
  <c r="BE286" i="8"/>
  <c r="T286" i="8"/>
  <c r="R286" i="8"/>
  <c r="P286" i="8"/>
  <c r="BI285" i="8"/>
  <c r="BH285" i="8"/>
  <c r="BG285" i="8"/>
  <c r="BE285" i="8"/>
  <c r="T285" i="8"/>
  <c r="R285" i="8"/>
  <c r="P285" i="8"/>
  <c r="BI284" i="8"/>
  <c r="BH284" i="8"/>
  <c r="BG284" i="8"/>
  <c r="BE284" i="8"/>
  <c r="T284" i="8"/>
  <c r="R284" i="8"/>
  <c r="P284" i="8"/>
  <c r="BI283" i="8"/>
  <c r="BH283" i="8"/>
  <c r="BG283" i="8"/>
  <c r="BE283" i="8"/>
  <c r="T283" i="8"/>
  <c r="R283" i="8"/>
  <c r="P283" i="8"/>
  <c r="BI282" i="8"/>
  <c r="BH282" i="8"/>
  <c r="BG282" i="8"/>
  <c r="BE282" i="8"/>
  <c r="T282" i="8"/>
  <c r="R282" i="8"/>
  <c r="P282" i="8"/>
  <c r="BI281" i="8"/>
  <c r="BH281" i="8"/>
  <c r="BG281" i="8"/>
  <c r="BE281" i="8"/>
  <c r="T281" i="8"/>
  <c r="R281" i="8"/>
  <c r="P281" i="8"/>
  <c r="BI280" i="8"/>
  <c r="BH280" i="8"/>
  <c r="BG280" i="8"/>
  <c r="BE280" i="8"/>
  <c r="T280" i="8"/>
  <c r="R280" i="8"/>
  <c r="P280" i="8"/>
  <c r="BI279" i="8"/>
  <c r="BH279" i="8"/>
  <c r="BG279" i="8"/>
  <c r="BE279" i="8"/>
  <c r="T279" i="8"/>
  <c r="R279" i="8"/>
  <c r="P279" i="8"/>
  <c r="BI278" i="8"/>
  <c r="BH278" i="8"/>
  <c r="BG278" i="8"/>
  <c r="BE278" i="8"/>
  <c r="T278" i="8"/>
  <c r="R278" i="8"/>
  <c r="P278" i="8"/>
  <c r="BI277" i="8"/>
  <c r="BH277" i="8"/>
  <c r="BG277" i="8"/>
  <c r="BE277" i="8"/>
  <c r="T277" i="8"/>
  <c r="R277" i="8"/>
  <c r="P277" i="8"/>
  <c r="BI276" i="8"/>
  <c r="BH276" i="8"/>
  <c r="BG276" i="8"/>
  <c r="BE276" i="8"/>
  <c r="T276" i="8"/>
  <c r="R276" i="8"/>
  <c r="P276" i="8"/>
  <c r="BI275" i="8"/>
  <c r="BH275" i="8"/>
  <c r="BG275" i="8"/>
  <c r="BE275" i="8"/>
  <c r="T275" i="8"/>
  <c r="R275" i="8"/>
  <c r="P275" i="8"/>
  <c r="BI273" i="8"/>
  <c r="BH273" i="8"/>
  <c r="BG273" i="8"/>
  <c r="BE273" i="8"/>
  <c r="T273" i="8"/>
  <c r="R273" i="8"/>
  <c r="P273" i="8"/>
  <c r="BI272" i="8"/>
  <c r="BH272" i="8"/>
  <c r="BG272" i="8"/>
  <c r="BE272" i="8"/>
  <c r="T272" i="8"/>
  <c r="R272" i="8"/>
  <c r="P272" i="8"/>
  <c r="BI271" i="8"/>
  <c r="BH271" i="8"/>
  <c r="BG271" i="8"/>
  <c r="BE271" i="8"/>
  <c r="T271" i="8"/>
  <c r="R271" i="8"/>
  <c r="P271" i="8"/>
  <c r="BI270" i="8"/>
  <c r="BH270" i="8"/>
  <c r="BG270" i="8"/>
  <c r="BE270" i="8"/>
  <c r="T270" i="8"/>
  <c r="R270" i="8"/>
  <c r="P270" i="8"/>
  <c r="BI269" i="8"/>
  <c r="BH269" i="8"/>
  <c r="BG269" i="8"/>
  <c r="BE269" i="8"/>
  <c r="T269" i="8"/>
  <c r="R269" i="8"/>
  <c r="P269" i="8"/>
  <c r="BI266" i="8"/>
  <c r="BH266" i="8"/>
  <c r="BG266" i="8"/>
  <c r="BE266" i="8"/>
  <c r="T266" i="8"/>
  <c r="R266" i="8"/>
  <c r="P266" i="8"/>
  <c r="BI265" i="8"/>
  <c r="BH265" i="8"/>
  <c r="BG265" i="8"/>
  <c r="BE265" i="8"/>
  <c r="T265" i="8"/>
  <c r="R265" i="8"/>
  <c r="P265" i="8"/>
  <c r="BI263" i="8"/>
  <c r="BH263" i="8"/>
  <c r="BG263" i="8"/>
  <c r="BE263" i="8"/>
  <c r="T263" i="8"/>
  <c r="R263" i="8"/>
  <c r="P263" i="8"/>
  <c r="BI262" i="8"/>
  <c r="BH262" i="8"/>
  <c r="BG262" i="8"/>
  <c r="BE262" i="8"/>
  <c r="T262" i="8"/>
  <c r="R262" i="8"/>
  <c r="P262" i="8"/>
  <c r="BI261" i="8"/>
  <c r="BH261" i="8"/>
  <c r="BG261" i="8"/>
  <c r="BE261" i="8"/>
  <c r="T261" i="8"/>
  <c r="R261" i="8"/>
  <c r="P261" i="8"/>
  <c r="BI260" i="8"/>
  <c r="BH260" i="8"/>
  <c r="BG260" i="8"/>
  <c r="BE260" i="8"/>
  <c r="T260" i="8"/>
  <c r="R260" i="8"/>
  <c r="P260" i="8"/>
  <c r="BI259" i="8"/>
  <c r="BH259" i="8"/>
  <c r="BG259" i="8"/>
  <c r="BE259" i="8"/>
  <c r="T259" i="8"/>
  <c r="R259" i="8"/>
  <c r="P259" i="8"/>
  <c r="BI258" i="8"/>
  <c r="BH258" i="8"/>
  <c r="BG258" i="8"/>
  <c r="BE258" i="8"/>
  <c r="T258" i="8"/>
  <c r="R258" i="8"/>
  <c r="P258" i="8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5" i="8"/>
  <c r="BH255" i="8"/>
  <c r="BG255" i="8"/>
  <c r="BE255" i="8"/>
  <c r="T255" i="8"/>
  <c r="R255" i="8"/>
  <c r="P255" i="8"/>
  <c r="BI253" i="8"/>
  <c r="BH253" i="8"/>
  <c r="BG253" i="8"/>
  <c r="BE253" i="8"/>
  <c r="T253" i="8"/>
  <c r="R253" i="8"/>
  <c r="P253" i="8"/>
  <c r="BI252" i="8"/>
  <c r="BH252" i="8"/>
  <c r="BG252" i="8"/>
  <c r="BE252" i="8"/>
  <c r="T252" i="8"/>
  <c r="R252" i="8"/>
  <c r="P252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J122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9" i="8"/>
  <c r="BH219" i="8"/>
  <c r="BG219" i="8"/>
  <c r="BE219" i="8"/>
  <c r="T219" i="8"/>
  <c r="R219" i="8"/>
  <c r="P219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5" i="8"/>
  <c r="BH195" i="8"/>
  <c r="BG195" i="8"/>
  <c r="BE195" i="8"/>
  <c r="T195" i="8"/>
  <c r="T194" i="8" s="1"/>
  <c r="R195" i="8"/>
  <c r="R194" i="8" s="1"/>
  <c r="P195" i="8"/>
  <c r="P194" i="8" s="1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0" i="8"/>
  <c r="BH190" i="8"/>
  <c r="BG190" i="8"/>
  <c r="BE190" i="8"/>
  <c r="T190" i="8"/>
  <c r="T189" i="8"/>
  <c r="R190" i="8"/>
  <c r="R189" i="8" s="1"/>
  <c r="P190" i="8"/>
  <c r="P189" i="8" s="1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7" i="8"/>
  <c r="BH177" i="8"/>
  <c r="BG177" i="8"/>
  <c r="BE177" i="8"/>
  <c r="T177" i="8"/>
  <c r="T176" i="8" s="1"/>
  <c r="R177" i="8"/>
  <c r="R176" i="8" s="1"/>
  <c r="P177" i="8"/>
  <c r="P176" i="8" s="1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2" i="8"/>
  <c r="BH172" i="8"/>
  <c r="BG172" i="8"/>
  <c r="BE172" i="8"/>
  <c r="T172" i="8"/>
  <c r="T171" i="8" s="1"/>
  <c r="R172" i="8"/>
  <c r="R171" i="8"/>
  <c r="P172" i="8"/>
  <c r="P171" i="8" s="1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57" i="8"/>
  <c r="BH157" i="8"/>
  <c r="BG157" i="8"/>
  <c r="BE157" i="8"/>
  <c r="T157" i="8"/>
  <c r="R157" i="8"/>
  <c r="P157" i="8"/>
  <c r="J152" i="8"/>
  <c r="F152" i="8"/>
  <c r="F150" i="8"/>
  <c r="E148" i="8"/>
  <c r="J95" i="8"/>
  <c r="F95" i="8"/>
  <c r="F93" i="8"/>
  <c r="E91" i="8"/>
  <c r="J28" i="8"/>
  <c r="E28" i="8"/>
  <c r="J96" i="8" s="1"/>
  <c r="J27" i="8"/>
  <c r="J22" i="8"/>
  <c r="E22" i="8"/>
  <c r="F96" i="8" s="1"/>
  <c r="J21" i="8"/>
  <c r="J16" i="8"/>
  <c r="J93" i="8" s="1"/>
  <c r="E7" i="8"/>
  <c r="E85" i="8" s="1"/>
  <c r="J41" i="7"/>
  <c r="J40" i="7"/>
  <c r="AY102" i="1" s="1"/>
  <c r="J39" i="7"/>
  <c r="AX102" i="1" s="1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J120" i="7"/>
  <c r="F120" i="7"/>
  <c r="F118" i="7"/>
  <c r="E116" i="7"/>
  <c r="J95" i="7"/>
  <c r="F95" i="7"/>
  <c r="F93" i="7"/>
  <c r="E91" i="7"/>
  <c r="J28" i="7"/>
  <c r="E28" i="7"/>
  <c r="J96" i="7" s="1"/>
  <c r="J27" i="7"/>
  <c r="J22" i="7"/>
  <c r="E22" i="7"/>
  <c r="F121" i="7"/>
  <c r="J21" i="7"/>
  <c r="J16" i="7"/>
  <c r="J118" i="7" s="1"/>
  <c r="E7" i="7"/>
  <c r="E110" i="7"/>
  <c r="J41" i="6"/>
  <c r="J40" i="6"/>
  <c r="AY101" i="1" s="1"/>
  <c r="J39" i="6"/>
  <c r="AX101" i="1" s="1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J126" i="6"/>
  <c r="F126" i="6"/>
  <c r="F124" i="6"/>
  <c r="E122" i="6"/>
  <c r="J95" i="6"/>
  <c r="F95" i="6"/>
  <c r="F93" i="6"/>
  <c r="E91" i="6"/>
  <c r="J28" i="6"/>
  <c r="E28" i="6"/>
  <c r="J96" i="6" s="1"/>
  <c r="J27" i="6"/>
  <c r="J22" i="6"/>
  <c r="E22" i="6"/>
  <c r="F127" i="6" s="1"/>
  <c r="J21" i="6"/>
  <c r="J16" i="6"/>
  <c r="J124" i="6" s="1"/>
  <c r="E7" i="6"/>
  <c r="E116" i="6" s="1"/>
  <c r="J39" i="5"/>
  <c r="J38" i="5"/>
  <c r="AY99" i="1"/>
  <c r="J37" i="5"/>
  <c r="AX99" i="1" s="1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J121" i="5"/>
  <c r="F121" i="5"/>
  <c r="F119" i="5"/>
  <c r="E117" i="5"/>
  <c r="J93" i="5"/>
  <c r="F93" i="5"/>
  <c r="F91" i="5"/>
  <c r="E89" i="5"/>
  <c r="J26" i="5"/>
  <c r="E26" i="5"/>
  <c r="J122" i="5" s="1"/>
  <c r="J25" i="5"/>
  <c r="J20" i="5"/>
  <c r="E20" i="5"/>
  <c r="F122" i="5" s="1"/>
  <c r="J19" i="5"/>
  <c r="J14" i="5"/>
  <c r="J119" i="5" s="1"/>
  <c r="E7" i="5"/>
  <c r="E85" i="5" s="1"/>
  <c r="J39" i="4"/>
  <c r="J38" i="4"/>
  <c r="AY98" i="1" s="1"/>
  <c r="J37" i="4"/>
  <c r="AX98" i="1" s="1"/>
  <c r="BI188" i="4"/>
  <c r="BH188" i="4"/>
  <c r="BG188" i="4"/>
  <c r="BE188" i="4"/>
  <c r="T188" i="4"/>
  <c r="T187" i="4"/>
  <c r="T186" i="4"/>
  <c r="R188" i="4"/>
  <c r="R187" i="4" s="1"/>
  <c r="R186" i="4" s="1"/>
  <c r="P188" i="4"/>
  <c r="P187" i="4" s="1"/>
  <c r="P186" i="4" s="1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J125" i="4"/>
  <c r="F125" i="4"/>
  <c r="F123" i="4"/>
  <c r="E121" i="4"/>
  <c r="J93" i="4"/>
  <c r="F93" i="4"/>
  <c r="F91" i="4"/>
  <c r="E89" i="4"/>
  <c r="J26" i="4"/>
  <c r="E26" i="4"/>
  <c r="J126" i="4" s="1"/>
  <c r="J25" i="4"/>
  <c r="J20" i="4"/>
  <c r="E20" i="4"/>
  <c r="F126" i="4" s="1"/>
  <c r="J19" i="4"/>
  <c r="J14" i="4"/>
  <c r="J123" i="4" s="1"/>
  <c r="E7" i="4"/>
  <c r="E117" i="4" s="1"/>
  <c r="J173" i="3"/>
  <c r="J103" i="3" s="1"/>
  <c r="J39" i="3"/>
  <c r="J38" i="3"/>
  <c r="AY97" i="1" s="1"/>
  <c r="J37" i="3"/>
  <c r="AX97" i="1" s="1"/>
  <c r="BI175" i="3"/>
  <c r="BH175" i="3"/>
  <c r="BG175" i="3"/>
  <c r="BE175" i="3"/>
  <c r="T175" i="3"/>
  <c r="T174" i="3" s="1"/>
  <c r="R175" i="3"/>
  <c r="R174" i="3" s="1"/>
  <c r="P175" i="3"/>
  <c r="P174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J122" i="3"/>
  <c r="F122" i="3"/>
  <c r="F120" i="3"/>
  <c r="E118" i="3"/>
  <c r="J93" i="3"/>
  <c r="F93" i="3"/>
  <c r="F91" i="3"/>
  <c r="E89" i="3"/>
  <c r="J26" i="3"/>
  <c r="E26" i="3"/>
  <c r="J94" i="3" s="1"/>
  <c r="J25" i="3"/>
  <c r="J20" i="3"/>
  <c r="E20" i="3"/>
  <c r="F123" i="3" s="1"/>
  <c r="J19" i="3"/>
  <c r="J14" i="3"/>
  <c r="J120" i="3" s="1"/>
  <c r="E7" i="3"/>
  <c r="E85" i="3" s="1"/>
  <c r="J1245" i="2"/>
  <c r="J121" i="2" s="1"/>
  <c r="T1244" i="2"/>
  <c r="R1244" i="2"/>
  <c r="P1244" i="2"/>
  <c r="BK1244" i="2"/>
  <c r="J1244" i="2" s="1"/>
  <c r="J120" i="2" s="1"/>
  <c r="J39" i="2"/>
  <c r="J38" i="2"/>
  <c r="AY96" i="1" s="1"/>
  <c r="J37" i="2"/>
  <c r="AX96" i="1" s="1"/>
  <c r="BI1242" i="2"/>
  <c r="BH1242" i="2"/>
  <c r="BG1242" i="2"/>
  <c r="BE1242" i="2"/>
  <c r="T1242" i="2"/>
  <c r="R1242" i="2"/>
  <c r="P1242" i="2"/>
  <c r="BI1221" i="2"/>
  <c r="BH1221" i="2"/>
  <c r="BG1221" i="2"/>
  <c r="BE1221" i="2"/>
  <c r="T1221" i="2"/>
  <c r="R1221" i="2"/>
  <c r="P1221" i="2"/>
  <c r="BI1215" i="2"/>
  <c r="BH1215" i="2"/>
  <c r="BG1215" i="2"/>
  <c r="BE1215" i="2"/>
  <c r="T1215" i="2"/>
  <c r="R1215" i="2"/>
  <c r="P1215" i="2"/>
  <c r="BI1210" i="2"/>
  <c r="BH1210" i="2"/>
  <c r="BG1210" i="2"/>
  <c r="BE1210" i="2"/>
  <c r="T1210" i="2"/>
  <c r="R1210" i="2"/>
  <c r="P1210" i="2"/>
  <c r="BI1206" i="2"/>
  <c r="BH1206" i="2"/>
  <c r="BG1206" i="2"/>
  <c r="BE1206" i="2"/>
  <c r="T1206" i="2"/>
  <c r="R1206" i="2"/>
  <c r="P1206" i="2"/>
  <c r="BI1205" i="2"/>
  <c r="BH1205" i="2"/>
  <c r="BG1205" i="2"/>
  <c r="BE1205" i="2"/>
  <c r="T1205" i="2"/>
  <c r="R1205" i="2"/>
  <c r="P1205" i="2"/>
  <c r="BI1200" i="2"/>
  <c r="BH1200" i="2"/>
  <c r="BG1200" i="2"/>
  <c r="BE1200" i="2"/>
  <c r="T1200" i="2"/>
  <c r="R1200" i="2"/>
  <c r="P1200" i="2"/>
  <c r="BI1197" i="2"/>
  <c r="BH1197" i="2"/>
  <c r="BG1197" i="2"/>
  <c r="BE1197" i="2"/>
  <c r="T1197" i="2"/>
  <c r="R1197" i="2"/>
  <c r="P1197" i="2"/>
  <c r="BI1196" i="2"/>
  <c r="BH1196" i="2"/>
  <c r="BG1196" i="2"/>
  <c r="BE1196" i="2"/>
  <c r="T1196" i="2"/>
  <c r="R1196" i="2"/>
  <c r="P1196" i="2"/>
  <c r="BI1195" i="2"/>
  <c r="BH1195" i="2"/>
  <c r="BG1195" i="2"/>
  <c r="BE1195" i="2"/>
  <c r="T1195" i="2"/>
  <c r="R1195" i="2"/>
  <c r="P1195" i="2"/>
  <c r="BI1192" i="2"/>
  <c r="BH1192" i="2"/>
  <c r="BG1192" i="2"/>
  <c r="BE1192" i="2"/>
  <c r="T1192" i="2"/>
  <c r="R1192" i="2"/>
  <c r="P1192" i="2"/>
  <c r="BI1190" i="2"/>
  <c r="BH1190" i="2"/>
  <c r="BG1190" i="2"/>
  <c r="BE1190" i="2"/>
  <c r="T1190" i="2"/>
  <c r="R1190" i="2"/>
  <c r="P1190" i="2"/>
  <c r="BI1187" i="2"/>
  <c r="BH1187" i="2"/>
  <c r="BG1187" i="2"/>
  <c r="BE1187" i="2"/>
  <c r="T1187" i="2"/>
  <c r="R1187" i="2"/>
  <c r="P1187" i="2"/>
  <c r="BI1186" i="2"/>
  <c r="BH1186" i="2"/>
  <c r="BG1186" i="2"/>
  <c r="BE1186" i="2"/>
  <c r="T1186" i="2"/>
  <c r="R1186" i="2"/>
  <c r="P1186" i="2"/>
  <c r="BI1183" i="2"/>
  <c r="BH1183" i="2"/>
  <c r="BG1183" i="2"/>
  <c r="BE1183" i="2"/>
  <c r="T1183" i="2"/>
  <c r="R1183" i="2"/>
  <c r="P1183" i="2"/>
  <c r="BI1182" i="2"/>
  <c r="BH1182" i="2"/>
  <c r="BG1182" i="2"/>
  <c r="BE1182" i="2"/>
  <c r="T1182" i="2"/>
  <c r="R1182" i="2"/>
  <c r="P1182" i="2"/>
  <c r="BI1177" i="2"/>
  <c r="BH1177" i="2"/>
  <c r="BG1177" i="2"/>
  <c r="BE1177" i="2"/>
  <c r="T1177" i="2"/>
  <c r="R1177" i="2"/>
  <c r="P1177" i="2"/>
  <c r="BI1173" i="2"/>
  <c r="BH1173" i="2"/>
  <c r="BG1173" i="2"/>
  <c r="BE1173" i="2"/>
  <c r="T1173" i="2"/>
  <c r="R1173" i="2"/>
  <c r="P1173" i="2"/>
  <c r="BI1171" i="2"/>
  <c r="BH1171" i="2"/>
  <c r="BG1171" i="2"/>
  <c r="BE1171" i="2"/>
  <c r="T1171" i="2"/>
  <c r="R1171" i="2"/>
  <c r="P1171" i="2"/>
  <c r="BI1169" i="2"/>
  <c r="BH1169" i="2"/>
  <c r="BG1169" i="2"/>
  <c r="BE1169" i="2"/>
  <c r="T1169" i="2"/>
  <c r="R1169" i="2"/>
  <c r="P1169" i="2"/>
  <c r="BI1167" i="2"/>
  <c r="BH1167" i="2"/>
  <c r="BG1167" i="2"/>
  <c r="BE1167" i="2"/>
  <c r="T1167" i="2"/>
  <c r="R1167" i="2"/>
  <c r="P1167" i="2"/>
  <c r="BI1165" i="2"/>
  <c r="BH1165" i="2"/>
  <c r="BG1165" i="2"/>
  <c r="BE1165" i="2"/>
  <c r="T1165" i="2"/>
  <c r="R1165" i="2"/>
  <c r="P1165" i="2"/>
  <c r="BI1163" i="2"/>
  <c r="BH1163" i="2"/>
  <c r="BG1163" i="2"/>
  <c r="BE1163" i="2"/>
  <c r="T1163" i="2"/>
  <c r="R1163" i="2"/>
  <c r="P1163" i="2"/>
  <c r="BI1160" i="2"/>
  <c r="BH1160" i="2"/>
  <c r="BG1160" i="2"/>
  <c r="BE1160" i="2"/>
  <c r="T1160" i="2"/>
  <c r="R1160" i="2"/>
  <c r="P1160" i="2"/>
  <c r="BI1158" i="2"/>
  <c r="BH1158" i="2"/>
  <c r="BG1158" i="2"/>
  <c r="BE1158" i="2"/>
  <c r="T1158" i="2"/>
  <c r="R1158" i="2"/>
  <c r="P1158" i="2"/>
  <c r="BI1156" i="2"/>
  <c r="BH1156" i="2"/>
  <c r="BG1156" i="2"/>
  <c r="BE1156" i="2"/>
  <c r="T1156" i="2"/>
  <c r="R1156" i="2"/>
  <c r="P1156" i="2"/>
  <c r="BI1142" i="2"/>
  <c r="BH1142" i="2"/>
  <c r="BG1142" i="2"/>
  <c r="BE1142" i="2"/>
  <c r="T1142" i="2"/>
  <c r="R1142" i="2"/>
  <c r="P1142" i="2"/>
  <c r="BI1140" i="2"/>
  <c r="BH1140" i="2"/>
  <c r="BG1140" i="2"/>
  <c r="BE1140" i="2"/>
  <c r="T1140" i="2"/>
  <c r="R1140" i="2"/>
  <c r="P1140" i="2"/>
  <c r="BI1137" i="2"/>
  <c r="BH1137" i="2"/>
  <c r="BG1137" i="2"/>
  <c r="BE1137" i="2"/>
  <c r="T1137" i="2"/>
  <c r="R1137" i="2"/>
  <c r="P1137" i="2"/>
  <c r="BI1132" i="2"/>
  <c r="BH1132" i="2"/>
  <c r="BG1132" i="2"/>
  <c r="BE1132" i="2"/>
  <c r="T1132" i="2"/>
  <c r="R1132" i="2"/>
  <c r="P1132" i="2"/>
  <c r="BI1126" i="2"/>
  <c r="BH1126" i="2"/>
  <c r="BG1126" i="2"/>
  <c r="BE1126" i="2"/>
  <c r="T1126" i="2"/>
  <c r="R1126" i="2"/>
  <c r="P1126" i="2"/>
  <c r="BI1123" i="2"/>
  <c r="BH1123" i="2"/>
  <c r="BG1123" i="2"/>
  <c r="BE1123" i="2"/>
  <c r="T1123" i="2"/>
  <c r="R1123" i="2"/>
  <c r="P1123" i="2"/>
  <c r="BI1121" i="2"/>
  <c r="BH1121" i="2"/>
  <c r="BG1121" i="2"/>
  <c r="BE1121" i="2"/>
  <c r="T1121" i="2"/>
  <c r="R1121" i="2"/>
  <c r="P1121" i="2"/>
  <c r="BI1119" i="2"/>
  <c r="BH1119" i="2"/>
  <c r="BG1119" i="2"/>
  <c r="BE1119" i="2"/>
  <c r="T1119" i="2"/>
  <c r="R1119" i="2"/>
  <c r="P1119" i="2"/>
  <c r="BI1114" i="2"/>
  <c r="BH1114" i="2"/>
  <c r="BG1114" i="2"/>
  <c r="BE1114" i="2"/>
  <c r="T1114" i="2"/>
  <c r="R1114" i="2"/>
  <c r="P1114" i="2"/>
  <c r="BI1112" i="2"/>
  <c r="BH1112" i="2"/>
  <c r="BG1112" i="2"/>
  <c r="BE1112" i="2"/>
  <c r="T1112" i="2"/>
  <c r="R1112" i="2"/>
  <c r="P1112" i="2"/>
  <c r="BI1110" i="2"/>
  <c r="BH1110" i="2"/>
  <c r="BG1110" i="2"/>
  <c r="BE1110" i="2"/>
  <c r="T1110" i="2"/>
  <c r="R1110" i="2"/>
  <c r="P1110" i="2"/>
  <c r="BI1108" i="2"/>
  <c r="BH1108" i="2"/>
  <c r="BG1108" i="2"/>
  <c r="BE1108" i="2"/>
  <c r="T1108" i="2"/>
  <c r="R1108" i="2"/>
  <c r="P1108" i="2"/>
  <c r="BI1095" i="2"/>
  <c r="BH1095" i="2"/>
  <c r="BG1095" i="2"/>
  <c r="BE1095" i="2"/>
  <c r="T1095" i="2"/>
  <c r="R1095" i="2"/>
  <c r="P1095" i="2"/>
  <c r="BI1093" i="2"/>
  <c r="BH1093" i="2"/>
  <c r="BG1093" i="2"/>
  <c r="BE1093" i="2"/>
  <c r="T1093" i="2"/>
  <c r="R1093" i="2"/>
  <c r="P1093" i="2"/>
  <c r="BI1091" i="2"/>
  <c r="BH1091" i="2"/>
  <c r="BG1091" i="2"/>
  <c r="BE1091" i="2"/>
  <c r="T1091" i="2"/>
  <c r="R1091" i="2"/>
  <c r="P1091" i="2"/>
  <c r="BI1089" i="2"/>
  <c r="BH1089" i="2"/>
  <c r="BG1089" i="2"/>
  <c r="BE1089" i="2"/>
  <c r="T1089" i="2"/>
  <c r="R1089" i="2"/>
  <c r="P1089" i="2"/>
  <c r="BI1083" i="2"/>
  <c r="BH1083" i="2"/>
  <c r="BG1083" i="2"/>
  <c r="BE1083" i="2"/>
  <c r="T1083" i="2"/>
  <c r="R1083" i="2"/>
  <c r="P1083" i="2"/>
  <c r="BI1079" i="2"/>
  <c r="BH1079" i="2"/>
  <c r="BG1079" i="2"/>
  <c r="BE1079" i="2"/>
  <c r="T1079" i="2"/>
  <c r="R1079" i="2"/>
  <c r="P1079" i="2"/>
  <c r="BI1074" i="2"/>
  <c r="BH1074" i="2"/>
  <c r="BG1074" i="2"/>
  <c r="BE1074" i="2"/>
  <c r="T1074" i="2"/>
  <c r="R1074" i="2"/>
  <c r="P1074" i="2"/>
  <c r="BI1071" i="2"/>
  <c r="BH1071" i="2"/>
  <c r="BG1071" i="2"/>
  <c r="BE1071" i="2"/>
  <c r="T1071" i="2"/>
  <c r="R1071" i="2"/>
  <c r="P1071" i="2"/>
  <c r="BI1069" i="2"/>
  <c r="BH1069" i="2"/>
  <c r="BG1069" i="2"/>
  <c r="BE1069" i="2"/>
  <c r="T1069" i="2"/>
  <c r="R1069" i="2"/>
  <c r="P1069" i="2"/>
  <c r="BI1065" i="2"/>
  <c r="BH1065" i="2"/>
  <c r="BG1065" i="2"/>
  <c r="BE1065" i="2"/>
  <c r="T1065" i="2"/>
  <c r="R1065" i="2"/>
  <c r="P1065" i="2"/>
  <c r="BI1062" i="2"/>
  <c r="BH1062" i="2"/>
  <c r="BG1062" i="2"/>
  <c r="BE1062" i="2"/>
  <c r="T1062" i="2"/>
  <c r="R1062" i="2"/>
  <c r="P1062" i="2"/>
  <c r="BI1061" i="2"/>
  <c r="BH1061" i="2"/>
  <c r="BG1061" i="2"/>
  <c r="BE1061" i="2"/>
  <c r="T1061" i="2"/>
  <c r="R1061" i="2"/>
  <c r="P1061" i="2"/>
  <c r="BI1058" i="2"/>
  <c r="BH1058" i="2"/>
  <c r="BG1058" i="2"/>
  <c r="BE1058" i="2"/>
  <c r="T1058" i="2"/>
  <c r="R1058" i="2"/>
  <c r="P1058" i="2"/>
  <c r="BI1055" i="2"/>
  <c r="BH1055" i="2"/>
  <c r="BG1055" i="2"/>
  <c r="BE1055" i="2"/>
  <c r="T1055" i="2"/>
  <c r="R1055" i="2"/>
  <c r="P1055" i="2"/>
  <c r="BI1043" i="2"/>
  <c r="BH1043" i="2"/>
  <c r="BG1043" i="2"/>
  <c r="BE1043" i="2"/>
  <c r="T1043" i="2"/>
  <c r="R1043" i="2"/>
  <c r="P1043" i="2"/>
  <c r="BI1041" i="2"/>
  <c r="BH1041" i="2"/>
  <c r="BG1041" i="2"/>
  <c r="BE1041" i="2"/>
  <c r="T1041" i="2"/>
  <c r="R1041" i="2"/>
  <c r="P1041" i="2"/>
  <c r="BI1040" i="2"/>
  <c r="BH1040" i="2"/>
  <c r="BG1040" i="2"/>
  <c r="BE1040" i="2"/>
  <c r="T1040" i="2"/>
  <c r="R1040" i="2"/>
  <c r="P1040" i="2"/>
  <c r="BI1039" i="2"/>
  <c r="BH1039" i="2"/>
  <c r="BG1039" i="2"/>
  <c r="BE1039" i="2"/>
  <c r="T1039" i="2"/>
  <c r="R1039" i="2"/>
  <c r="P1039" i="2"/>
  <c r="BI1036" i="2"/>
  <c r="BH1036" i="2"/>
  <c r="BG1036" i="2"/>
  <c r="BE1036" i="2"/>
  <c r="T1036" i="2"/>
  <c r="R1036" i="2"/>
  <c r="P1036" i="2"/>
  <c r="BI1033" i="2"/>
  <c r="BH1033" i="2"/>
  <c r="BG1033" i="2"/>
  <c r="BE1033" i="2"/>
  <c r="T1033" i="2"/>
  <c r="R1033" i="2"/>
  <c r="P1033" i="2"/>
  <c r="BI1030" i="2"/>
  <c r="BH1030" i="2"/>
  <c r="BG1030" i="2"/>
  <c r="BE1030" i="2"/>
  <c r="T1030" i="2"/>
  <c r="R1030" i="2"/>
  <c r="P1030" i="2"/>
  <c r="BI1027" i="2"/>
  <c r="BH1027" i="2"/>
  <c r="BG1027" i="2"/>
  <c r="BE1027" i="2"/>
  <c r="T1027" i="2"/>
  <c r="R1027" i="2"/>
  <c r="P1027" i="2"/>
  <c r="BI1024" i="2"/>
  <c r="BH1024" i="2"/>
  <c r="BG1024" i="2"/>
  <c r="BE1024" i="2"/>
  <c r="T1024" i="2"/>
  <c r="R1024" i="2"/>
  <c r="P1024" i="2"/>
  <c r="BI1021" i="2"/>
  <c r="BH1021" i="2"/>
  <c r="BG1021" i="2"/>
  <c r="BE1021" i="2"/>
  <c r="T1021" i="2"/>
  <c r="R1021" i="2"/>
  <c r="P1021" i="2"/>
  <c r="BI1011" i="2"/>
  <c r="BH1011" i="2"/>
  <c r="BG1011" i="2"/>
  <c r="BE1011" i="2"/>
  <c r="T1011" i="2"/>
  <c r="R1011" i="2"/>
  <c r="P1011" i="2"/>
  <c r="BI1010" i="2"/>
  <c r="BH1010" i="2"/>
  <c r="BG1010" i="2"/>
  <c r="BE1010" i="2"/>
  <c r="T1010" i="2"/>
  <c r="R1010" i="2"/>
  <c r="P1010" i="2"/>
  <c r="BI1009" i="2"/>
  <c r="BH1009" i="2"/>
  <c r="BG1009" i="2"/>
  <c r="BE1009" i="2"/>
  <c r="T1009" i="2"/>
  <c r="R1009" i="2"/>
  <c r="P1009" i="2"/>
  <c r="BI1008" i="2"/>
  <c r="BH1008" i="2"/>
  <c r="BG1008" i="2"/>
  <c r="BE1008" i="2"/>
  <c r="T1008" i="2"/>
  <c r="R1008" i="2"/>
  <c r="P1008" i="2"/>
  <c r="BI1007" i="2"/>
  <c r="BH1007" i="2"/>
  <c r="BG1007" i="2"/>
  <c r="BE1007" i="2"/>
  <c r="T1007" i="2"/>
  <c r="R1007" i="2"/>
  <c r="P1007" i="2"/>
  <c r="BI1006" i="2"/>
  <c r="BH1006" i="2"/>
  <c r="BG1006" i="2"/>
  <c r="BE1006" i="2"/>
  <c r="T1006" i="2"/>
  <c r="R1006" i="2"/>
  <c r="P1006" i="2"/>
  <c r="BI1005" i="2"/>
  <c r="BH1005" i="2"/>
  <c r="BG1005" i="2"/>
  <c r="BE1005" i="2"/>
  <c r="T1005" i="2"/>
  <c r="R1005" i="2"/>
  <c r="P1005" i="2"/>
  <c r="BI1004" i="2"/>
  <c r="BH1004" i="2"/>
  <c r="BG1004" i="2"/>
  <c r="BE1004" i="2"/>
  <c r="T1004" i="2"/>
  <c r="R1004" i="2"/>
  <c r="P1004" i="2"/>
  <c r="BI1003" i="2"/>
  <c r="BH1003" i="2"/>
  <c r="BG1003" i="2"/>
  <c r="BE1003" i="2"/>
  <c r="T1003" i="2"/>
  <c r="R1003" i="2"/>
  <c r="P1003" i="2"/>
  <c r="BI1002" i="2"/>
  <c r="BH1002" i="2"/>
  <c r="BG1002" i="2"/>
  <c r="BE1002" i="2"/>
  <c r="T1002" i="2"/>
  <c r="R1002" i="2"/>
  <c r="P1002" i="2"/>
  <c r="BI1001" i="2"/>
  <c r="BH1001" i="2"/>
  <c r="BG1001" i="2"/>
  <c r="BE1001" i="2"/>
  <c r="T1001" i="2"/>
  <c r="R1001" i="2"/>
  <c r="P1001" i="2"/>
  <c r="BI1000" i="2"/>
  <c r="BH1000" i="2"/>
  <c r="BG1000" i="2"/>
  <c r="BE1000" i="2"/>
  <c r="T1000" i="2"/>
  <c r="R1000" i="2"/>
  <c r="P1000" i="2"/>
  <c r="BI999" i="2"/>
  <c r="BH999" i="2"/>
  <c r="BG999" i="2"/>
  <c r="BE999" i="2"/>
  <c r="T999" i="2"/>
  <c r="R999" i="2"/>
  <c r="P999" i="2"/>
  <c r="BI998" i="2"/>
  <c r="BH998" i="2"/>
  <c r="BG998" i="2"/>
  <c r="BE998" i="2"/>
  <c r="T998" i="2"/>
  <c r="R998" i="2"/>
  <c r="P998" i="2"/>
  <c r="BI997" i="2"/>
  <c r="BH997" i="2"/>
  <c r="BG997" i="2"/>
  <c r="BE997" i="2"/>
  <c r="T997" i="2"/>
  <c r="R997" i="2"/>
  <c r="P997" i="2"/>
  <c r="BI994" i="2"/>
  <c r="BH994" i="2"/>
  <c r="BG994" i="2"/>
  <c r="BE994" i="2"/>
  <c r="T994" i="2"/>
  <c r="R994" i="2"/>
  <c r="P994" i="2"/>
  <c r="BI993" i="2"/>
  <c r="BH993" i="2"/>
  <c r="BG993" i="2"/>
  <c r="BE993" i="2"/>
  <c r="T993" i="2"/>
  <c r="R993" i="2"/>
  <c r="P993" i="2"/>
  <c r="BI992" i="2"/>
  <c r="BH992" i="2"/>
  <c r="BG992" i="2"/>
  <c r="BE992" i="2"/>
  <c r="T992" i="2"/>
  <c r="R992" i="2"/>
  <c r="P992" i="2"/>
  <c r="BI991" i="2"/>
  <c r="BH991" i="2"/>
  <c r="BG991" i="2"/>
  <c r="BE991" i="2"/>
  <c r="T991" i="2"/>
  <c r="R991" i="2"/>
  <c r="P991" i="2"/>
  <c r="BI989" i="2"/>
  <c r="BH989" i="2"/>
  <c r="BG989" i="2"/>
  <c r="BE989" i="2"/>
  <c r="T989" i="2"/>
  <c r="R989" i="2"/>
  <c r="P989" i="2"/>
  <c r="BI982" i="2"/>
  <c r="BH982" i="2"/>
  <c r="BG982" i="2"/>
  <c r="BE982" i="2"/>
  <c r="T982" i="2"/>
  <c r="R982" i="2"/>
  <c r="P982" i="2"/>
  <c r="BI981" i="2"/>
  <c r="BH981" i="2"/>
  <c r="BG981" i="2"/>
  <c r="BE981" i="2"/>
  <c r="T981" i="2"/>
  <c r="R981" i="2"/>
  <c r="P981" i="2"/>
  <c r="BI980" i="2"/>
  <c r="BH980" i="2"/>
  <c r="BG980" i="2"/>
  <c r="BE980" i="2"/>
  <c r="T980" i="2"/>
  <c r="R980" i="2"/>
  <c r="P980" i="2"/>
  <c r="BI978" i="2"/>
  <c r="BH978" i="2"/>
  <c r="BG978" i="2"/>
  <c r="BE978" i="2"/>
  <c r="T978" i="2"/>
  <c r="R978" i="2"/>
  <c r="P978" i="2"/>
  <c r="BI975" i="2"/>
  <c r="BH975" i="2"/>
  <c r="BG975" i="2"/>
  <c r="BE975" i="2"/>
  <c r="T975" i="2"/>
  <c r="R975" i="2"/>
  <c r="P975" i="2"/>
  <c r="BI973" i="2"/>
  <c r="BH973" i="2"/>
  <c r="BG973" i="2"/>
  <c r="BE973" i="2"/>
  <c r="T973" i="2"/>
  <c r="R973" i="2"/>
  <c r="P973" i="2"/>
  <c r="BI972" i="2"/>
  <c r="BH972" i="2"/>
  <c r="BG972" i="2"/>
  <c r="BE972" i="2"/>
  <c r="T972" i="2"/>
  <c r="R972" i="2"/>
  <c r="P972" i="2"/>
  <c r="BI968" i="2"/>
  <c r="BH968" i="2"/>
  <c r="BG968" i="2"/>
  <c r="BE968" i="2"/>
  <c r="T968" i="2"/>
  <c r="R968" i="2"/>
  <c r="P968" i="2"/>
  <c r="BI967" i="2"/>
  <c r="BH967" i="2"/>
  <c r="BG967" i="2"/>
  <c r="BE967" i="2"/>
  <c r="T967" i="2"/>
  <c r="R967" i="2"/>
  <c r="P967" i="2"/>
  <c r="BI966" i="2"/>
  <c r="BH966" i="2"/>
  <c r="BG966" i="2"/>
  <c r="BE966" i="2"/>
  <c r="T966" i="2"/>
  <c r="R966" i="2"/>
  <c r="P966" i="2"/>
  <c r="BI965" i="2"/>
  <c r="BH965" i="2"/>
  <c r="BG965" i="2"/>
  <c r="BE965" i="2"/>
  <c r="T965" i="2"/>
  <c r="R965" i="2"/>
  <c r="P965" i="2"/>
  <c r="BI964" i="2"/>
  <c r="BH964" i="2"/>
  <c r="BG964" i="2"/>
  <c r="BE964" i="2"/>
  <c r="T964" i="2"/>
  <c r="R964" i="2"/>
  <c r="P964" i="2"/>
  <c r="BI963" i="2"/>
  <c r="BH963" i="2"/>
  <c r="BG963" i="2"/>
  <c r="BE963" i="2"/>
  <c r="T963" i="2"/>
  <c r="R963" i="2"/>
  <c r="P963" i="2"/>
  <c r="BI962" i="2"/>
  <c r="BH962" i="2"/>
  <c r="BG962" i="2"/>
  <c r="BE962" i="2"/>
  <c r="T962" i="2"/>
  <c r="R962" i="2"/>
  <c r="P962" i="2"/>
  <c r="BI958" i="2"/>
  <c r="BH958" i="2"/>
  <c r="BG958" i="2"/>
  <c r="BE958" i="2"/>
  <c r="T958" i="2"/>
  <c r="R958" i="2"/>
  <c r="P958" i="2"/>
  <c r="BI957" i="2"/>
  <c r="BH957" i="2"/>
  <c r="BG957" i="2"/>
  <c r="BE957" i="2"/>
  <c r="T957" i="2"/>
  <c r="R957" i="2"/>
  <c r="P957" i="2"/>
  <c r="BI951" i="2"/>
  <c r="BH951" i="2"/>
  <c r="BG951" i="2"/>
  <c r="BE951" i="2"/>
  <c r="T951" i="2"/>
  <c r="R951" i="2"/>
  <c r="P951" i="2"/>
  <c r="BI948" i="2"/>
  <c r="BH948" i="2"/>
  <c r="BG948" i="2"/>
  <c r="BE948" i="2"/>
  <c r="T948" i="2"/>
  <c r="R948" i="2"/>
  <c r="P948" i="2"/>
  <c r="BI947" i="2"/>
  <c r="BH947" i="2"/>
  <c r="BG947" i="2"/>
  <c r="BE947" i="2"/>
  <c r="T947" i="2"/>
  <c r="R947" i="2"/>
  <c r="P947" i="2"/>
  <c r="BI943" i="2"/>
  <c r="BH943" i="2"/>
  <c r="BG943" i="2"/>
  <c r="BE943" i="2"/>
  <c r="T943" i="2"/>
  <c r="R943" i="2"/>
  <c r="P943" i="2"/>
  <c r="BI942" i="2"/>
  <c r="BH942" i="2"/>
  <c r="BG942" i="2"/>
  <c r="BE942" i="2"/>
  <c r="T942" i="2"/>
  <c r="R942" i="2"/>
  <c r="P942" i="2"/>
  <c r="BI941" i="2"/>
  <c r="BH941" i="2"/>
  <c r="BG941" i="2"/>
  <c r="BE941" i="2"/>
  <c r="T941" i="2"/>
  <c r="R941" i="2"/>
  <c r="P941" i="2"/>
  <c r="BI940" i="2"/>
  <c r="BH940" i="2"/>
  <c r="BG940" i="2"/>
  <c r="BE940" i="2"/>
  <c r="T940" i="2"/>
  <c r="R940" i="2"/>
  <c r="P940" i="2"/>
  <c r="BI939" i="2"/>
  <c r="BH939" i="2"/>
  <c r="BG939" i="2"/>
  <c r="BE939" i="2"/>
  <c r="T939" i="2"/>
  <c r="R939" i="2"/>
  <c r="P939" i="2"/>
  <c r="BI931" i="2"/>
  <c r="BH931" i="2"/>
  <c r="BG931" i="2"/>
  <c r="BE931" i="2"/>
  <c r="T931" i="2"/>
  <c r="R931" i="2"/>
  <c r="P931" i="2"/>
  <c r="BI929" i="2"/>
  <c r="BH929" i="2"/>
  <c r="BG929" i="2"/>
  <c r="BE929" i="2"/>
  <c r="T929" i="2"/>
  <c r="R929" i="2"/>
  <c r="P929" i="2"/>
  <c r="BI927" i="2"/>
  <c r="BH927" i="2"/>
  <c r="BG927" i="2"/>
  <c r="BE927" i="2"/>
  <c r="T927" i="2"/>
  <c r="R927" i="2"/>
  <c r="P927" i="2"/>
  <c r="BI923" i="2"/>
  <c r="BH923" i="2"/>
  <c r="BG923" i="2"/>
  <c r="BE923" i="2"/>
  <c r="T923" i="2"/>
  <c r="R923" i="2"/>
  <c r="P923" i="2"/>
  <c r="BI922" i="2"/>
  <c r="BH922" i="2"/>
  <c r="BG922" i="2"/>
  <c r="BE922" i="2"/>
  <c r="T922" i="2"/>
  <c r="R922" i="2"/>
  <c r="P922" i="2"/>
  <c r="BI920" i="2"/>
  <c r="BH920" i="2"/>
  <c r="BG920" i="2"/>
  <c r="BE920" i="2"/>
  <c r="T920" i="2"/>
  <c r="R920" i="2"/>
  <c r="P920" i="2"/>
  <c r="BI918" i="2"/>
  <c r="BH918" i="2"/>
  <c r="BG918" i="2"/>
  <c r="BE918" i="2"/>
  <c r="T918" i="2"/>
  <c r="R918" i="2"/>
  <c r="P918" i="2"/>
  <c r="BI916" i="2"/>
  <c r="BH916" i="2"/>
  <c r="BG916" i="2"/>
  <c r="BE916" i="2"/>
  <c r="T916" i="2"/>
  <c r="R916" i="2"/>
  <c r="P916" i="2"/>
  <c r="BI915" i="2"/>
  <c r="BH915" i="2"/>
  <c r="BG915" i="2"/>
  <c r="BE915" i="2"/>
  <c r="T915" i="2"/>
  <c r="R915" i="2"/>
  <c r="P915" i="2"/>
  <c r="BI914" i="2"/>
  <c r="BH914" i="2"/>
  <c r="BG914" i="2"/>
  <c r="BE914" i="2"/>
  <c r="T914" i="2"/>
  <c r="R914" i="2"/>
  <c r="P914" i="2"/>
  <c r="BI913" i="2"/>
  <c r="BH913" i="2"/>
  <c r="BG913" i="2"/>
  <c r="BE913" i="2"/>
  <c r="T913" i="2"/>
  <c r="R913" i="2"/>
  <c r="P913" i="2"/>
  <c r="BI911" i="2"/>
  <c r="BH911" i="2"/>
  <c r="BG911" i="2"/>
  <c r="BE911" i="2"/>
  <c r="T911" i="2"/>
  <c r="R911" i="2"/>
  <c r="P911" i="2"/>
  <c r="BI908" i="2"/>
  <c r="BH908" i="2"/>
  <c r="BG908" i="2"/>
  <c r="BE908" i="2"/>
  <c r="T908" i="2"/>
  <c r="R908" i="2"/>
  <c r="P908" i="2"/>
  <c r="BI890" i="2"/>
  <c r="BH890" i="2"/>
  <c r="BG890" i="2"/>
  <c r="BE890" i="2"/>
  <c r="T890" i="2"/>
  <c r="R890" i="2"/>
  <c r="P890" i="2"/>
  <c r="BI881" i="2"/>
  <c r="BH881" i="2"/>
  <c r="BG881" i="2"/>
  <c r="BE881" i="2"/>
  <c r="T881" i="2"/>
  <c r="R881" i="2"/>
  <c r="P881" i="2"/>
  <c r="BI864" i="2"/>
  <c r="BH864" i="2"/>
  <c r="BG864" i="2"/>
  <c r="BE864" i="2"/>
  <c r="T864" i="2"/>
  <c r="R864" i="2"/>
  <c r="P864" i="2"/>
  <c r="BI861" i="2"/>
  <c r="BH861" i="2"/>
  <c r="BG861" i="2"/>
  <c r="BE861" i="2"/>
  <c r="T861" i="2"/>
  <c r="R861" i="2"/>
  <c r="P861" i="2"/>
  <c r="BI854" i="2"/>
  <c r="BH854" i="2"/>
  <c r="BG854" i="2"/>
  <c r="BE854" i="2"/>
  <c r="T854" i="2"/>
  <c r="R854" i="2"/>
  <c r="P854" i="2"/>
  <c r="BI845" i="2"/>
  <c r="BH845" i="2"/>
  <c r="BG845" i="2"/>
  <c r="BE845" i="2"/>
  <c r="T845" i="2"/>
  <c r="R845" i="2"/>
  <c r="P845" i="2"/>
  <c r="BI837" i="2"/>
  <c r="BH837" i="2"/>
  <c r="BG837" i="2"/>
  <c r="BE837" i="2"/>
  <c r="T837" i="2"/>
  <c r="R837" i="2"/>
  <c r="P837" i="2"/>
  <c r="BI830" i="2"/>
  <c r="BH830" i="2"/>
  <c r="BG830" i="2"/>
  <c r="BE830" i="2"/>
  <c r="T830" i="2"/>
  <c r="R830" i="2"/>
  <c r="P830" i="2"/>
  <c r="BI821" i="2"/>
  <c r="BH821" i="2"/>
  <c r="BG821" i="2"/>
  <c r="BE821" i="2"/>
  <c r="T821" i="2"/>
  <c r="R821" i="2"/>
  <c r="P821" i="2"/>
  <c r="BI806" i="2"/>
  <c r="BH806" i="2"/>
  <c r="BG806" i="2"/>
  <c r="BE806" i="2"/>
  <c r="T806" i="2"/>
  <c r="R806" i="2"/>
  <c r="P806" i="2"/>
  <c r="BI791" i="2"/>
  <c r="BH791" i="2"/>
  <c r="BG791" i="2"/>
  <c r="BE791" i="2"/>
  <c r="T791" i="2"/>
  <c r="R791" i="2"/>
  <c r="P791" i="2"/>
  <c r="BI776" i="2"/>
  <c r="BH776" i="2"/>
  <c r="BG776" i="2"/>
  <c r="BE776" i="2"/>
  <c r="T776" i="2"/>
  <c r="R776" i="2"/>
  <c r="P776" i="2"/>
  <c r="BI740" i="2"/>
  <c r="BH740" i="2"/>
  <c r="BG740" i="2"/>
  <c r="BE740" i="2"/>
  <c r="T740" i="2"/>
  <c r="R740" i="2"/>
  <c r="P740" i="2"/>
  <c r="BI738" i="2"/>
  <c r="BH738" i="2"/>
  <c r="BG738" i="2"/>
  <c r="BE738" i="2"/>
  <c r="T738" i="2"/>
  <c r="R738" i="2"/>
  <c r="P738" i="2"/>
  <c r="BI736" i="2"/>
  <c r="BH736" i="2"/>
  <c r="BG736" i="2"/>
  <c r="BE736" i="2"/>
  <c r="T736" i="2"/>
  <c r="R736" i="2"/>
  <c r="P736" i="2"/>
  <c r="BI731" i="2"/>
  <c r="BH731" i="2"/>
  <c r="BG731" i="2"/>
  <c r="BE731" i="2"/>
  <c r="T731" i="2"/>
  <c r="R731" i="2"/>
  <c r="P731" i="2"/>
  <c r="BI729" i="2"/>
  <c r="BH729" i="2"/>
  <c r="BG729" i="2"/>
  <c r="BE729" i="2"/>
  <c r="T729" i="2"/>
  <c r="R729" i="2"/>
  <c r="P729" i="2"/>
  <c r="BI726" i="2"/>
  <c r="BH726" i="2"/>
  <c r="BG726" i="2"/>
  <c r="BE726" i="2"/>
  <c r="T726" i="2"/>
  <c r="R726" i="2"/>
  <c r="P726" i="2"/>
  <c r="BI724" i="2"/>
  <c r="BH724" i="2"/>
  <c r="BG724" i="2"/>
  <c r="BE724" i="2"/>
  <c r="T724" i="2"/>
  <c r="R724" i="2"/>
  <c r="P724" i="2"/>
  <c r="BI721" i="2"/>
  <c r="BH721" i="2"/>
  <c r="BG721" i="2"/>
  <c r="BE721" i="2"/>
  <c r="T721" i="2"/>
  <c r="R721" i="2"/>
  <c r="P721" i="2"/>
  <c r="BI717" i="2"/>
  <c r="BH717" i="2"/>
  <c r="BG717" i="2"/>
  <c r="BE717" i="2"/>
  <c r="T717" i="2"/>
  <c r="R717" i="2"/>
  <c r="P717" i="2"/>
  <c r="BI715" i="2"/>
  <c r="BH715" i="2"/>
  <c r="BG715" i="2"/>
  <c r="BE715" i="2"/>
  <c r="T715" i="2"/>
  <c r="R715" i="2"/>
  <c r="P715" i="2"/>
  <c r="BI712" i="2"/>
  <c r="BH712" i="2"/>
  <c r="BG712" i="2"/>
  <c r="BE712" i="2"/>
  <c r="T712" i="2"/>
  <c r="R712" i="2"/>
  <c r="P712" i="2"/>
  <c r="BI710" i="2"/>
  <c r="BH710" i="2"/>
  <c r="BG710" i="2"/>
  <c r="BE710" i="2"/>
  <c r="T710" i="2"/>
  <c r="R710" i="2"/>
  <c r="P710" i="2"/>
  <c r="BI709" i="2"/>
  <c r="BH709" i="2"/>
  <c r="BG709" i="2"/>
  <c r="BE709" i="2"/>
  <c r="T709" i="2"/>
  <c r="R709" i="2"/>
  <c r="P709" i="2"/>
  <c r="BI707" i="2"/>
  <c r="BH707" i="2"/>
  <c r="BG707" i="2"/>
  <c r="BE707" i="2"/>
  <c r="T707" i="2"/>
  <c r="R707" i="2"/>
  <c r="P707" i="2"/>
  <c r="BI706" i="2"/>
  <c r="BH706" i="2"/>
  <c r="BG706" i="2"/>
  <c r="BE706" i="2"/>
  <c r="T706" i="2"/>
  <c r="R706" i="2"/>
  <c r="P706" i="2"/>
  <c r="BI704" i="2"/>
  <c r="BH704" i="2"/>
  <c r="BG704" i="2"/>
  <c r="BE704" i="2"/>
  <c r="T704" i="2"/>
  <c r="R704" i="2"/>
  <c r="P704" i="2"/>
  <c r="BI700" i="2"/>
  <c r="BH700" i="2"/>
  <c r="BG700" i="2"/>
  <c r="BE700" i="2"/>
  <c r="T700" i="2"/>
  <c r="R700" i="2"/>
  <c r="P700" i="2"/>
  <c r="BI698" i="2"/>
  <c r="BH698" i="2"/>
  <c r="BG698" i="2"/>
  <c r="BE698" i="2"/>
  <c r="T698" i="2"/>
  <c r="R698" i="2"/>
  <c r="P698" i="2"/>
  <c r="BI696" i="2"/>
  <c r="BH696" i="2"/>
  <c r="BG696" i="2"/>
  <c r="BE696" i="2"/>
  <c r="T696" i="2"/>
  <c r="R696" i="2"/>
  <c r="P696" i="2"/>
  <c r="BI692" i="2"/>
  <c r="BH692" i="2"/>
  <c r="BG692" i="2"/>
  <c r="BE692" i="2"/>
  <c r="T692" i="2"/>
  <c r="R692" i="2"/>
  <c r="P692" i="2"/>
  <c r="BI691" i="2"/>
  <c r="BH691" i="2"/>
  <c r="BG691" i="2"/>
  <c r="BE691" i="2"/>
  <c r="T691" i="2"/>
  <c r="R691" i="2"/>
  <c r="P691" i="2"/>
  <c r="BI689" i="2"/>
  <c r="BH689" i="2"/>
  <c r="BG689" i="2"/>
  <c r="BE689" i="2"/>
  <c r="T689" i="2"/>
  <c r="R689" i="2"/>
  <c r="P689" i="2"/>
  <c r="BI687" i="2"/>
  <c r="BH687" i="2"/>
  <c r="BG687" i="2"/>
  <c r="BE687" i="2"/>
  <c r="T687" i="2"/>
  <c r="R687" i="2"/>
  <c r="P687" i="2"/>
  <c r="BI681" i="2"/>
  <c r="BH681" i="2"/>
  <c r="BG681" i="2"/>
  <c r="BE681" i="2"/>
  <c r="T681" i="2"/>
  <c r="R681" i="2"/>
  <c r="P681" i="2"/>
  <c r="BI680" i="2"/>
  <c r="BH680" i="2"/>
  <c r="BG680" i="2"/>
  <c r="BE680" i="2"/>
  <c r="T680" i="2"/>
  <c r="R680" i="2"/>
  <c r="P680" i="2"/>
  <c r="BI676" i="2"/>
  <c r="BH676" i="2"/>
  <c r="BG676" i="2"/>
  <c r="BE676" i="2"/>
  <c r="T676" i="2"/>
  <c r="R676" i="2"/>
  <c r="P676" i="2"/>
  <c r="BI674" i="2"/>
  <c r="BH674" i="2"/>
  <c r="BG674" i="2"/>
  <c r="BE674" i="2"/>
  <c r="T674" i="2"/>
  <c r="R674" i="2"/>
  <c r="P674" i="2"/>
  <c r="BI671" i="2"/>
  <c r="BH671" i="2"/>
  <c r="BG671" i="2"/>
  <c r="BE671" i="2"/>
  <c r="T671" i="2"/>
  <c r="R671" i="2"/>
  <c r="P671" i="2"/>
  <c r="BI669" i="2"/>
  <c r="BH669" i="2"/>
  <c r="BG669" i="2"/>
  <c r="BE669" i="2"/>
  <c r="T669" i="2"/>
  <c r="R669" i="2"/>
  <c r="P669" i="2"/>
  <c r="BI666" i="2"/>
  <c r="BH666" i="2"/>
  <c r="BG666" i="2"/>
  <c r="BE666" i="2"/>
  <c r="T666" i="2"/>
  <c r="R666" i="2"/>
  <c r="P666" i="2"/>
  <c r="BI663" i="2"/>
  <c r="BH663" i="2"/>
  <c r="BG663" i="2"/>
  <c r="BE663" i="2"/>
  <c r="T663" i="2"/>
  <c r="R663" i="2"/>
  <c r="P663" i="2"/>
  <c r="BI660" i="2"/>
  <c r="BH660" i="2"/>
  <c r="BG660" i="2"/>
  <c r="BE660" i="2"/>
  <c r="T660" i="2"/>
  <c r="T659" i="2"/>
  <c r="R660" i="2"/>
  <c r="R659" i="2" s="1"/>
  <c r="P660" i="2"/>
  <c r="P659" i="2" s="1"/>
  <c r="BI658" i="2"/>
  <c r="BH658" i="2"/>
  <c r="BG658" i="2"/>
  <c r="BE658" i="2"/>
  <c r="T658" i="2"/>
  <c r="R658" i="2"/>
  <c r="P658" i="2"/>
  <c r="BI656" i="2"/>
  <c r="BH656" i="2"/>
  <c r="BG656" i="2"/>
  <c r="BE656" i="2"/>
  <c r="T656" i="2"/>
  <c r="R656" i="2"/>
  <c r="P656" i="2"/>
  <c r="BI655" i="2"/>
  <c r="BH655" i="2"/>
  <c r="BG655" i="2"/>
  <c r="BE655" i="2"/>
  <c r="T655" i="2"/>
  <c r="R655" i="2"/>
  <c r="P655" i="2"/>
  <c r="BI653" i="2"/>
  <c r="BH653" i="2"/>
  <c r="BG653" i="2"/>
  <c r="BE653" i="2"/>
  <c r="T653" i="2"/>
  <c r="R653" i="2"/>
  <c r="P653" i="2"/>
  <c r="BI652" i="2"/>
  <c r="BH652" i="2"/>
  <c r="BG652" i="2"/>
  <c r="BE652" i="2"/>
  <c r="T652" i="2"/>
  <c r="R652" i="2"/>
  <c r="P652" i="2"/>
  <c r="BI651" i="2"/>
  <c r="BH651" i="2"/>
  <c r="BG651" i="2"/>
  <c r="BE651" i="2"/>
  <c r="T651" i="2"/>
  <c r="R651" i="2"/>
  <c r="P651" i="2"/>
  <c r="BI650" i="2"/>
  <c r="BH650" i="2"/>
  <c r="BG650" i="2"/>
  <c r="BE650" i="2"/>
  <c r="T650" i="2"/>
  <c r="R650" i="2"/>
  <c r="P650" i="2"/>
  <c r="BI649" i="2"/>
  <c r="BH649" i="2"/>
  <c r="BG649" i="2"/>
  <c r="BE649" i="2"/>
  <c r="T649" i="2"/>
  <c r="R649" i="2"/>
  <c r="P649" i="2"/>
  <c r="BI648" i="2"/>
  <c r="BH648" i="2"/>
  <c r="BG648" i="2"/>
  <c r="BE648" i="2"/>
  <c r="T648" i="2"/>
  <c r="R648" i="2"/>
  <c r="P648" i="2"/>
  <c r="BI647" i="2"/>
  <c r="BH647" i="2"/>
  <c r="BG647" i="2"/>
  <c r="BE647" i="2"/>
  <c r="T647" i="2"/>
  <c r="R647" i="2"/>
  <c r="P647" i="2"/>
  <c r="BI646" i="2"/>
  <c r="BH646" i="2"/>
  <c r="BG646" i="2"/>
  <c r="BE646" i="2"/>
  <c r="T646" i="2"/>
  <c r="R646" i="2"/>
  <c r="P646" i="2"/>
  <c r="BI645" i="2"/>
  <c r="BH645" i="2"/>
  <c r="BG645" i="2"/>
  <c r="BE645" i="2"/>
  <c r="T645" i="2"/>
  <c r="R645" i="2"/>
  <c r="P645" i="2"/>
  <c r="BI644" i="2"/>
  <c r="BH644" i="2"/>
  <c r="BG644" i="2"/>
  <c r="BE644" i="2"/>
  <c r="T644" i="2"/>
  <c r="R644" i="2"/>
  <c r="P644" i="2"/>
  <c r="BI641" i="2"/>
  <c r="BH641" i="2"/>
  <c r="BG641" i="2"/>
  <c r="BE641" i="2"/>
  <c r="T641" i="2"/>
  <c r="R641" i="2"/>
  <c r="P641" i="2"/>
  <c r="BI639" i="2"/>
  <c r="BH639" i="2"/>
  <c r="BG639" i="2"/>
  <c r="BE639" i="2"/>
  <c r="T639" i="2"/>
  <c r="R639" i="2"/>
  <c r="P639" i="2"/>
  <c r="BI635" i="2"/>
  <c r="BH635" i="2"/>
  <c r="BG635" i="2"/>
  <c r="BE635" i="2"/>
  <c r="T635" i="2"/>
  <c r="R635" i="2"/>
  <c r="P635" i="2"/>
  <c r="BI634" i="2"/>
  <c r="BH634" i="2"/>
  <c r="BG634" i="2"/>
  <c r="BE634" i="2"/>
  <c r="T634" i="2"/>
  <c r="R634" i="2"/>
  <c r="P634" i="2"/>
  <c r="BI627" i="2"/>
  <c r="BH627" i="2"/>
  <c r="BG627" i="2"/>
  <c r="BE627" i="2"/>
  <c r="T627" i="2"/>
  <c r="R627" i="2"/>
  <c r="P627" i="2"/>
  <c r="BI624" i="2"/>
  <c r="BH624" i="2"/>
  <c r="BG624" i="2"/>
  <c r="BE624" i="2"/>
  <c r="T624" i="2"/>
  <c r="R624" i="2"/>
  <c r="P624" i="2"/>
  <c r="BI620" i="2"/>
  <c r="BH620" i="2"/>
  <c r="BG620" i="2"/>
  <c r="BE620" i="2"/>
  <c r="T620" i="2"/>
  <c r="R620" i="2"/>
  <c r="P620" i="2"/>
  <c r="BI618" i="2"/>
  <c r="BH618" i="2"/>
  <c r="BG618" i="2"/>
  <c r="BE618" i="2"/>
  <c r="T618" i="2"/>
  <c r="R618" i="2"/>
  <c r="P618" i="2"/>
  <c r="BI615" i="2"/>
  <c r="BH615" i="2"/>
  <c r="BG615" i="2"/>
  <c r="BE615" i="2"/>
  <c r="T615" i="2"/>
  <c r="R615" i="2"/>
  <c r="P615" i="2"/>
  <c r="BI612" i="2"/>
  <c r="BH612" i="2"/>
  <c r="BG612" i="2"/>
  <c r="BE612" i="2"/>
  <c r="T612" i="2"/>
  <c r="R612" i="2"/>
  <c r="P612" i="2"/>
  <c r="BI608" i="2"/>
  <c r="BH608" i="2"/>
  <c r="BG608" i="2"/>
  <c r="BE608" i="2"/>
  <c r="T608" i="2"/>
  <c r="R608" i="2"/>
  <c r="P608" i="2"/>
  <c r="BI604" i="2"/>
  <c r="BH604" i="2"/>
  <c r="BG604" i="2"/>
  <c r="BE604" i="2"/>
  <c r="T604" i="2"/>
  <c r="R604" i="2"/>
  <c r="P604" i="2"/>
  <c r="BI600" i="2"/>
  <c r="BH600" i="2"/>
  <c r="BG600" i="2"/>
  <c r="BE600" i="2"/>
  <c r="T600" i="2"/>
  <c r="R600" i="2"/>
  <c r="P600" i="2"/>
  <c r="BI594" i="2"/>
  <c r="BH594" i="2"/>
  <c r="BG594" i="2"/>
  <c r="BE594" i="2"/>
  <c r="T594" i="2"/>
  <c r="R594" i="2"/>
  <c r="P594" i="2"/>
  <c r="BI591" i="2"/>
  <c r="BH591" i="2"/>
  <c r="BG591" i="2"/>
  <c r="BE591" i="2"/>
  <c r="T591" i="2"/>
  <c r="R591" i="2"/>
  <c r="P591" i="2"/>
  <c r="BI588" i="2"/>
  <c r="BH588" i="2"/>
  <c r="BG588" i="2"/>
  <c r="BE588" i="2"/>
  <c r="T588" i="2"/>
  <c r="R588" i="2"/>
  <c r="P588" i="2"/>
  <c r="BI583" i="2"/>
  <c r="BH583" i="2"/>
  <c r="BG583" i="2"/>
  <c r="BE583" i="2"/>
  <c r="T583" i="2"/>
  <c r="R583" i="2"/>
  <c r="P583" i="2"/>
  <c r="BI578" i="2"/>
  <c r="BH578" i="2"/>
  <c r="BG578" i="2"/>
  <c r="BE578" i="2"/>
  <c r="T578" i="2"/>
  <c r="R578" i="2"/>
  <c r="P578" i="2"/>
  <c r="BI570" i="2"/>
  <c r="BH570" i="2"/>
  <c r="BG570" i="2"/>
  <c r="BE570" i="2"/>
  <c r="T570" i="2"/>
  <c r="R570" i="2"/>
  <c r="P570" i="2"/>
  <c r="BI565" i="2"/>
  <c r="BH565" i="2"/>
  <c r="BG565" i="2"/>
  <c r="BE565" i="2"/>
  <c r="T565" i="2"/>
  <c r="R565" i="2"/>
  <c r="P565" i="2"/>
  <c r="BI562" i="2"/>
  <c r="BH562" i="2"/>
  <c r="BG562" i="2"/>
  <c r="BE562" i="2"/>
  <c r="T562" i="2"/>
  <c r="R562" i="2"/>
  <c r="P562" i="2"/>
  <c r="BI559" i="2"/>
  <c r="BH559" i="2"/>
  <c r="BG559" i="2"/>
  <c r="BE559" i="2"/>
  <c r="T559" i="2"/>
  <c r="R559" i="2"/>
  <c r="P559" i="2"/>
  <c r="BI557" i="2"/>
  <c r="BH557" i="2"/>
  <c r="BG557" i="2"/>
  <c r="BE557" i="2"/>
  <c r="T557" i="2"/>
  <c r="R557" i="2"/>
  <c r="P557" i="2"/>
  <c r="BI555" i="2"/>
  <c r="BH555" i="2"/>
  <c r="BG555" i="2"/>
  <c r="BE555" i="2"/>
  <c r="T555" i="2"/>
  <c r="R555" i="2"/>
  <c r="P555" i="2"/>
  <c r="BI549" i="2"/>
  <c r="BH549" i="2"/>
  <c r="BG549" i="2"/>
  <c r="BE549" i="2"/>
  <c r="T549" i="2"/>
  <c r="R549" i="2"/>
  <c r="P549" i="2"/>
  <c r="BI544" i="2"/>
  <c r="BH544" i="2"/>
  <c r="BG544" i="2"/>
  <c r="BE544" i="2"/>
  <c r="T544" i="2"/>
  <c r="R544" i="2"/>
  <c r="P544" i="2"/>
  <c r="BI540" i="2"/>
  <c r="BH540" i="2"/>
  <c r="BG540" i="2"/>
  <c r="BE540" i="2"/>
  <c r="T540" i="2"/>
  <c r="R540" i="2"/>
  <c r="P540" i="2"/>
  <c r="BI533" i="2"/>
  <c r="BH533" i="2"/>
  <c r="BG533" i="2"/>
  <c r="BE533" i="2"/>
  <c r="T533" i="2"/>
  <c r="R533" i="2"/>
  <c r="P533" i="2"/>
  <c r="BI529" i="2"/>
  <c r="BH529" i="2"/>
  <c r="BG529" i="2"/>
  <c r="BE529" i="2"/>
  <c r="T529" i="2"/>
  <c r="R529" i="2"/>
  <c r="P529" i="2"/>
  <c r="BI525" i="2"/>
  <c r="BH525" i="2"/>
  <c r="BG525" i="2"/>
  <c r="BE525" i="2"/>
  <c r="T525" i="2"/>
  <c r="R525" i="2"/>
  <c r="P525" i="2"/>
  <c r="BI519" i="2"/>
  <c r="BH519" i="2"/>
  <c r="BG519" i="2"/>
  <c r="BE519" i="2"/>
  <c r="T519" i="2"/>
  <c r="R519" i="2"/>
  <c r="P519" i="2"/>
  <c r="BI514" i="2"/>
  <c r="BH514" i="2"/>
  <c r="BG514" i="2"/>
  <c r="BE514" i="2"/>
  <c r="T514" i="2"/>
  <c r="R514" i="2"/>
  <c r="P514" i="2"/>
  <c r="BI513" i="2"/>
  <c r="BH513" i="2"/>
  <c r="BG513" i="2"/>
  <c r="BE513" i="2"/>
  <c r="T513" i="2"/>
  <c r="R513" i="2"/>
  <c r="P513" i="2"/>
  <c r="BI509" i="2"/>
  <c r="BH509" i="2"/>
  <c r="BG509" i="2"/>
  <c r="BE509" i="2"/>
  <c r="T509" i="2"/>
  <c r="R509" i="2"/>
  <c r="P509" i="2"/>
  <c r="BI506" i="2"/>
  <c r="BH506" i="2"/>
  <c r="BG506" i="2"/>
  <c r="BE506" i="2"/>
  <c r="T506" i="2"/>
  <c r="R506" i="2"/>
  <c r="P506" i="2"/>
  <c r="BI502" i="2"/>
  <c r="BH502" i="2"/>
  <c r="BG502" i="2"/>
  <c r="BE502" i="2"/>
  <c r="T502" i="2"/>
  <c r="R502" i="2"/>
  <c r="P502" i="2"/>
  <c r="BI500" i="2"/>
  <c r="BH500" i="2"/>
  <c r="BG500" i="2"/>
  <c r="BE500" i="2"/>
  <c r="T500" i="2"/>
  <c r="R500" i="2"/>
  <c r="P500" i="2"/>
  <c r="BI496" i="2"/>
  <c r="BH496" i="2"/>
  <c r="BG496" i="2"/>
  <c r="BE496" i="2"/>
  <c r="T496" i="2"/>
  <c r="R496" i="2"/>
  <c r="P496" i="2"/>
  <c r="BI495" i="2"/>
  <c r="BH495" i="2"/>
  <c r="BG495" i="2"/>
  <c r="BE495" i="2"/>
  <c r="T495" i="2"/>
  <c r="R495" i="2"/>
  <c r="P495" i="2"/>
  <c r="BI490" i="2"/>
  <c r="BH490" i="2"/>
  <c r="BG490" i="2"/>
  <c r="BE490" i="2"/>
  <c r="T490" i="2"/>
  <c r="R490" i="2"/>
  <c r="P490" i="2"/>
  <c r="BI489" i="2"/>
  <c r="BH489" i="2"/>
  <c r="BG489" i="2"/>
  <c r="BE489" i="2"/>
  <c r="T489" i="2"/>
  <c r="R489" i="2"/>
  <c r="P489" i="2"/>
  <c r="BI488" i="2"/>
  <c r="BH488" i="2"/>
  <c r="BG488" i="2"/>
  <c r="BE488" i="2"/>
  <c r="T488" i="2"/>
  <c r="R488" i="2"/>
  <c r="P488" i="2"/>
  <c r="BI483" i="2"/>
  <c r="BH483" i="2"/>
  <c r="BG483" i="2"/>
  <c r="BE483" i="2"/>
  <c r="T483" i="2"/>
  <c r="R483" i="2"/>
  <c r="P483" i="2"/>
  <c r="BI480" i="2"/>
  <c r="BH480" i="2"/>
  <c r="BG480" i="2"/>
  <c r="BE480" i="2"/>
  <c r="T480" i="2"/>
  <c r="R480" i="2"/>
  <c r="P480" i="2"/>
  <c r="BI476" i="2"/>
  <c r="BH476" i="2"/>
  <c r="BG476" i="2"/>
  <c r="BE476" i="2"/>
  <c r="T476" i="2"/>
  <c r="R476" i="2"/>
  <c r="P476" i="2"/>
  <c r="BI473" i="2"/>
  <c r="BH473" i="2"/>
  <c r="BG473" i="2"/>
  <c r="BE473" i="2"/>
  <c r="T473" i="2"/>
  <c r="R473" i="2"/>
  <c r="P473" i="2"/>
  <c r="BI470" i="2"/>
  <c r="BH470" i="2"/>
  <c r="BG470" i="2"/>
  <c r="BE470" i="2"/>
  <c r="T470" i="2"/>
  <c r="R470" i="2"/>
  <c r="P470" i="2"/>
  <c r="BI464" i="2"/>
  <c r="BH464" i="2"/>
  <c r="BG464" i="2"/>
  <c r="BE464" i="2"/>
  <c r="T464" i="2"/>
  <c r="R464" i="2"/>
  <c r="P464" i="2"/>
  <c r="BI463" i="2"/>
  <c r="BH463" i="2"/>
  <c r="BG463" i="2"/>
  <c r="BE463" i="2"/>
  <c r="T463" i="2"/>
  <c r="R463" i="2"/>
  <c r="P463" i="2"/>
  <c r="BI460" i="2"/>
  <c r="BH460" i="2"/>
  <c r="BG460" i="2"/>
  <c r="BE460" i="2"/>
  <c r="T460" i="2"/>
  <c r="R460" i="2"/>
  <c r="P460" i="2"/>
  <c r="BI459" i="2"/>
  <c r="BH459" i="2"/>
  <c r="BG459" i="2"/>
  <c r="BE459" i="2"/>
  <c r="T459" i="2"/>
  <c r="R459" i="2"/>
  <c r="P459" i="2"/>
  <c r="BI457" i="2"/>
  <c r="BH457" i="2"/>
  <c r="BG457" i="2"/>
  <c r="BE457" i="2"/>
  <c r="T457" i="2"/>
  <c r="R457" i="2"/>
  <c r="P457" i="2"/>
  <c r="BI455" i="2"/>
  <c r="BH455" i="2"/>
  <c r="BG455" i="2"/>
  <c r="BE455" i="2"/>
  <c r="T455" i="2"/>
  <c r="R455" i="2"/>
  <c r="P455" i="2"/>
  <c r="BI451" i="2"/>
  <c r="BH451" i="2"/>
  <c r="BG451" i="2"/>
  <c r="BE451" i="2"/>
  <c r="T451" i="2"/>
  <c r="R451" i="2"/>
  <c r="P451" i="2"/>
  <c r="BI448" i="2"/>
  <c r="BH448" i="2"/>
  <c r="BG448" i="2"/>
  <c r="BE448" i="2"/>
  <c r="T448" i="2"/>
  <c r="R448" i="2"/>
  <c r="P448" i="2"/>
  <c r="BI446" i="2"/>
  <c r="BH446" i="2"/>
  <c r="BG446" i="2"/>
  <c r="BE446" i="2"/>
  <c r="T446" i="2"/>
  <c r="R446" i="2"/>
  <c r="P446" i="2"/>
  <c r="BI443" i="2"/>
  <c r="BH443" i="2"/>
  <c r="BG443" i="2"/>
  <c r="BE443" i="2"/>
  <c r="T443" i="2"/>
  <c r="R443" i="2"/>
  <c r="P443" i="2"/>
  <c r="BI441" i="2"/>
  <c r="BH441" i="2"/>
  <c r="BG441" i="2"/>
  <c r="BE441" i="2"/>
  <c r="T441" i="2"/>
  <c r="R441" i="2"/>
  <c r="P441" i="2"/>
  <c r="BI439" i="2"/>
  <c r="BH439" i="2"/>
  <c r="BG439" i="2"/>
  <c r="BE439" i="2"/>
  <c r="T439" i="2"/>
  <c r="R439" i="2"/>
  <c r="P439" i="2"/>
  <c r="BI435" i="2"/>
  <c r="BH435" i="2"/>
  <c r="BG435" i="2"/>
  <c r="BE435" i="2"/>
  <c r="T435" i="2"/>
  <c r="R435" i="2"/>
  <c r="P435" i="2"/>
  <c r="BI433" i="2"/>
  <c r="BH433" i="2"/>
  <c r="BG433" i="2"/>
  <c r="BE433" i="2"/>
  <c r="T433" i="2"/>
  <c r="R433" i="2"/>
  <c r="P433" i="2"/>
  <c r="BI429" i="2"/>
  <c r="BH429" i="2"/>
  <c r="BG429" i="2"/>
  <c r="BE429" i="2"/>
  <c r="T429" i="2"/>
  <c r="R429" i="2"/>
  <c r="P429" i="2"/>
  <c r="BI426" i="2"/>
  <c r="BH426" i="2"/>
  <c r="BG426" i="2"/>
  <c r="BE426" i="2"/>
  <c r="T426" i="2"/>
  <c r="R426" i="2"/>
  <c r="P426" i="2"/>
  <c r="BI423" i="2"/>
  <c r="BH423" i="2"/>
  <c r="BG423" i="2"/>
  <c r="BE423" i="2"/>
  <c r="T423" i="2"/>
  <c r="R423" i="2"/>
  <c r="P423" i="2"/>
  <c r="BI413" i="2"/>
  <c r="BH413" i="2"/>
  <c r="BG413" i="2"/>
  <c r="BE413" i="2"/>
  <c r="T413" i="2"/>
  <c r="R413" i="2"/>
  <c r="P413" i="2"/>
  <c r="BI412" i="2"/>
  <c r="BH412" i="2"/>
  <c r="BG412" i="2"/>
  <c r="BE412" i="2"/>
  <c r="T412" i="2"/>
  <c r="R412" i="2"/>
  <c r="P412" i="2"/>
  <c r="BI404" i="2"/>
  <c r="BH404" i="2"/>
  <c r="BG404" i="2"/>
  <c r="BE404" i="2"/>
  <c r="T404" i="2"/>
  <c r="R404" i="2"/>
  <c r="P404" i="2"/>
  <c r="BI399" i="2"/>
  <c r="BH399" i="2"/>
  <c r="BG399" i="2"/>
  <c r="BE399" i="2"/>
  <c r="T399" i="2"/>
  <c r="R399" i="2"/>
  <c r="P399" i="2"/>
  <c r="BI393" i="2"/>
  <c r="BH393" i="2"/>
  <c r="BG393" i="2"/>
  <c r="BE393" i="2"/>
  <c r="T393" i="2"/>
  <c r="R393" i="2"/>
  <c r="P393" i="2"/>
  <c r="BI389" i="2"/>
  <c r="BH389" i="2"/>
  <c r="BG389" i="2"/>
  <c r="BE389" i="2"/>
  <c r="T389" i="2"/>
  <c r="R389" i="2"/>
  <c r="P389" i="2"/>
  <c r="BI386" i="2"/>
  <c r="BH386" i="2"/>
  <c r="BG386" i="2"/>
  <c r="BE386" i="2"/>
  <c r="T386" i="2"/>
  <c r="R386" i="2"/>
  <c r="P386" i="2"/>
  <c r="BI381" i="2"/>
  <c r="BH381" i="2"/>
  <c r="BG381" i="2"/>
  <c r="BE381" i="2"/>
  <c r="T381" i="2"/>
  <c r="R381" i="2"/>
  <c r="P381" i="2"/>
  <c r="BI369" i="2"/>
  <c r="BH369" i="2"/>
  <c r="BG369" i="2"/>
  <c r="BE369" i="2"/>
  <c r="T369" i="2"/>
  <c r="R369" i="2"/>
  <c r="P369" i="2"/>
  <c r="BI363" i="2"/>
  <c r="BH363" i="2"/>
  <c r="BG363" i="2"/>
  <c r="BE363" i="2"/>
  <c r="T363" i="2"/>
  <c r="R363" i="2"/>
  <c r="P363" i="2"/>
  <c r="BI362" i="2"/>
  <c r="BH362" i="2"/>
  <c r="BG362" i="2"/>
  <c r="BE362" i="2"/>
  <c r="T362" i="2"/>
  <c r="R362" i="2"/>
  <c r="P362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5" i="2"/>
  <c r="BH355" i="2"/>
  <c r="BG355" i="2"/>
  <c r="BE355" i="2"/>
  <c r="T355" i="2"/>
  <c r="R355" i="2"/>
  <c r="P355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49" i="2"/>
  <c r="BH349" i="2"/>
  <c r="BG349" i="2"/>
  <c r="BE349" i="2"/>
  <c r="T349" i="2"/>
  <c r="R349" i="2"/>
  <c r="P349" i="2"/>
  <c r="BI346" i="2"/>
  <c r="BH346" i="2"/>
  <c r="BG346" i="2"/>
  <c r="BE346" i="2"/>
  <c r="T346" i="2"/>
  <c r="R346" i="2"/>
  <c r="P346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37" i="2"/>
  <c r="BH337" i="2"/>
  <c r="BG337" i="2"/>
  <c r="BE337" i="2"/>
  <c r="T337" i="2"/>
  <c r="R337" i="2"/>
  <c r="P337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03" i="2"/>
  <c r="BH303" i="2"/>
  <c r="BG303" i="2"/>
  <c r="BE303" i="2"/>
  <c r="T303" i="2"/>
  <c r="R303" i="2"/>
  <c r="P303" i="2"/>
  <c r="BI301" i="2"/>
  <c r="BH301" i="2"/>
  <c r="BG301" i="2"/>
  <c r="BE301" i="2"/>
  <c r="T301" i="2"/>
  <c r="R301" i="2"/>
  <c r="P301" i="2"/>
  <c r="BI299" i="2"/>
  <c r="BH299" i="2"/>
  <c r="BG299" i="2"/>
  <c r="BE299" i="2"/>
  <c r="T299" i="2"/>
  <c r="R299" i="2"/>
  <c r="P299" i="2"/>
  <c r="BI270" i="2"/>
  <c r="BH270" i="2"/>
  <c r="BG270" i="2"/>
  <c r="BE270" i="2"/>
  <c r="T270" i="2"/>
  <c r="R270" i="2"/>
  <c r="P270" i="2"/>
  <c r="BI268" i="2"/>
  <c r="BH268" i="2"/>
  <c r="BG268" i="2"/>
  <c r="BE268" i="2"/>
  <c r="T268" i="2"/>
  <c r="R268" i="2"/>
  <c r="P268" i="2"/>
  <c r="BI266" i="2"/>
  <c r="BH266" i="2"/>
  <c r="BG266" i="2"/>
  <c r="BE266" i="2"/>
  <c r="T266" i="2"/>
  <c r="R266" i="2"/>
  <c r="P266" i="2"/>
  <c r="BI264" i="2"/>
  <c r="BH264" i="2"/>
  <c r="BG264" i="2"/>
  <c r="BE264" i="2"/>
  <c r="T264" i="2"/>
  <c r="R264" i="2"/>
  <c r="P264" i="2"/>
  <c r="BI247" i="2"/>
  <c r="BH247" i="2"/>
  <c r="BG247" i="2"/>
  <c r="BE247" i="2"/>
  <c r="T247" i="2"/>
  <c r="R247" i="2"/>
  <c r="P247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37" i="2"/>
  <c r="BH237" i="2"/>
  <c r="BG237" i="2"/>
  <c r="BE237" i="2"/>
  <c r="T237" i="2"/>
  <c r="R237" i="2"/>
  <c r="P237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8" i="2"/>
  <c r="BH228" i="2"/>
  <c r="BG228" i="2"/>
  <c r="BE228" i="2"/>
  <c r="T228" i="2"/>
  <c r="R228" i="2"/>
  <c r="P228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15" i="2"/>
  <c r="BH215" i="2"/>
  <c r="BG215" i="2"/>
  <c r="BE215" i="2"/>
  <c r="T215" i="2"/>
  <c r="R215" i="2"/>
  <c r="P215" i="2"/>
  <c r="BI212" i="2"/>
  <c r="BH212" i="2"/>
  <c r="BG212" i="2"/>
  <c r="BE212" i="2"/>
  <c r="T212" i="2"/>
  <c r="R212" i="2"/>
  <c r="P212" i="2"/>
  <c r="BI210" i="2"/>
  <c r="BH210" i="2"/>
  <c r="BG210" i="2"/>
  <c r="BE210" i="2"/>
  <c r="T210" i="2"/>
  <c r="R210" i="2"/>
  <c r="P210" i="2"/>
  <c r="BI199" i="2"/>
  <c r="BH199" i="2"/>
  <c r="BG199" i="2"/>
  <c r="BE199" i="2"/>
  <c r="T199" i="2"/>
  <c r="R199" i="2"/>
  <c r="P199" i="2"/>
  <c r="BI197" i="2"/>
  <c r="BH197" i="2"/>
  <c r="BG197" i="2"/>
  <c r="BE197" i="2"/>
  <c r="T197" i="2"/>
  <c r="R197" i="2"/>
  <c r="P197" i="2"/>
  <c r="BI193" i="2"/>
  <c r="BH193" i="2"/>
  <c r="BG193" i="2"/>
  <c r="BE193" i="2"/>
  <c r="T193" i="2"/>
  <c r="R193" i="2"/>
  <c r="P193" i="2"/>
  <c r="BI191" i="2"/>
  <c r="BH191" i="2"/>
  <c r="BG191" i="2"/>
  <c r="BE191" i="2"/>
  <c r="T191" i="2"/>
  <c r="R191" i="2"/>
  <c r="P191" i="2"/>
  <c r="BI189" i="2"/>
  <c r="BH189" i="2"/>
  <c r="BG189" i="2"/>
  <c r="BE189" i="2"/>
  <c r="T189" i="2"/>
  <c r="R189" i="2"/>
  <c r="P189" i="2"/>
  <c r="BI187" i="2"/>
  <c r="BH187" i="2"/>
  <c r="BG187" i="2"/>
  <c r="BE187" i="2"/>
  <c r="T187" i="2"/>
  <c r="R187" i="2"/>
  <c r="P187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70" i="2"/>
  <c r="BH170" i="2"/>
  <c r="BG170" i="2"/>
  <c r="BE170" i="2"/>
  <c r="T170" i="2"/>
  <c r="R170" i="2"/>
  <c r="P170" i="2"/>
  <c r="BI157" i="2"/>
  <c r="BH157" i="2"/>
  <c r="BG157" i="2"/>
  <c r="BE157" i="2"/>
  <c r="T157" i="2"/>
  <c r="R157" i="2"/>
  <c r="P157" i="2"/>
  <c r="BI153" i="2"/>
  <c r="BH153" i="2"/>
  <c r="BG153" i="2"/>
  <c r="BE153" i="2"/>
  <c r="T153" i="2"/>
  <c r="R153" i="2"/>
  <c r="P153" i="2"/>
  <c r="BI145" i="2"/>
  <c r="BH145" i="2"/>
  <c r="BG145" i="2"/>
  <c r="BE145" i="2"/>
  <c r="T145" i="2"/>
  <c r="R145" i="2"/>
  <c r="P145" i="2"/>
  <c r="J139" i="2"/>
  <c r="F139" i="2"/>
  <c r="F137" i="2"/>
  <c r="E135" i="2"/>
  <c r="J93" i="2"/>
  <c r="F93" i="2"/>
  <c r="F91" i="2"/>
  <c r="E89" i="2"/>
  <c r="J26" i="2"/>
  <c r="E26" i="2"/>
  <c r="J140" i="2" s="1"/>
  <c r="J25" i="2"/>
  <c r="J20" i="2"/>
  <c r="E20" i="2"/>
  <c r="F140" i="2"/>
  <c r="J19" i="2"/>
  <c r="J14" i="2"/>
  <c r="J137" i="2" s="1"/>
  <c r="E7" i="2"/>
  <c r="E85" i="2"/>
  <c r="L90" i="1"/>
  <c r="AM90" i="1"/>
  <c r="AM89" i="1"/>
  <c r="L89" i="1"/>
  <c r="AM87" i="1"/>
  <c r="L87" i="1"/>
  <c r="L85" i="1"/>
  <c r="L84" i="1"/>
  <c r="J791" i="2"/>
  <c r="J559" i="2"/>
  <c r="AS107" i="1"/>
  <c r="BK247" i="2"/>
  <c r="BK1190" i="2"/>
  <c r="BK1169" i="2"/>
  <c r="J854" i="2"/>
  <c r="J627" i="2"/>
  <c r="J225" i="2"/>
  <c r="BK1156" i="2"/>
  <c r="J1091" i="2"/>
  <c r="J1071" i="2"/>
  <c r="J1036" i="2"/>
  <c r="J721" i="2"/>
  <c r="J704" i="2"/>
  <c r="BK651" i="2"/>
  <c r="J615" i="2"/>
  <c r="BK565" i="2"/>
  <c r="BK555" i="2"/>
  <c r="J480" i="2"/>
  <c r="BK448" i="2"/>
  <c r="BK363" i="2"/>
  <c r="J1215" i="2"/>
  <c r="BK1205" i="2"/>
  <c r="BK1192" i="2"/>
  <c r="BK1142" i="2"/>
  <c r="J1089" i="2"/>
  <c r="BK1039" i="2"/>
  <c r="BK1009" i="2"/>
  <c r="J991" i="2"/>
  <c r="BK981" i="2"/>
  <c r="BK941" i="2"/>
  <c r="J689" i="2"/>
  <c r="J663" i="2"/>
  <c r="J645" i="2"/>
  <c r="BK845" i="2"/>
  <c r="BK1242" i="2"/>
  <c r="J1079" i="2"/>
  <c r="BK1065" i="2"/>
  <c r="BK962" i="2"/>
  <c r="J918" i="2"/>
  <c r="BK914" i="2"/>
  <c r="BK908" i="2"/>
  <c r="BK687" i="2"/>
  <c r="J864" i="2"/>
  <c r="BK441" i="2"/>
  <c r="J266" i="2"/>
  <c r="BK1221" i="2"/>
  <c r="BK964" i="2"/>
  <c r="J1200" i="2"/>
  <c r="J1190" i="2"/>
  <c r="BK1167" i="2"/>
  <c r="J973" i="2"/>
  <c r="J966" i="2"/>
  <c r="J549" i="2"/>
  <c r="BK740" i="2"/>
  <c r="BK463" i="2"/>
  <c r="BK170" i="2"/>
  <c r="J1173" i="2"/>
  <c r="J776" i="2"/>
  <c r="BK330" i="2"/>
  <c r="J1123" i="2"/>
  <c r="BK1110" i="2"/>
  <c r="BK1069" i="2"/>
  <c r="BK958" i="2"/>
  <c r="J712" i="2"/>
  <c r="BK652" i="2"/>
  <c r="BK644" i="2"/>
  <c r="J562" i="2"/>
  <c r="BK495" i="2"/>
  <c r="BK460" i="2"/>
  <c r="BK399" i="2"/>
  <c r="BK228" i="2"/>
  <c r="J1132" i="2"/>
  <c r="J1110" i="2"/>
  <c r="J1039" i="2"/>
  <c r="J968" i="2"/>
  <c r="BK360" i="2"/>
  <c r="J674" i="2"/>
  <c r="BK1108" i="2"/>
  <c r="J1069" i="2"/>
  <c r="BK1061" i="2"/>
  <c r="J913" i="2"/>
  <c r="BK721" i="2"/>
  <c r="J644" i="2"/>
  <c r="J519" i="2"/>
  <c r="BK459" i="2"/>
  <c r="BK303" i="2"/>
  <c r="BK237" i="2"/>
  <c r="J193" i="2"/>
  <c r="J145" i="2"/>
  <c r="J715" i="2"/>
  <c r="J620" i="2"/>
  <c r="BK653" i="2"/>
  <c r="BK947" i="2"/>
  <c r="J412" i="2"/>
  <c r="J210" i="2"/>
  <c r="BK1002" i="2"/>
  <c r="BK963" i="2"/>
  <c r="BK943" i="2"/>
  <c r="J890" i="2"/>
  <c r="J740" i="2"/>
  <c r="J433" i="2"/>
  <c r="BK1003" i="2"/>
  <c r="J947" i="2"/>
  <c r="BK696" i="2"/>
  <c r="BK649" i="2"/>
  <c r="BK483" i="2"/>
  <c r="BK362" i="2"/>
  <c r="J320" i="2"/>
  <c r="BK215" i="2"/>
  <c r="J583" i="2"/>
  <c r="BK1008" i="2"/>
  <c r="J429" i="2"/>
  <c r="BK319" i="2"/>
  <c r="BK1027" i="2"/>
  <c r="BK1007" i="2"/>
  <c r="BK927" i="2"/>
  <c r="J908" i="2"/>
  <c r="J709" i="2"/>
  <c r="J681" i="2"/>
  <c r="BK635" i="2"/>
  <c r="J591" i="2"/>
  <c r="J489" i="2"/>
  <c r="BK439" i="2"/>
  <c r="BK335" i="2"/>
  <c r="J330" i="2"/>
  <c r="J247" i="2"/>
  <c r="BK199" i="2"/>
  <c r="BK184" i="2"/>
  <c r="J806" i="2"/>
  <c r="BK500" i="2"/>
  <c r="J404" i="2"/>
  <c r="BK324" i="2"/>
  <c r="J957" i="2"/>
  <c r="BK476" i="2"/>
  <c r="BK175" i="3"/>
  <c r="BK172" i="3"/>
  <c r="BK159" i="3"/>
  <c r="BK132" i="3"/>
  <c r="BK162" i="3"/>
  <c r="J144" i="3"/>
  <c r="BK131" i="3"/>
  <c r="BK165" i="3"/>
  <c r="BK138" i="3"/>
  <c r="J131" i="3"/>
  <c r="BK146" i="3"/>
  <c r="BK157" i="3"/>
  <c r="J148" i="3"/>
  <c r="BK141" i="3"/>
  <c r="J184" i="4"/>
  <c r="J176" i="4"/>
  <c r="BK166" i="4"/>
  <c r="J136" i="4"/>
  <c r="BK145" i="4"/>
  <c r="BK140" i="4"/>
  <c r="J154" i="4"/>
  <c r="BK180" i="4"/>
  <c r="J169" i="4"/>
  <c r="BK150" i="4"/>
  <c r="J145" i="4"/>
  <c r="BK157" i="4"/>
  <c r="BK151" i="4"/>
  <c r="J168" i="4"/>
  <c r="BK134" i="4"/>
  <c r="J149" i="4"/>
  <c r="J156" i="4"/>
  <c r="BK133" i="4"/>
  <c r="BK155" i="5"/>
  <c r="J161" i="5"/>
  <c r="J195" i="5"/>
  <c r="J134" i="5"/>
  <c r="J181" i="5"/>
  <c r="J177" i="5"/>
  <c r="BK161" i="5"/>
  <c r="BK151" i="5"/>
  <c r="J137" i="5"/>
  <c r="J221" i="5"/>
  <c r="BK220" i="5"/>
  <c r="BK170" i="5"/>
  <c r="BK197" i="5"/>
  <c r="J158" i="5"/>
  <c r="J222" i="5"/>
  <c r="BK207" i="5"/>
  <c r="J139" i="5"/>
  <c r="BK229" i="5"/>
  <c r="BK214" i="5"/>
  <c r="J182" i="5"/>
  <c r="BK212" i="5"/>
  <c r="BK157" i="5"/>
  <c r="J151" i="5"/>
  <c r="BK189" i="5"/>
  <c r="J166" i="5"/>
  <c r="J156" i="5"/>
  <c r="J174" i="5"/>
  <c r="BK205" i="5"/>
  <c r="J201" i="5"/>
  <c r="J192" i="5"/>
  <c r="BK165" i="5"/>
  <c r="BK139" i="5"/>
  <c r="BK188" i="6"/>
  <c r="BK148" i="6"/>
  <c r="BK129" i="7"/>
  <c r="J170" i="8"/>
  <c r="BK198" i="8"/>
  <c r="J177" i="8"/>
  <c r="BK195" i="8"/>
  <c r="J220" i="10"/>
  <c r="BK236" i="10"/>
  <c r="BK273" i="10"/>
  <c r="J202" i="10"/>
  <c r="BK265" i="10"/>
  <c r="BK250" i="10"/>
  <c r="J231" i="10"/>
  <c r="BK287" i="10"/>
  <c r="J147" i="10"/>
  <c r="J238" i="10"/>
  <c r="BK190" i="10"/>
  <c r="BK206" i="10"/>
  <c r="BK286" i="10"/>
  <c r="J154" i="10"/>
  <c r="BK141" i="10"/>
  <c r="BK232" i="10"/>
  <c r="BK208" i="10"/>
  <c r="BK194" i="10"/>
  <c r="BK174" i="10"/>
  <c r="BK156" i="10"/>
  <c r="BK135" i="10"/>
  <c r="BK216" i="10"/>
  <c r="J236" i="10"/>
  <c r="J293" i="11"/>
  <c r="BK281" i="11"/>
  <c r="BK262" i="11"/>
  <c r="BK250" i="11"/>
  <c r="J234" i="11"/>
  <c r="BK206" i="11"/>
  <c r="J152" i="11"/>
  <c r="J236" i="11"/>
  <c r="J207" i="11"/>
  <c r="BK189" i="11"/>
  <c r="J163" i="11"/>
  <c r="J290" i="11"/>
  <c r="BK231" i="11"/>
  <c r="J224" i="11"/>
  <c r="BK266" i="11"/>
  <c r="BK241" i="11"/>
  <c r="J190" i="11"/>
  <c r="J178" i="11"/>
  <c r="BK164" i="11"/>
  <c r="J148" i="11"/>
  <c r="J181" i="11"/>
  <c r="J157" i="11"/>
  <c r="BK242" i="11"/>
  <c r="J182" i="11"/>
  <c r="BK147" i="11"/>
  <c r="J257" i="11"/>
  <c r="J209" i="11"/>
  <c r="BK239" i="11"/>
  <c r="J276" i="11"/>
  <c r="BK268" i="11"/>
  <c r="BK158" i="11"/>
  <c r="BK137" i="12"/>
  <c r="J129" i="12"/>
  <c r="J139" i="12"/>
  <c r="J130" i="12"/>
  <c r="J285" i="13"/>
  <c r="BK274" i="13"/>
  <c r="J241" i="13"/>
  <c r="J288" i="13"/>
  <c r="J199" i="13"/>
  <c r="BK259" i="13"/>
  <c r="BK170" i="13"/>
  <c r="BK142" i="13"/>
  <c r="J159" i="13"/>
  <c r="J176" i="13"/>
  <c r="J179" i="13"/>
  <c r="J264" i="13"/>
  <c r="BK237" i="13"/>
  <c r="BK184" i="13"/>
  <c r="J182" i="13"/>
  <c r="BK1196" i="2"/>
  <c r="J1171" i="2"/>
  <c r="J1156" i="2"/>
  <c r="BK916" i="2"/>
  <c r="J963" i="2"/>
  <c r="J448" i="2"/>
  <c r="BK1126" i="2"/>
  <c r="J635" i="2"/>
  <c r="J399" i="2"/>
  <c r="J245" i="2"/>
  <c r="BK1187" i="2"/>
  <c r="BK978" i="2"/>
  <c r="J920" i="2"/>
  <c r="BK358" i="2"/>
  <c r="J1163" i="2"/>
  <c r="J1112" i="2"/>
  <c r="BK1074" i="2"/>
  <c r="J1011" i="2"/>
  <c r="BK709" i="2"/>
  <c r="J649" i="2"/>
  <c r="J594" i="2"/>
  <c r="BK549" i="2"/>
  <c r="BK464" i="2"/>
  <c r="BK381" i="2"/>
  <c r="BK559" i="2"/>
  <c r="BK519" i="2"/>
  <c r="J389" i="2"/>
  <c r="BK355" i="2"/>
  <c r="J318" i="2"/>
  <c r="J222" i="2"/>
  <c r="J199" i="2"/>
  <c r="J153" i="2"/>
  <c r="BK1005" i="2"/>
  <c r="BK966" i="2"/>
  <c r="J845" i="2"/>
  <c r="BK967" i="2"/>
  <c r="J1140" i="2"/>
  <c r="J1074" i="2"/>
  <c r="J1041" i="2"/>
  <c r="J916" i="2"/>
  <c r="BK911" i="2"/>
  <c r="BK660" i="2"/>
  <c r="BK641" i="2"/>
  <c r="BK540" i="2"/>
  <c r="J502" i="2"/>
  <c r="J451" i="2"/>
  <c r="J353" i="2"/>
  <c r="BK266" i="2"/>
  <c r="BK222" i="2"/>
  <c r="J197" i="2"/>
  <c r="J157" i="2"/>
  <c r="J931" i="2"/>
  <c r="BK698" i="2"/>
  <c r="BK1171" i="2"/>
  <c r="J1033" i="2"/>
  <c r="J651" i="2"/>
  <c r="J923" i="2"/>
  <c r="J337" i="2"/>
  <c r="J943" i="2"/>
  <c r="J578" i="2"/>
  <c r="J941" i="2"/>
  <c r="J464" i="2"/>
  <c r="J1043" i="2"/>
  <c r="J1006" i="2"/>
  <c r="BK389" i="2"/>
  <c r="J184" i="2"/>
  <c r="J1024" i="2"/>
  <c r="J658" i="2"/>
  <c r="J243" i="2"/>
  <c r="BK169" i="3"/>
  <c r="BK171" i="3"/>
  <c r="BK161" i="3"/>
  <c r="J136" i="3"/>
  <c r="BK168" i="4"/>
  <c r="J137" i="4"/>
  <c r="J180" i="4"/>
  <c r="J161" i="4"/>
  <c r="BK177" i="4"/>
  <c r="BK183" i="4"/>
  <c r="J188" i="5"/>
  <c r="BK174" i="5"/>
  <c r="J173" i="5"/>
  <c r="BK166" i="5"/>
  <c r="BK159" i="5"/>
  <c r="BK147" i="5"/>
  <c r="J143" i="5"/>
  <c r="BK201" i="5"/>
  <c r="J209" i="5"/>
  <c r="J149" i="5"/>
  <c r="BK194" i="5"/>
  <c r="J148" i="5"/>
  <c r="BK222" i="5"/>
  <c r="BK148" i="5"/>
  <c r="BK132" i="5"/>
  <c r="J220" i="5"/>
  <c r="J213" i="5"/>
  <c r="BK228" i="5"/>
  <c r="J153" i="5"/>
  <c r="BK190" i="5"/>
  <c r="BK153" i="5"/>
  <c r="BK198" i="5"/>
  <c r="J207" i="5"/>
  <c r="BK141" i="5"/>
  <c r="J262" i="8"/>
  <c r="BK174" i="8"/>
  <c r="J220" i="8"/>
  <c r="BK207" i="8"/>
  <c r="J187" i="9"/>
  <c r="BK140" i="9"/>
  <c r="BK178" i="9"/>
  <c r="BK176" i="9"/>
  <c r="J164" i="9"/>
  <c r="BK146" i="9"/>
  <c r="J158" i="9"/>
  <c r="J162" i="9"/>
  <c r="J176" i="9"/>
  <c r="J142" i="9"/>
  <c r="J169" i="9"/>
  <c r="J149" i="9"/>
  <c r="J138" i="9"/>
  <c r="BK300" i="10"/>
  <c r="BK280" i="10"/>
  <c r="BK277" i="10"/>
  <c r="J198" i="10"/>
  <c r="J287" i="10"/>
  <c r="J190" i="10"/>
  <c r="J256" i="10"/>
  <c r="J296" i="10"/>
  <c r="BK264" i="10"/>
  <c r="J252" i="10"/>
  <c r="J246" i="10"/>
  <c r="BK205" i="10"/>
  <c r="BK269" i="10"/>
  <c r="J213" i="10"/>
  <c r="BK167" i="10"/>
  <c r="BK247" i="10"/>
  <c r="J165" i="10"/>
  <c r="J157" i="10"/>
  <c r="J137" i="10"/>
  <c r="BK196" i="10"/>
  <c r="J265" i="10"/>
  <c r="BK193" i="10"/>
  <c r="BK289" i="10"/>
  <c r="BK268" i="10"/>
  <c r="BK238" i="10"/>
  <c r="J211" i="10"/>
  <c r="J199" i="10"/>
  <c r="J186" i="10"/>
  <c r="BK183" i="10"/>
  <c r="J178" i="10"/>
  <c r="J166" i="10"/>
  <c r="J144" i="10"/>
  <c r="J275" i="10"/>
  <c r="BK241" i="10"/>
  <c r="J233" i="10"/>
  <c r="J187" i="10"/>
  <c r="J168" i="10"/>
  <c r="BK146" i="10"/>
  <c r="J133" i="10"/>
  <c r="BK226" i="10"/>
  <c r="J172" i="10"/>
  <c r="BK197" i="10"/>
  <c r="J175" i="10"/>
  <c r="J170" i="10"/>
  <c r="BK153" i="10"/>
  <c r="J247" i="10"/>
  <c r="BK133" i="10"/>
  <c r="BK210" i="10"/>
  <c r="J282" i="11"/>
  <c r="BK265" i="11"/>
  <c r="J254" i="11"/>
  <c r="J244" i="11"/>
  <c r="BK228" i="11"/>
  <c r="BK204" i="11"/>
  <c r="BK193" i="11"/>
  <c r="BK149" i="11"/>
  <c r="J262" i="11"/>
  <c r="J216" i="11"/>
  <c r="J184" i="11"/>
  <c r="J167" i="11"/>
  <c r="J240" i="11"/>
  <c r="J280" i="11"/>
  <c r="BK236" i="11"/>
  <c r="BK217" i="11"/>
  <c r="J205" i="11"/>
  <c r="BK258" i="11"/>
  <c r="J225" i="11"/>
  <c r="J219" i="11"/>
  <c r="BK283" i="11"/>
  <c r="BK174" i="11"/>
  <c r="BK157" i="11"/>
  <c r="BK232" i="11"/>
  <c r="J183" i="11"/>
  <c r="J169" i="11"/>
  <c r="J288" i="11"/>
  <c r="BK219" i="11"/>
  <c r="BK216" i="11"/>
  <c r="BK276" i="11"/>
  <c r="BK218" i="11"/>
  <c r="BK256" i="11"/>
  <c r="BK197" i="11"/>
  <c r="BK163" i="11"/>
  <c r="BK223" i="11"/>
  <c r="J138" i="12"/>
  <c r="J140" i="12"/>
  <c r="J137" i="12"/>
  <c r="J231" i="13"/>
  <c r="J263" i="13"/>
  <c r="J236" i="13"/>
  <c r="BK220" i="13"/>
  <c r="BK139" i="13"/>
  <c r="J134" i="13"/>
  <c r="BK162" i="13"/>
  <c r="J154" i="13"/>
  <c r="J228" i="13"/>
  <c r="J162" i="13"/>
  <c r="BK257" i="13"/>
  <c r="BK154" i="13"/>
  <c r="J190" i="13"/>
  <c r="BK177" i="13"/>
  <c r="J1205" i="2"/>
  <c r="J1187" i="2"/>
  <c r="J929" i="2"/>
  <c r="BK731" i="2"/>
  <c r="BK1163" i="2"/>
  <c r="BK655" i="2"/>
  <c r="BK301" i="2"/>
  <c r="BK1177" i="2"/>
  <c r="J837" i="2"/>
  <c r="BK353" i="2"/>
  <c r="BK1132" i="2"/>
  <c r="BK473" i="2"/>
  <c r="J234" i="2"/>
  <c r="J1196" i="2"/>
  <c r="BK1173" i="2"/>
  <c r="J1119" i="2"/>
  <c r="BK1058" i="2"/>
  <c r="BK998" i="2"/>
  <c r="BK704" i="2"/>
  <c r="J655" i="2"/>
  <c r="J544" i="2"/>
  <c r="BK443" i="2"/>
  <c r="BK337" i="2"/>
  <c r="J224" i="2"/>
  <c r="BK182" i="2"/>
  <c r="J975" i="2"/>
  <c r="BK948" i="2"/>
  <c r="BK352" i="2"/>
  <c r="J612" i="2"/>
  <c r="BK707" i="2"/>
  <c r="J529" i="2"/>
  <c r="J473" i="2"/>
  <c r="BK299" i="2"/>
  <c r="J212" i="2"/>
  <c r="J982" i="2"/>
  <c r="BK645" i="2"/>
  <c r="BK1001" i="2"/>
  <c r="J301" i="2"/>
  <c r="BK1004" i="2"/>
  <c r="BK965" i="2"/>
  <c r="J914" i="2"/>
  <c r="J736" i="2"/>
  <c r="J1021" i="2"/>
  <c r="BK854" i="2"/>
  <c r="J650" i="2"/>
  <c r="BK490" i="2"/>
  <c r="BK346" i="2"/>
  <c r="BK939" i="2"/>
  <c r="J570" i="2"/>
  <c r="J608" i="2"/>
  <c r="J326" i="2"/>
  <c r="J342" i="2"/>
  <c r="J268" i="2"/>
  <c r="BK193" i="2"/>
  <c r="J170" i="2"/>
  <c r="BK624" i="2"/>
  <c r="BK344" i="2"/>
  <c r="J1030" i="2"/>
  <c r="BK691" i="2"/>
  <c r="J303" i="2"/>
  <c r="J169" i="3"/>
  <c r="BK140" i="3"/>
  <c r="BK166" i="3"/>
  <c r="J138" i="3"/>
  <c r="J166" i="3"/>
  <c r="J165" i="3"/>
  <c r="BK147" i="3"/>
  <c r="BK145" i="3"/>
  <c r="J156" i="3"/>
  <c r="J146" i="3"/>
  <c r="BK129" i="3"/>
  <c r="J173" i="4"/>
  <c r="J143" i="4"/>
  <c r="J188" i="4"/>
  <c r="BK137" i="4"/>
  <c r="BK188" i="4"/>
  <c r="J177" i="4"/>
  <c r="J157" i="4"/>
  <c r="J146" i="4"/>
  <c r="BK154" i="4"/>
  <c r="BK172" i="4"/>
  <c r="J175" i="4"/>
  <c r="BK141" i="4"/>
  <c r="J150" i="4"/>
  <c r="BK208" i="5"/>
  <c r="BK180" i="5"/>
  <c r="J184" i="5"/>
  <c r="BK175" i="5"/>
  <c r="BK168" i="5"/>
  <c r="J157" i="5"/>
  <c r="BK138" i="5"/>
  <c r="J200" i="5"/>
  <c r="J171" i="5"/>
  <c r="J196" i="5"/>
  <c r="BK219" i="5"/>
  <c r="J146" i="5"/>
  <c r="J130" i="5"/>
  <c r="J194" i="5"/>
  <c r="J216" i="5"/>
  <c r="J159" i="5"/>
  <c r="J211" i="5"/>
  <c r="J172" i="5"/>
  <c r="BK134" i="5"/>
  <c r="J128" i="5"/>
  <c r="BK204" i="5"/>
  <c r="BK200" i="5"/>
  <c r="BK216" i="5"/>
  <c r="BK169" i="5"/>
  <c r="J131" i="5"/>
  <c r="BK142" i="6"/>
  <c r="J242" i="8"/>
  <c r="J265" i="8"/>
  <c r="BK184" i="8"/>
  <c r="BK193" i="8"/>
  <c r="J167" i="8"/>
  <c r="BK172" i="8"/>
  <c r="BK160" i="9"/>
  <c r="BK155" i="9"/>
  <c r="J190" i="9"/>
  <c r="J165" i="9"/>
  <c r="BK164" i="9"/>
  <c r="J170" i="9"/>
  <c r="BK165" i="9"/>
  <c r="J151" i="9"/>
  <c r="J173" i="9"/>
  <c r="J137" i="9"/>
  <c r="J136" i="9"/>
  <c r="J156" i="9"/>
  <c r="BK305" i="10"/>
  <c r="BK299" i="10"/>
  <c r="J288" i="10"/>
  <c r="BK227" i="10"/>
  <c r="BK240" i="10"/>
  <c r="J298" i="10"/>
  <c r="J234" i="10"/>
  <c r="BK292" i="10"/>
  <c r="J257" i="10"/>
  <c r="BK271" i="10"/>
  <c r="BK237" i="10"/>
  <c r="J210" i="10"/>
  <c r="BK215" i="10"/>
  <c r="BK180" i="10"/>
  <c r="BK159" i="10"/>
  <c r="BK137" i="10"/>
  <c r="J263" i="10"/>
  <c r="J279" i="10"/>
  <c r="J200" i="10"/>
  <c r="BK285" i="11"/>
  <c r="J275" i="11"/>
  <c r="J261" i="11"/>
  <c r="BK251" i="11"/>
  <c r="J233" i="11"/>
  <c r="J220" i="11"/>
  <c r="BK191" i="11"/>
  <c r="J250" i="11"/>
  <c r="BK179" i="11"/>
  <c r="BK169" i="11"/>
  <c r="BK154" i="11"/>
  <c r="BK234" i="11"/>
  <c r="BK188" i="11"/>
  <c r="J172" i="11"/>
  <c r="J289" i="11"/>
  <c r="J211" i="11"/>
  <c r="J160" i="11"/>
  <c r="J226" i="11"/>
  <c r="J147" i="11"/>
  <c r="BK244" i="11"/>
  <c r="BK170" i="11"/>
  <c r="J208" i="11"/>
  <c r="J154" i="11"/>
  <c r="BK275" i="11"/>
  <c r="BK138" i="12"/>
  <c r="BK131" i="12"/>
  <c r="J142" i="12"/>
  <c r="BK143" i="12"/>
  <c r="J126" i="12"/>
  <c r="BK130" i="12"/>
  <c r="BK199" i="13"/>
  <c r="BK193" i="13"/>
  <c r="BK270" i="13"/>
  <c r="BK238" i="13"/>
  <c r="BK276" i="13"/>
  <c r="J229" i="13"/>
  <c r="BK288" i="13"/>
  <c r="BK240" i="13"/>
  <c r="J226" i="13"/>
  <c r="BK226" i="13"/>
  <c r="J163" i="13"/>
  <c r="BK230" i="13"/>
  <c r="J243" i="13"/>
  <c r="BK168" i="13"/>
  <c r="J137" i="13"/>
  <c r="BK215" i="13"/>
  <c r="J196" i="13"/>
  <c r="J234" i="13"/>
  <c r="J227" i="13"/>
  <c r="BK190" i="13"/>
  <c r="BK1195" i="2"/>
  <c r="J1027" i="2"/>
  <c r="J972" i="2"/>
  <c r="BK991" i="2"/>
  <c r="BK931" i="2"/>
  <c r="J509" i="2"/>
  <c r="BK1137" i="2"/>
  <c r="J942" i="2"/>
  <c r="BK604" i="2"/>
  <c r="BK359" i="2"/>
  <c r="J1005" i="2"/>
  <c r="J1186" i="2"/>
  <c r="J1165" i="2"/>
  <c r="BK918" i="2"/>
  <c r="J676" i="2"/>
  <c r="BK562" i="2"/>
  <c r="J1169" i="2"/>
  <c r="J1142" i="2"/>
  <c r="J1108" i="2"/>
  <c r="J1061" i="2"/>
  <c r="J1040" i="2"/>
  <c r="BK736" i="2"/>
  <c r="J710" i="2"/>
  <c r="BK681" i="2"/>
  <c r="J648" i="2"/>
  <c r="BK514" i="2"/>
  <c r="J470" i="2"/>
  <c r="J441" i="2"/>
  <c r="J423" i="2"/>
  <c r="BK318" i="2"/>
  <c r="BK230" i="2"/>
  <c r="J1183" i="2"/>
  <c r="J1137" i="2"/>
  <c r="J1114" i="2"/>
  <c r="BK1095" i="2"/>
  <c r="BK1010" i="2"/>
  <c r="J989" i="2"/>
  <c r="BK920" i="2"/>
  <c r="BK669" i="2"/>
  <c r="BK646" i="2"/>
  <c r="J604" i="2"/>
  <c r="BK570" i="2"/>
  <c r="J555" i="2"/>
  <c r="BK529" i="2"/>
  <c r="BK455" i="2"/>
  <c r="J386" i="2"/>
  <c r="J344" i="2"/>
  <c r="J299" i="2"/>
  <c r="BK221" i="2"/>
  <c r="BK187" i="2"/>
  <c r="AS100" i="1"/>
  <c r="BK837" i="2"/>
  <c r="BK861" i="2"/>
  <c r="BK386" i="2"/>
  <c r="BK1089" i="2"/>
  <c r="BK1071" i="2"/>
  <c r="BK1062" i="2"/>
  <c r="J922" i="2"/>
  <c r="BK915" i="2"/>
  <c r="BK738" i="2"/>
  <c r="BK994" i="2"/>
  <c r="J413" i="2"/>
  <c r="J226" i="2"/>
  <c r="J1003" i="2"/>
  <c r="J997" i="2"/>
  <c r="J962" i="2"/>
  <c r="J948" i="2"/>
  <c r="BK913" i="2"/>
  <c r="BK776" i="2"/>
  <c r="J706" i="2"/>
  <c r="J646" i="2"/>
  <c r="BK210" i="2"/>
  <c r="J1009" i="2"/>
  <c r="J978" i="2"/>
  <c r="J911" i="2"/>
  <c r="J881" i="2"/>
  <c r="BK726" i="2"/>
  <c r="BK692" i="2"/>
  <c r="J687" i="2"/>
  <c r="J624" i="2"/>
  <c r="BK608" i="2"/>
  <c r="J525" i="2"/>
  <c r="J460" i="2"/>
  <c r="J457" i="2"/>
  <c r="J324" i="2"/>
  <c r="BK245" i="2"/>
  <c r="BK234" i="2"/>
  <c r="J187" i="2"/>
  <c r="J182" i="2"/>
  <c r="BK710" i="2"/>
  <c r="BK594" i="2"/>
  <c r="BK433" i="2"/>
  <c r="J334" i="2"/>
  <c r="J264" i="2"/>
  <c r="BK153" i="2"/>
  <c r="J696" i="2"/>
  <c r="BK620" i="2"/>
  <c r="BK404" i="2"/>
  <c r="J170" i="3"/>
  <c r="J175" i="3"/>
  <c r="BK170" i="3"/>
  <c r="J145" i="3"/>
  <c r="J130" i="3"/>
  <c r="BK163" i="3"/>
  <c r="J157" i="3"/>
  <c r="BK139" i="3"/>
  <c r="J132" i="3"/>
  <c r="BK168" i="3"/>
  <c r="BK142" i="3"/>
  <c r="J161" i="3"/>
  <c r="BK148" i="3"/>
  <c r="BK143" i="3"/>
  <c r="J129" i="3"/>
  <c r="BK155" i="3"/>
  <c r="BK151" i="3"/>
  <c r="J143" i="3"/>
  <c r="J135" i="3"/>
  <c r="J183" i="4"/>
  <c r="J172" i="4"/>
  <c r="J141" i="4"/>
  <c r="J132" i="4"/>
  <c r="J140" i="4"/>
  <c r="BK143" i="4"/>
  <c r="J135" i="4"/>
  <c r="BK146" i="4"/>
  <c r="BK184" i="4"/>
  <c r="J178" i="4"/>
  <c r="BK171" i="4"/>
  <c r="BK159" i="4"/>
  <c r="BK156" i="4"/>
  <c r="J148" i="4"/>
  <c r="J166" i="4"/>
  <c r="BK163" i="4"/>
  <c r="J152" i="4"/>
  <c r="J181" i="4"/>
  <c r="BK173" i="4"/>
  <c r="J159" i="4"/>
  <c r="J133" i="4"/>
  <c r="BK144" i="4"/>
  <c r="J153" i="4"/>
  <c r="BK149" i="4"/>
  <c r="J187" i="5"/>
  <c r="J141" i="5"/>
  <c r="BK196" i="5"/>
  <c r="BK178" i="5"/>
  <c r="J168" i="5"/>
  <c r="BK140" i="5"/>
  <c r="J212" i="5"/>
  <c r="J202" i="5"/>
  <c r="J133" i="5"/>
  <c r="J228" i="5"/>
  <c r="J218" i="5"/>
  <c r="J191" i="5"/>
  <c r="BK185" i="5"/>
  <c r="BK158" i="5"/>
  <c r="BK193" i="5"/>
  <c r="J142" i="5"/>
  <c r="BK129" i="5"/>
  <c r="J204" i="5"/>
  <c r="BK171" i="5"/>
  <c r="J160" i="5"/>
  <c r="BK210" i="5"/>
  <c r="BK181" i="5"/>
  <c r="J129" i="5"/>
  <c r="BK209" i="5"/>
  <c r="BK186" i="5"/>
  <c r="J199" i="5"/>
  <c r="BK213" i="5"/>
  <c r="BK182" i="5"/>
  <c r="BK143" i="5"/>
  <c r="J185" i="5"/>
  <c r="J150" i="6"/>
  <c r="BK141" i="6"/>
  <c r="J226" i="8"/>
  <c r="J180" i="8"/>
  <c r="BK260" i="8"/>
  <c r="J206" i="8"/>
  <c r="J255" i="8"/>
  <c r="BK186" i="8"/>
  <c r="J278" i="8"/>
  <c r="BK266" i="8"/>
  <c r="BK217" i="8"/>
  <c r="J214" i="8"/>
  <c r="BK162" i="8"/>
  <c r="BK205" i="8"/>
  <c r="BK279" i="8"/>
  <c r="BK270" i="8"/>
  <c r="J217" i="8"/>
  <c r="J273" i="8"/>
  <c r="J251" i="8"/>
  <c r="BK239" i="8"/>
  <c r="J228" i="8"/>
  <c r="BK208" i="8"/>
  <c r="J261" i="8"/>
  <c r="BK243" i="8"/>
  <c r="J221" i="8"/>
  <c r="BK215" i="8"/>
  <c r="J202" i="8"/>
  <c r="BK185" i="8"/>
  <c r="BK165" i="8"/>
  <c r="BK219" i="8"/>
  <c r="BK242" i="8"/>
  <c r="J144" i="9"/>
  <c r="BK159" i="9"/>
  <c r="BK135" i="9"/>
  <c r="BK171" i="9"/>
  <c r="BK177" i="9"/>
  <c r="J146" i="9"/>
  <c r="J160" i="9"/>
  <c r="J171" i="9"/>
  <c r="J181" i="9"/>
  <c r="BK173" i="9"/>
  <c r="BK162" i="9"/>
  <c r="J147" i="9"/>
  <c r="J159" i="9"/>
  <c r="BK156" i="9"/>
  <c r="BK154" i="9"/>
  <c r="J180" i="9"/>
  <c r="BK149" i="9"/>
  <c r="BK143" i="9"/>
  <c r="BK136" i="9"/>
  <c r="BK147" i="9"/>
  <c r="BK151" i="9"/>
  <c r="J139" i="9"/>
  <c r="J307" i="10"/>
  <c r="BK303" i="10"/>
  <c r="BK296" i="10"/>
  <c r="BK290" i="10"/>
  <c r="BK278" i="10"/>
  <c r="BK219" i="10"/>
  <c r="J301" i="10"/>
  <c r="BK239" i="10"/>
  <c r="BK195" i="10"/>
  <c r="BK272" i="10"/>
  <c r="J227" i="10"/>
  <c r="J163" i="10"/>
  <c r="J143" i="10"/>
  <c r="BK285" i="10"/>
  <c r="BK188" i="10"/>
  <c r="J268" i="10"/>
  <c r="J162" i="10"/>
  <c r="J270" i="10"/>
  <c r="J222" i="10"/>
  <c r="J277" i="10"/>
  <c r="J214" i="10"/>
  <c r="BK203" i="10"/>
  <c r="J195" i="10"/>
  <c r="J191" i="10"/>
  <c r="J184" i="10"/>
  <c r="J182" i="10"/>
  <c r="BK176" i="10"/>
  <c r="J167" i="10"/>
  <c r="BK164" i="10"/>
  <c r="BK154" i="10"/>
  <c r="BK140" i="10"/>
  <c r="J289" i="10"/>
  <c r="BK249" i="10"/>
  <c r="J158" i="10"/>
  <c r="BK150" i="10"/>
  <c r="BK199" i="11"/>
  <c r="BK184" i="11"/>
  <c r="BK161" i="11"/>
  <c r="BK148" i="11"/>
  <c r="J239" i="11"/>
  <c r="BK288" i="11"/>
  <c r="BK210" i="11"/>
  <c r="BK202" i="11"/>
  <c r="J179" i="11"/>
  <c r="BK168" i="11"/>
  <c r="J294" i="11"/>
  <c r="J279" i="11"/>
  <c r="J229" i="11"/>
  <c r="J215" i="11"/>
  <c r="BK294" i="11"/>
  <c r="BK270" i="11"/>
  <c r="J251" i="11"/>
  <c r="BK252" i="11"/>
  <c r="J242" i="11"/>
  <c r="BK173" i="11"/>
  <c r="BK264" i="11"/>
  <c r="J238" i="11"/>
  <c r="BK192" i="11"/>
  <c r="J278" i="11"/>
  <c r="J273" i="11"/>
  <c r="J197" i="11"/>
  <c r="BK178" i="11"/>
  <c r="J151" i="11"/>
  <c r="J281" i="11"/>
  <c r="BK263" i="11"/>
  <c r="J217" i="11"/>
  <c r="BK153" i="11"/>
  <c r="BK140" i="12"/>
  <c r="J136" i="12"/>
  <c r="J141" i="12"/>
  <c r="J144" i="12"/>
  <c r="J135" i="12"/>
  <c r="BK135" i="12"/>
  <c r="J131" i="12"/>
  <c r="BK133" i="12"/>
  <c r="BK129" i="12"/>
  <c r="J270" i="13"/>
  <c r="J268" i="13"/>
  <c r="BK245" i="13"/>
  <c r="J235" i="13"/>
  <c r="BK229" i="13"/>
  <c r="J207" i="13"/>
  <c r="J142" i="13"/>
  <c r="BK268" i="13"/>
  <c r="J232" i="13"/>
  <c r="J257" i="13"/>
  <c r="BK203" i="13"/>
  <c r="J168" i="13"/>
  <c r="BK224" i="13"/>
  <c r="BK175" i="13"/>
  <c r="BK144" i="13"/>
  <c r="BK132" i="13"/>
  <c r="J259" i="13"/>
  <c r="BK235" i="13"/>
  <c r="BK266" i="13"/>
  <c r="BK227" i="13"/>
  <c r="BK178" i="13"/>
  <c r="J1206" i="2"/>
  <c r="J1182" i="2"/>
  <c r="BK992" i="2"/>
  <c r="J698" i="2"/>
  <c r="BK1121" i="2"/>
  <c r="J1058" i="2"/>
  <c r="J726" i="2"/>
  <c r="J707" i="2"/>
  <c r="J647" i="2"/>
  <c r="BK557" i="2"/>
  <c r="BK429" i="2"/>
  <c r="BK264" i="2"/>
  <c r="BK1200" i="2"/>
  <c r="BK1182" i="2"/>
  <c r="BK1119" i="2"/>
  <c r="BK1091" i="2"/>
  <c r="BK1024" i="2"/>
  <c r="J980" i="2"/>
  <c r="J671" i="2"/>
  <c r="J600" i="2"/>
  <c r="BK525" i="2"/>
  <c r="BK423" i="2"/>
  <c r="J1158" i="2"/>
  <c r="J717" i="2"/>
  <c r="BK1158" i="2"/>
  <c r="BK706" i="2"/>
  <c r="BK600" i="2"/>
  <c r="J1242" i="2"/>
  <c r="J999" i="2"/>
  <c r="BK957" i="2"/>
  <c r="BK881" i="2"/>
  <c r="J652" i="2"/>
  <c r="J998" i="2"/>
  <c r="J821" i="2"/>
  <c r="J639" i="2"/>
  <c r="BK446" i="2"/>
  <c r="J359" i="2"/>
  <c r="J1083" i="2"/>
  <c r="BK1033" i="2"/>
  <c r="BK502" i="2"/>
  <c r="J346" i="2"/>
  <c r="BK1030" i="2"/>
  <c r="BK968" i="2"/>
  <c r="BK864" i="2"/>
  <c r="BK680" i="2"/>
  <c r="BK615" i="2"/>
  <c r="J500" i="2"/>
  <c r="J352" i="2"/>
  <c r="BK329" i="2"/>
  <c r="BK533" i="2"/>
  <c r="BK232" i="2"/>
  <c r="BK156" i="3"/>
  <c r="J167" i="3"/>
  <c r="J147" i="3"/>
  <c r="BK167" i="3"/>
  <c r="J162" i="3"/>
  <c r="J155" i="3"/>
  <c r="BK137" i="3"/>
  <c r="BK144" i="3"/>
  <c r="BK185" i="4"/>
  <c r="BK169" i="4"/>
  <c r="J139" i="4"/>
  <c r="J134" i="4"/>
  <c r="BK136" i="4"/>
  <c r="J185" i="4"/>
  <c r="BK176" i="4"/>
  <c r="BK153" i="4"/>
  <c r="BK164" i="4"/>
  <c r="BK175" i="4"/>
  <c r="J174" i="4"/>
  <c r="BK156" i="5"/>
  <c r="J136" i="5"/>
  <c r="BK152" i="5"/>
  <c r="BK150" i="5"/>
  <c r="BK191" i="5"/>
  <c r="BK223" i="5"/>
  <c r="J205" i="5"/>
  <c r="BK144" i="5"/>
  <c r="J223" i="5"/>
  <c r="J229" i="5"/>
  <c r="BK199" i="5"/>
  <c r="J155" i="5"/>
  <c r="J190" i="5"/>
  <c r="BK164" i="5"/>
  <c r="J214" i="5"/>
  <c r="J178" i="5"/>
  <c r="BK218" i="5"/>
  <c r="J183" i="5"/>
  <c r="BK133" i="5"/>
  <c r="J155" i="6"/>
  <c r="J185" i="6"/>
  <c r="BK183" i="6"/>
  <c r="J188" i="6"/>
  <c r="BK187" i="6"/>
  <c r="J166" i="6"/>
  <c r="BK144" i="6"/>
  <c r="J167" i="6"/>
  <c r="BK164" i="6"/>
  <c r="J186" i="6"/>
  <c r="J182" i="6"/>
  <c r="BK179" i="6"/>
  <c r="J178" i="6"/>
  <c r="J172" i="6"/>
  <c r="BK162" i="6"/>
  <c r="BK137" i="6"/>
  <c r="J134" i="6"/>
  <c r="J133" i="6"/>
  <c r="BK185" i="6"/>
  <c r="J181" i="6"/>
  <c r="J179" i="6"/>
  <c r="BK177" i="6"/>
  <c r="BK176" i="6"/>
  <c r="BK174" i="6"/>
  <c r="J173" i="6"/>
  <c r="BK172" i="6"/>
  <c r="BK169" i="6"/>
  <c r="J168" i="6"/>
  <c r="BK165" i="6"/>
  <c r="J163" i="6"/>
  <c r="J132" i="6"/>
  <c r="J152" i="6"/>
  <c r="J142" i="6"/>
  <c r="BK132" i="6"/>
  <c r="BK182" i="6"/>
  <c r="BK135" i="6"/>
  <c r="BK184" i="6"/>
  <c r="J177" i="6"/>
  <c r="J171" i="6"/>
  <c r="J176" i="6"/>
  <c r="BK150" i="6"/>
  <c r="J148" i="6"/>
  <c r="J149" i="6"/>
  <c r="J138" i="6"/>
  <c r="BK138" i="6"/>
  <c r="J183" i="6"/>
  <c r="BK146" i="6"/>
  <c r="J144" i="6"/>
  <c r="BK136" i="6"/>
  <c r="BK134" i="6"/>
  <c r="J154" i="6"/>
  <c r="BK151" i="6"/>
  <c r="J158" i="6"/>
  <c r="BK180" i="6"/>
  <c r="BK157" i="6"/>
  <c r="BK155" i="6"/>
  <c r="J140" i="6"/>
  <c r="BK161" i="6"/>
  <c r="J156" i="6"/>
  <c r="BK145" i="6"/>
  <c r="BK163" i="6"/>
  <c r="BK160" i="6"/>
  <c r="J131" i="7"/>
  <c r="BK128" i="7"/>
  <c r="J125" i="7"/>
  <c r="BK132" i="7"/>
  <c r="BK131" i="7"/>
  <c r="J132" i="7"/>
  <c r="J129" i="7"/>
  <c r="BK127" i="7"/>
  <c r="BK125" i="7"/>
  <c r="J127" i="7"/>
  <c r="BK292" i="8"/>
  <c r="J290" i="8"/>
  <c r="J287" i="8"/>
  <c r="J284" i="8"/>
  <c r="J279" i="8"/>
  <c r="BK265" i="8"/>
  <c r="J231" i="8"/>
  <c r="J208" i="8"/>
  <c r="BK200" i="8"/>
  <c r="BK187" i="8"/>
  <c r="J183" i="8"/>
  <c r="J172" i="8"/>
  <c r="BK166" i="8"/>
  <c r="BK275" i="8"/>
  <c r="J209" i="8"/>
  <c r="J205" i="8"/>
  <c r="J258" i="8"/>
  <c r="J289" i="8"/>
  <c r="J257" i="8"/>
  <c r="BK252" i="8"/>
  <c r="J245" i="8"/>
  <c r="BK227" i="8"/>
  <c r="J222" i="8"/>
  <c r="BK199" i="8"/>
  <c r="BK181" i="8"/>
  <c r="BK163" i="8"/>
  <c r="J285" i="8"/>
  <c r="J235" i="8"/>
  <c r="J280" i="8"/>
  <c r="BK257" i="8"/>
  <c r="BK222" i="8"/>
  <c r="J207" i="8"/>
  <c r="J185" i="8"/>
  <c r="BK281" i="8"/>
  <c r="J199" i="8"/>
  <c r="J165" i="8"/>
  <c r="BK277" i="8"/>
  <c r="J252" i="8"/>
  <c r="J236" i="8"/>
  <c r="J213" i="8"/>
  <c r="J201" i="8"/>
  <c r="J283" i="8"/>
  <c r="BK253" i="8"/>
  <c r="J250" i="8"/>
  <c r="J239" i="8"/>
  <c r="BK209" i="8"/>
  <c r="BK168" i="8"/>
  <c r="BK286" i="8"/>
  <c r="BK269" i="8"/>
  <c r="BK228" i="8"/>
  <c r="J204" i="8"/>
  <c r="BK284" i="8"/>
  <c r="J276" i="8"/>
  <c r="J270" i="8"/>
  <c r="BK273" i="8"/>
  <c r="BK187" i="9"/>
  <c r="BK142" i="9"/>
  <c r="J175" i="9"/>
  <c r="J188" i="9"/>
  <c r="BK172" i="9"/>
  <c r="BK139" i="9"/>
  <c r="J134" i="9"/>
  <c r="BK185" i="9"/>
  <c r="J174" i="9"/>
  <c r="BK167" i="9"/>
  <c r="J150" i="9"/>
  <c r="J143" i="9"/>
  <c r="BK152" i="9"/>
  <c r="BK168" i="9"/>
  <c r="J185" i="9"/>
  <c r="BK153" i="9"/>
  <c r="J148" i="9"/>
  <c r="BK137" i="9"/>
  <c r="BK170" i="9"/>
  <c r="BK134" i="9"/>
  <c r="BK199" i="10"/>
  <c r="BK288" i="10"/>
  <c r="J269" i="10"/>
  <c r="BK256" i="10"/>
  <c r="BK254" i="10"/>
  <c r="J248" i="10"/>
  <c r="BK242" i="10"/>
  <c r="J206" i="10"/>
  <c r="J293" i="10"/>
  <c r="BK283" i="10"/>
  <c r="BK270" i="10"/>
  <c r="BK262" i="10"/>
  <c r="J259" i="10"/>
  <c r="J216" i="10"/>
  <c r="J205" i="10"/>
  <c r="BK145" i="10"/>
  <c r="BK298" i="10"/>
  <c r="BK246" i="10"/>
  <c r="BK171" i="10"/>
  <c r="J161" i="10"/>
  <c r="BK152" i="10"/>
  <c r="BK138" i="10"/>
  <c r="J291" i="10"/>
  <c r="J209" i="10"/>
  <c r="BK143" i="10"/>
  <c r="J260" i="10"/>
  <c r="BK161" i="10"/>
  <c r="J290" i="10"/>
  <c r="J245" i="10"/>
  <c r="J282" i="10"/>
  <c r="BK274" i="10"/>
  <c r="J261" i="10"/>
  <c r="BK221" i="10"/>
  <c r="J208" i="10"/>
  <c r="BK202" i="10"/>
  <c r="BK192" i="10"/>
  <c r="J188" i="10"/>
  <c r="BK185" i="10"/>
  <c r="J183" i="10"/>
  <c r="BK179" i="10"/>
  <c r="BK175" i="10"/>
  <c r="BK165" i="10"/>
  <c r="BK151" i="10"/>
  <c r="BK147" i="10"/>
  <c r="J283" i="10"/>
  <c r="J254" i="10"/>
  <c r="BK220" i="10"/>
  <c r="J203" i="10"/>
  <c r="BK209" i="10"/>
  <c r="J197" i="10"/>
  <c r="BK170" i="10"/>
  <c r="BK166" i="10"/>
  <c r="J151" i="10"/>
  <c r="J156" i="10"/>
  <c r="J145" i="10"/>
  <c r="J228" i="10"/>
  <c r="J212" i="10"/>
  <c r="BK160" i="10"/>
  <c r="J243" i="10"/>
  <c r="BK223" i="10"/>
  <c r="BK189" i="10"/>
  <c r="J179" i="10"/>
  <c r="J176" i="10"/>
  <c r="J171" i="10"/>
  <c r="BK149" i="10"/>
  <c r="J136" i="10"/>
  <c r="BK253" i="10"/>
  <c r="J215" i="10"/>
  <c r="J272" i="10"/>
  <c r="J242" i="10"/>
  <c r="BK142" i="10"/>
  <c r="J291" i="11"/>
  <c r="J284" i="11"/>
  <c r="BK278" i="11"/>
  <c r="J270" i="11"/>
  <c r="J263" i="11"/>
  <c r="J255" i="11"/>
  <c r="J247" i="11"/>
  <c r="J243" i="11"/>
  <c r="J232" i="11"/>
  <c r="J227" i="11"/>
  <c r="BK203" i="11"/>
  <c r="BK182" i="11"/>
  <c r="J174" i="11"/>
  <c r="J158" i="11"/>
  <c r="J285" i="11"/>
  <c r="BK233" i="11"/>
  <c r="BK215" i="11"/>
  <c r="J203" i="11"/>
  <c r="BK201" i="11"/>
  <c r="J177" i="11"/>
  <c r="BK171" i="11"/>
  <c r="J292" i="11"/>
  <c r="BK286" i="11"/>
  <c r="J265" i="11"/>
  <c r="J260" i="11"/>
  <c r="J214" i="11"/>
  <c r="BK259" i="11"/>
  <c r="J253" i="11"/>
  <c r="BK227" i="11"/>
  <c r="BK291" i="11"/>
  <c r="BK187" i="11"/>
  <c r="BK226" i="11"/>
  <c r="BK167" i="11"/>
  <c r="J159" i="11"/>
  <c r="BK152" i="11"/>
  <c r="J277" i="11"/>
  <c r="J200" i="11"/>
  <c r="J187" i="11"/>
  <c r="J170" i="11"/>
  <c r="J164" i="11"/>
  <c r="J153" i="11"/>
  <c r="J252" i="11"/>
  <c r="J213" i="11"/>
  <c r="BK160" i="11"/>
  <c r="J204" i="11"/>
  <c r="BK279" i="11"/>
  <c r="J274" i="11"/>
  <c r="BK211" i="11"/>
  <c r="J198" i="11"/>
  <c r="BK247" i="11"/>
  <c r="J188" i="11"/>
  <c r="BK287" i="11"/>
  <c r="BK255" i="11"/>
  <c r="J191" i="11"/>
  <c r="J283" i="11"/>
  <c r="J266" i="11"/>
  <c r="BK235" i="11"/>
  <c r="J194" i="11"/>
  <c r="BK150" i="11"/>
  <c r="BK139" i="12"/>
  <c r="BK134" i="12"/>
  <c r="BK128" i="12"/>
  <c r="BK126" i="12"/>
  <c r="J125" i="12"/>
  <c r="J133" i="12"/>
  <c r="BK132" i="12"/>
  <c r="BK141" i="12"/>
  <c r="J128" i="12"/>
  <c r="BK196" i="13"/>
  <c r="BK173" i="13"/>
  <c r="J273" i="13"/>
  <c r="J266" i="13"/>
  <c r="BK243" i="13"/>
  <c r="J188" i="13"/>
  <c r="J230" i="13"/>
  <c r="J215" i="13"/>
  <c r="J193" i="13"/>
  <c r="J248" i="13"/>
  <c r="BK234" i="13"/>
  <c r="J251" i="13"/>
  <c r="J276" i="13"/>
  <c r="J166" i="13"/>
  <c r="BK186" i="13"/>
  <c r="BK159" i="13"/>
  <c r="J274" i="13"/>
  <c r="BK206" i="13"/>
  <c r="BK1197" i="2"/>
  <c r="J1177" i="2"/>
  <c r="J981" i="2"/>
  <c r="J964" i="2"/>
  <c r="BK412" i="2"/>
  <c r="BK470" i="2"/>
  <c r="J1121" i="2"/>
  <c r="J1160" i="2"/>
  <c r="J861" i="2"/>
  <c r="J329" i="2"/>
  <c r="BK1079" i="2"/>
  <c r="J951" i="2"/>
  <c r="J653" i="2"/>
  <c r="BK618" i="2"/>
  <c r="J540" i="2"/>
  <c r="J443" i="2"/>
  <c r="BK349" i="2"/>
  <c r="BK1206" i="2"/>
  <c r="BK1186" i="2"/>
  <c r="BK1123" i="2"/>
  <c r="BK1112" i="2"/>
  <c r="BK1040" i="2"/>
  <c r="BK999" i="2"/>
  <c r="BK973" i="2"/>
  <c r="J660" i="2"/>
  <c r="BK588" i="2"/>
  <c r="J514" i="2"/>
  <c r="J381" i="2"/>
  <c r="J335" i="2"/>
  <c r="J185" i="2"/>
  <c r="BK1000" i="2"/>
  <c r="J939" i="2"/>
  <c r="J927" i="2"/>
  <c r="J1095" i="2"/>
  <c r="J724" i="2"/>
  <c r="J634" i="2"/>
  <c r="BK496" i="2"/>
  <c r="J439" i="2"/>
  <c r="BK243" i="2"/>
  <c r="J215" i="2"/>
  <c r="BK989" i="2"/>
  <c r="J669" i="2"/>
  <c r="BK1165" i="2"/>
  <c r="J1004" i="2"/>
  <c r="J700" i="2"/>
  <c r="J230" i="2"/>
  <c r="J1001" i="2"/>
  <c r="BK951" i="2"/>
  <c r="BK830" i="2"/>
  <c r="BK457" i="2"/>
  <c r="J993" i="2"/>
  <c r="BK648" i="2"/>
  <c r="J455" i="2"/>
  <c r="J360" i="2"/>
  <c r="BK268" i="2"/>
  <c r="BK639" i="2"/>
  <c r="BK724" i="2"/>
  <c r="J426" i="2"/>
  <c r="BK145" i="2"/>
  <c r="J1008" i="2"/>
  <c r="BK922" i="2"/>
  <c r="J731" i="2"/>
  <c r="J691" i="2"/>
  <c r="J618" i="2"/>
  <c r="J495" i="2"/>
  <c r="J362" i="2"/>
  <c r="BK334" i="2"/>
  <c r="J237" i="2"/>
  <c r="BK225" i="2"/>
  <c r="J915" i="2"/>
  <c r="BK480" i="2"/>
  <c r="BK197" i="2"/>
  <c r="BK821" i="2"/>
  <c r="J496" i="2"/>
  <c r="BK158" i="3"/>
  <c r="J141" i="3"/>
  <c r="J171" i="3"/>
  <c r="J153" i="3"/>
  <c r="BK133" i="3"/>
  <c r="J164" i="3"/>
  <c r="J160" i="3"/>
  <c r="J142" i="3"/>
  <c r="BK153" i="3"/>
  <c r="J134" i="3"/>
  <c r="BK178" i="4"/>
  <c r="J151" i="4"/>
  <c r="J144" i="4"/>
  <c r="BK174" i="4"/>
  <c r="BK162" i="4"/>
  <c r="J163" i="4"/>
  <c r="J164" i="4"/>
  <c r="J167" i="5"/>
  <c r="BK137" i="5"/>
  <c r="J175" i="5"/>
  <c r="J170" i="5"/>
  <c r="BK163" i="5"/>
  <c r="J154" i="5"/>
  <c r="J144" i="5"/>
  <c r="BK130" i="5"/>
  <c r="J189" i="5"/>
  <c r="J217" i="5"/>
  <c r="BK154" i="5"/>
  <c r="BK224" i="5"/>
  <c r="J145" i="5"/>
  <c r="J224" i="5"/>
  <c r="BK215" i="5"/>
  <c r="J198" i="5"/>
  <c r="J150" i="5"/>
  <c r="J193" i="5"/>
  <c r="J147" i="5"/>
  <c r="J187" i="6"/>
  <c r="BK143" i="6"/>
  <c r="BK175" i="6"/>
  <c r="BK171" i="6"/>
  <c r="BK167" i="6"/>
  <c r="J164" i="6"/>
  <c r="BK158" i="6"/>
  <c r="BK154" i="6"/>
  <c r="J151" i="6"/>
  <c r="J184" i="6"/>
  <c r="J137" i="6"/>
  <c r="BK133" i="6"/>
  <c r="BK186" i="6"/>
  <c r="J180" i="6"/>
  <c r="BK173" i="6"/>
  <c r="J169" i="6"/>
  <c r="BK149" i="6"/>
  <c r="BK181" i="6"/>
  <c r="J141" i="6"/>
  <c r="J136" i="6"/>
  <c r="BK168" i="6"/>
  <c r="J145" i="6"/>
  <c r="J135" i="6"/>
  <c r="BK178" i="6"/>
  <c r="BK152" i="6"/>
  <c r="J160" i="6"/>
  <c r="J143" i="6"/>
  <c r="J175" i="6"/>
  <c r="BK156" i="6"/>
  <c r="J162" i="6"/>
  <c r="BK166" i="6"/>
  <c r="J165" i="6"/>
  <c r="J161" i="6"/>
  <c r="BK231" i="8"/>
  <c r="J225" i="8"/>
  <c r="J211" i="8"/>
  <c r="J188" i="8"/>
  <c r="J157" i="8"/>
  <c r="J266" i="8"/>
  <c r="BK236" i="8"/>
  <c r="J216" i="8"/>
  <c r="J168" i="8"/>
  <c r="J260" i="8"/>
  <c r="BK233" i="8"/>
  <c r="BK211" i="8"/>
  <c r="J200" i="8"/>
  <c r="BK157" i="8"/>
  <c r="J198" i="8"/>
  <c r="BK169" i="8"/>
  <c r="J288" i="8"/>
  <c r="BK261" i="8"/>
  <c r="BK251" i="8"/>
  <c r="J215" i="8"/>
  <c r="BK206" i="8"/>
  <c r="J174" i="8"/>
  <c r="J271" i="8"/>
  <c r="J246" i="8"/>
  <c r="J256" i="8"/>
  <c r="BK204" i="8"/>
  <c r="BK167" i="8"/>
  <c r="J277" i="8"/>
  <c r="BK230" i="8"/>
  <c r="BK216" i="8"/>
  <c r="J186" i="8"/>
  <c r="BK183" i="8"/>
  <c r="J282" i="8"/>
  <c r="J272" i="8"/>
  <c r="BK282" i="8"/>
  <c r="J259" i="8"/>
  <c r="J187" i="8"/>
  <c r="BK255" i="8"/>
  <c r="J243" i="8"/>
  <c r="BK235" i="8"/>
  <c r="BK226" i="8"/>
  <c r="J190" i="8"/>
  <c r="BK256" i="8"/>
  <c r="BK238" i="8"/>
  <c r="J219" i="8"/>
  <c r="BK213" i="8"/>
  <c r="BK190" i="8"/>
  <c r="J166" i="8"/>
  <c r="J163" i="8"/>
  <c r="BK214" i="8"/>
  <c r="J234" i="8"/>
  <c r="BK157" i="9"/>
  <c r="J157" i="9"/>
  <c r="J140" i="9"/>
  <c r="J183" i="9"/>
  <c r="BK163" i="9"/>
  <c r="J133" i="9"/>
  <c r="BK183" i="9"/>
  <c r="BK180" i="9"/>
  <c r="BK169" i="9"/>
  <c r="J161" i="9"/>
  <c r="BK138" i="9"/>
  <c r="BK179" i="9"/>
  <c r="J155" i="9"/>
  <c r="BK150" i="9"/>
  <c r="J163" i="9"/>
  <c r="BK145" i="9"/>
  <c r="J172" i="9"/>
  <c r="J177" i="9"/>
  <c r="J152" i="9"/>
  <c r="BK158" i="9"/>
  <c r="BK307" i="10"/>
  <c r="BK297" i="10"/>
  <c r="BK293" i="10"/>
  <c r="BK279" i="10"/>
  <c r="BK276" i="10"/>
  <c r="BK304" i="10"/>
  <c r="J229" i="10"/>
  <c r="J299" i="10"/>
  <c r="J297" i="10"/>
  <c r="J250" i="10"/>
  <c r="J219" i="10"/>
  <c r="BK295" i="10"/>
  <c r="J302" i="10"/>
  <c r="J267" i="10"/>
  <c r="BK260" i="10"/>
  <c r="BK255" i="10"/>
  <c r="BK251" i="10"/>
  <c r="BK235" i="10"/>
  <c r="BK212" i="10"/>
  <c r="J149" i="10"/>
  <c r="J271" i="10"/>
  <c r="BK261" i="10"/>
  <c r="J226" i="10"/>
  <c r="BK204" i="10"/>
  <c r="BK187" i="10"/>
  <c r="BK252" i="10"/>
  <c r="BK243" i="10"/>
  <c r="BK198" i="10"/>
  <c r="J164" i="10"/>
  <c r="J159" i="10"/>
  <c r="J155" i="10"/>
  <c r="J141" i="10"/>
  <c r="BK136" i="10"/>
  <c r="J221" i="10"/>
  <c r="BK148" i="10"/>
  <c r="BK263" i="10"/>
  <c r="J281" i="10"/>
  <c r="J273" i="10"/>
  <c r="J230" i="10"/>
  <c r="J278" i="10"/>
  <c r="J258" i="10"/>
  <c r="J204" i="10"/>
  <c r="J235" i="10"/>
  <c r="BK228" i="10"/>
  <c r="J196" i="10"/>
  <c r="BK168" i="10"/>
  <c r="J153" i="10"/>
  <c r="J135" i="10"/>
  <c r="BK132" i="10"/>
  <c r="BK233" i="10"/>
  <c r="BK211" i="10"/>
  <c r="J173" i="10"/>
  <c r="J285" i="10"/>
  <c r="J240" i="10"/>
  <c r="J193" i="10"/>
  <c r="BK181" i="10"/>
  <c r="BK178" i="10"/>
  <c r="BK173" i="10"/>
  <c r="BK157" i="10"/>
  <c r="BK229" i="11"/>
  <c r="BK208" i="11"/>
  <c r="J201" i="11"/>
  <c r="J192" i="11"/>
  <c r="J162" i="11"/>
  <c r="BK151" i="11"/>
  <c r="BK269" i="11"/>
  <c r="J235" i="11"/>
  <c r="J223" i="11"/>
  <c r="BK205" i="11"/>
  <c r="BK200" i="11"/>
  <c r="BK180" i="11"/>
  <c r="BK172" i="11"/>
  <c r="BK214" i="11"/>
  <c r="J150" i="11"/>
  <c r="BK238" i="11"/>
  <c r="BK284" i="11"/>
  <c r="J264" i="11"/>
  <c r="J259" i="11"/>
  <c r="J228" i="11"/>
  <c r="BK207" i="11"/>
  <c r="BK274" i="11"/>
  <c r="BK257" i="11"/>
  <c r="BK243" i="11"/>
  <c r="BK198" i="11"/>
  <c r="BK293" i="11"/>
  <c r="J189" i="11"/>
  <c r="J231" i="11"/>
  <c r="BK220" i="11"/>
  <c r="BK224" i="11"/>
  <c r="J206" i="11"/>
  <c r="J127" i="12"/>
  <c r="J143" i="12"/>
  <c r="J261" i="13"/>
  <c r="J254" i="13"/>
  <c r="BK236" i="13"/>
  <c r="BK264" i="13"/>
  <c r="BK254" i="13"/>
  <c r="BK273" i="13"/>
  <c r="BK228" i="13"/>
  <c r="J184" i="13"/>
  <c r="BK145" i="13"/>
  <c r="BK285" i="13"/>
  <c r="J139" i="13"/>
  <c r="J220" i="13"/>
  <c r="J186" i="13"/>
  <c r="BK263" i="13"/>
  <c r="BK1210" i="2"/>
  <c r="BK1183" i="2"/>
  <c r="BK975" i="2"/>
  <c r="BK806" i="2"/>
  <c r="J446" i="2"/>
  <c r="J992" i="2"/>
  <c r="J1093" i="2"/>
  <c r="J1065" i="2"/>
  <c r="BK923" i="2"/>
  <c r="BK689" i="2"/>
  <c r="J588" i="2"/>
  <c r="J483" i="2"/>
  <c r="BK426" i="2"/>
  <c r="J1210" i="2"/>
  <c r="J1195" i="2"/>
  <c r="J1126" i="2"/>
  <c r="BK1041" i="2"/>
  <c r="BK993" i="2"/>
  <c r="BK674" i="2"/>
  <c r="J656" i="2"/>
  <c r="BK583" i="2"/>
  <c r="J533" i="2"/>
  <c r="BK451" i="2"/>
  <c r="BK369" i="2"/>
  <c r="J270" i="2"/>
  <c r="BK191" i="2"/>
  <c r="J1055" i="2"/>
  <c r="J967" i="2"/>
  <c r="BK929" i="2"/>
  <c r="J830" i="2"/>
  <c r="BK1093" i="2"/>
  <c r="BK671" i="2"/>
  <c r="BK578" i="2"/>
  <c r="J488" i="2"/>
  <c r="J435" i="2"/>
  <c r="J221" i="2"/>
  <c r="J1007" i="2"/>
  <c r="J666" i="2"/>
  <c r="BK1021" i="2"/>
  <c r="BK663" i="2"/>
  <c r="J1221" i="2"/>
  <c r="J1000" i="2"/>
  <c r="J958" i="2"/>
  <c r="BK940" i="2"/>
  <c r="J738" i="2"/>
  <c r="BK1006" i="2"/>
  <c r="BK791" i="2"/>
  <c r="J506" i="2"/>
  <c r="BK413" i="2"/>
  <c r="J358" i="2"/>
  <c r="BK712" i="2"/>
  <c r="J565" i="2"/>
  <c r="BK488" i="2"/>
  <c r="J325" i="2"/>
  <c r="J1010" i="2"/>
  <c r="BK270" i="2"/>
  <c r="BK189" i="2"/>
  <c r="BK717" i="2"/>
  <c r="J476" i="2"/>
  <c r="BK342" i="2"/>
  <c r="J1062" i="2"/>
  <c r="BK676" i="2"/>
  <c r="BK226" i="2"/>
  <c r="BK160" i="3"/>
  <c r="J172" i="3"/>
  <c r="J151" i="3"/>
  <c r="BK130" i="3"/>
  <c r="J139" i="3"/>
  <c r="J158" i="3"/>
  <c r="J150" i="3"/>
  <c r="BK150" i="3"/>
  <c r="BK136" i="3"/>
  <c r="BK179" i="4"/>
  <c r="J165" i="4"/>
  <c r="BK135" i="4"/>
  <c r="BK155" i="4"/>
  <c r="J155" i="4"/>
  <c r="J179" i="4"/>
  <c r="J162" i="4"/>
  <c r="BK147" i="4"/>
  <c r="BK132" i="4"/>
  <c r="BK167" i="4"/>
  <c r="BK165" i="4"/>
  <c r="J160" i="4"/>
  <c r="BK202" i="5"/>
  <c r="BK179" i="5"/>
  <c r="J179" i="5"/>
  <c r="BK172" i="5"/>
  <c r="J164" i="5"/>
  <c r="BK149" i="5"/>
  <c r="J132" i="5"/>
  <c r="J215" i="5"/>
  <c r="BK221" i="5"/>
  <c r="J225" i="5"/>
  <c r="J206" i="5"/>
  <c r="BK135" i="5"/>
  <c r="BK225" i="5"/>
  <c r="BK217" i="5"/>
  <c r="BK160" i="5"/>
  <c r="BK162" i="5"/>
  <c r="BK128" i="5"/>
  <c r="BK187" i="5"/>
  <c r="BK195" i="5"/>
  <c r="J140" i="5"/>
  <c r="J197" i="5"/>
  <c r="BK183" i="5"/>
  <c r="J208" i="5"/>
  <c r="J163" i="5"/>
  <c r="BK184" i="5"/>
  <c r="J146" i="6"/>
  <c r="BK287" i="8"/>
  <c r="BK290" i="8"/>
  <c r="BK202" i="8"/>
  <c r="BK218" i="8"/>
  <c r="BK276" i="8"/>
  <c r="BK283" i="8"/>
  <c r="J233" i="8"/>
  <c r="BK258" i="8"/>
  <c r="J238" i="8"/>
  <c r="BK170" i="8"/>
  <c r="BK232" i="8"/>
  <c r="BK203" i="8"/>
  <c r="J181" i="8"/>
  <c r="J244" i="8"/>
  <c r="BK201" i="8"/>
  <c r="BK166" i="9"/>
  <c r="BK188" i="9"/>
  <c r="J167" i="9"/>
  <c r="BK161" i="9"/>
  <c r="J168" i="9"/>
  <c r="J179" i="9"/>
  <c r="J166" i="9"/>
  <c r="BK144" i="9"/>
  <c r="BK181" i="9"/>
  <c r="J153" i="9"/>
  <c r="J154" i="9"/>
  <c r="BK175" i="9"/>
  <c r="BK133" i="9"/>
  <c r="J145" i="9"/>
  <c r="J304" i="10"/>
  <c r="BK294" i="10"/>
  <c r="BK275" i="10"/>
  <c r="J300" i="10"/>
  <c r="BK201" i="10"/>
  <c r="J292" i="10"/>
  <c r="BK302" i="10"/>
  <c r="J303" i="10"/>
  <c r="J262" i="10"/>
  <c r="J249" i="10"/>
  <c r="J232" i="10"/>
  <c r="BK214" i="10"/>
  <c r="J284" i="10"/>
  <c r="BK267" i="10"/>
  <c r="BK207" i="10"/>
  <c r="J255" i="10"/>
  <c r="BK244" i="10"/>
  <c r="J160" i="10"/>
  <c r="J146" i="10"/>
  <c r="J239" i="10"/>
  <c r="BK139" i="10"/>
  <c r="BK259" i="10"/>
  <c r="BK281" i="10"/>
  <c r="J280" i="10"/>
  <c r="J266" i="10"/>
  <c r="BK213" i="10"/>
  <c r="J201" i="10"/>
  <c r="J189" i="10"/>
  <c r="BK184" i="10"/>
  <c r="J180" i="10"/>
  <c r="J174" i="10"/>
  <c r="J150" i="10"/>
  <c r="J253" i="10"/>
  <c r="BK245" i="10"/>
  <c r="BK191" i="10"/>
  <c r="BK200" i="10"/>
  <c r="BK169" i="10"/>
  <c r="J134" i="10"/>
  <c r="J140" i="10"/>
  <c r="BK234" i="10"/>
  <c r="J223" i="10"/>
  <c r="BK282" i="10"/>
  <c r="BK182" i="10"/>
  <c r="BK177" i="10"/>
  <c r="BK162" i="10"/>
  <c r="J152" i="10"/>
  <c r="BK257" i="10"/>
  <c r="BK134" i="10"/>
  <c r="J244" i="10"/>
  <c r="J256" i="11"/>
  <c r="J237" i="11"/>
  <c r="J212" i="11"/>
  <c r="BK194" i="11"/>
  <c r="BK177" i="11"/>
  <c r="J287" i="11"/>
  <c r="BK230" i="11"/>
  <c r="BK183" i="11"/>
  <c r="J193" i="11"/>
  <c r="BK292" i="11"/>
  <c r="BK261" i="11"/>
  <c r="J218" i="11"/>
  <c r="BK212" i="11"/>
  <c r="J267" i="11"/>
  <c r="BK249" i="11"/>
  <c r="BK260" i="11"/>
  <c r="BK248" i="11"/>
  <c r="J171" i="11"/>
  <c r="J161" i="11"/>
  <c r="J149" i="11"/>
  <c r="BK190" i="11"/>
  <c r="J180" i="11"/>
  <c r="J168" i="11"/>
  <c r="J230" i="11"/>
  <c r="BK240" i="11"/>
  <c r="J268" i="11"/>
  <c r="BK254" i="11"/>
  <c r="J173" i="11"/>
  <c r="J210" i="11"/>
  <c r="BK181" i="11"/>
  <c r="BK209" i="11"/>
  <c r="BK162" i="11"/>
  <c r="J269" i="11"/>
  <c r="J199" i="11"/>
  <c r="BK144" i="12"/>
  <c r="J132" i="12"/>
  <c r="BK125" i="12"/>
  <c r="BK136" i="12"/>
  <c r="BK142" i="12"/>
  <c r="BK127" i="12"/>
  <c r="J144" i="13"/>
  <c r="J284" i="13"/>
  <c r="BK251" i="13"/>
  <c r="J237" i="13"/>
  <c r="J225" i="13"/>
  <c r="J170" i="13"/>
  <c r="BK284" i="13"/>
  <c r="BK241" i="13"/>
  <c r="J203" i="13"/>
  <c r="BK232" i="13"/>
  <c r="J136" i="13"/>
  <c r="BK166" i="13"/>
  <c r="J175" i="13"/>
  <c r="J240" i="13"/>
  <c r="J245" i="13"/>
  <c r="BK163" i="13"/>
  <c r="BK134" i="13"/>
  <c r="J206" i="13"/>
  <c r="BK231" i="13"/>
  <c r="BK188" i="13"/>
  <c r="J224" i="13"/>
  <c r="BK1215" i="2"/>
  <c r="J1192" i="2"/>
  <c r="BK982" i="2"/>
  <c r="J994" i="2"/>
  <c r="BK627" i="2"/>
  <c r="BK1140" i="2"/>
  <c r="BK634" i="2"/>
  <c r="J1002" i="2"/>
  <c r="J1167" i="2"/>
  <c r="J680" i="2"/>
  <c r="J191" i="2"/>
  <c r="BK1083" i="2"/>
  <c r="BK1043" i="2"/>
  <c r="BK715" i="2"/>
  <c r="BK656" i="2"/>
  <c r="BK612" i="2"/>
  <c r="BK489" i="2"/>
  <c r="J463" i="2"/>
  <c r="BK325" i="2"/>
  <c r="J1197" i="2"/>
  <c r="BK1160" i="2"/>
  <c r="BK1114" i="2"/>
  <c r="BK1036" i="2"/>
  <c r="BK972" i="2"/>
  <c r="BK666" i="2"/>
  <c r="BK591" i="2"/>
  <c r="J513" i="2"/>
  <c r="J363" i="2"/>
  <c r="BK212" i="2"/>
  <c r="BK157" i="2"/>
  <c r="BK997" i="2"/>
  <c r="J940" i="2"/>
  <c r="J319" i="2"/>
  <c r="BK647" i="2"/>
  <c r="J729" i="2"/>
  <c r="BK658" i="2"/>
  <c r="BK506" i="2"/>
  <c r="J393" i="2"/>
  <c r="BK224" i="2"/>
  <c r="J189" i="2"/>
  <c r="BK729" i="2"/>
  <c r="BK1055" i="2"/>
  <c r="J557" i="2"/>
  <c r="J355" i="2"/>
  <c r="J965" i="2"/>
  <c r="BK509" i="2"/>
  <c r="BK393" i="2"/>
  <c r="BK326" i="2"/>
  <c r="J641" i="2"/>
  <c r="BK513" i="2"/>
  <c r="J369" i="2"/>
  <c r="BK1011" i="2"/>
  <c r="BK980" i="2"/>
  <c r="BK890" i="2"/>
  <c r="BK700" i="2"/>
  <c r="BK650" i="2"/>
  <c r="BK544" i="2"/>
  <c r="J459" i="2"/>
  <c r="J349" i="2"/>
  <c r="BK320" i="2"/>
  <c r="J232" i="2"/>
  <c r="BK185" i="2"/>
  <c r="J692" i="2"/>
  <c r="BK435" i="2"/>
  <c r="J228" i="2"/>
  <c r="BK942" i="2"/>
  <c r="J490" i="2"/>
  <c r="J159" i="3"/>
  <c r="J168" i="3"/>
  <c r="BK134" i="3"/>
  <c r="J152" i="3"/>
  <c r="BK135" i="3"/>
  <c r="J163" i="3"/>
  <c r="BK164" i="3"/>
  <c r="J140" i="3"/>
  <c r="J133" i="3"/>
  <c r="BK152" i="3"/>
  <c r="J137" i="3"/>
  <c r="J171" i="4"/>
  <c r="J147" i="4"/>
  <c r="BK139" i="4"/>
  <c r="BK181" i="4"/>
  <c r="J167" i="4"/>
  <c r="BK152" i="4"/>
  <c r="BK148" i="4"/>
  <c r="BK161" i="4"/>
  <c r="BK160" i="4"/>
  <c r="BK188" i="5"/>
  <c r="BK142" i="5"/>
  <c r="J135" i="5"/>
  <c r="J176" i="5"/>
  <c r="J169" i="5"/>
  <c r="J162" i="5"/>
  <c r="BK146" i="5"/>
  <c r="BK131" i="5"/>
  <c r="BK173" i="5"/>
  <c r="BK145" i="5"/>
  <c r="BK167" i="5"/>
  <c r="J210" i="5"/>
  <c r="J138" i="5"/>
  <c r="J219" i="5"/>
  <c r="J180" i="5"/>
  <c r="BK211" i="5"/>
  <c r="J152" i="5"/>
  <c r="BK192" i="5"/>
  <c r="J165" i="5"/>
  <c r="BK176" i="5"/>
  <c r="BK206" i="5"/>
  <c r="BK177" i="5"/>
  <c r="J186" i="5"/>
  <c r="BK136" i="5"/>
  <c r="J157" i="6"/>
  <c r="BK140" i="6"/>
  <c r="J174" i="6"/>
  <c r="BK130" i="7"/>
  <c r="J130" i="7"/>
  <c r="J128" i="7"/>
  <c r="BK126" i="7"/>
  <c r="J126" i="7"/>
  <c r="J293" i="8"/>
  <c r="BK289" i="8"/>
  <c r="J286" i="8"/>
  <c r="BK285" i="8"/>
  <c r="BK280" i="8"/>
  <c r="J275" i="8"/>
  <c r="J232" i="8"/>
  <c r="BK221" i="8"/>
  <c r="J203" i="8"/>
  <c r="J195" i="8"/>
  <c r="BK180" i="8"/>
  <c r="J169" i="8"/>
  <c r="BK288" i="8"/>
  <c r="BK272" i="8"/>
  <c r="J162" i="8"/>
  <c r="J292" i="8"/>
  <c r="BK234" i="8"/>
  <c r="BK259" i="8"/>
  <c r="J253" i="8"/>
  <c r="BK250" i="8"/>
  <c r="BK244" i="8"/>
  <c r="J230" i="8"/>
  <c r="BK220" i="8"/>
  <c r="J193" i="8"/>
  <c r="J175" i="8"/>
  <c r="BK293" i="8"/>
  <c r="J212" i="8"/>
  <c r="J192" i="8"/>
  <c r="J263" i="8"/>
  <c r="BK177" i="8"/>
  <c r="J281" i="8"/>
  <c r="BK271" i="8"/>
  <c r="BK278" i="8"/>
  <c r="BK263" i="8"/>
  <c r="BK188" i="8"/>
  <c r="BK262" i="8"/>
  <c r="BK246" i="8"/>
  <c r="J227" i="8"/>
  <c r="J184" i="8"/>
  <c r="BK245" i="8"/>
  <c r="BK225" i="8"/>
  <c r="J218" i="8"/>
  <c r="BK212" i="8"/>
  <c r="BK192" i="8"/>
  <c r="BK175" i="8"/>
  <c r="J269" i="8"/>
  <c r="BK190" i="9"/>
  <c r="J135" i="9"/>
  <c r="J141" i="9"/>
  <c r="BK174" i="9"/>
  <c r="J178" i="9"/>
  <c r="BK141" i="9"/>
  <c r="BK148" i="9"/>
  <c r="J305" i="10"/>
  <c r="BK301" i="10"/>
  <c r="J295" i="10"/>
  <c r="BK284" i="10"/>
  <c r="BK229" i="10"/>
  <c r="BK230" i="10"/>
  <c r="J192" i="10"/>
  <c r="BK144" i="10"/>
  <c r="BK248" i="10"/>
  <c r="J169" i="10"/>
  <c r="BK158" i="10"/>
  <c r="J142" i="10"/>
  <c r="J237" i="10"/>
  <c r="J294" i="10"/>
  <c r="BK163" i="10"/>
  <c r="J251" i="10"/>
  <c r="J286" i="10"/>
  <c r="J276" i="10"/>
  <c r="BK258" i="10"/>
  <c r="BK222" i="10"/>
  <c r="J207" i="10"/>
  <c r="J194" i="10"/>
  <c r="BK186" i="10"/>
  <c r="J185" i="10"/>
  <c r="J181" i="10"/>
  <c r="J177" i="10"/>
  <c r="BK155" i="10"/>
  <c r="J148" i="10"/>
  <c r="BK291" i="10"/>
  <c r="J274" i="10"/>
  <c r="BK172" i="10"/>
  <c r="J139" i="10"/>
  <c r="J264" i="10"/>
  <c r="J241" i="10"/>
  <c r="J132" i="10"/>
  <c r="BK266" i="10"/>
  <c r="BK231" i="10"/>
  <c r="J138" i="10"/>
  <c r="BK290" i="11"/>
  <c r="BK280" i="11"/>
  <c r="BK277" i="11"/>
  <c r="J258" i="11"/>
  <c r="J249" i="11"/>
  <c r="BK282" i="11"/>
  <c r="BK237" i="11"/>
  <c r="BK225" i="11"/>
  <c r="BK213" i="11"/>
  <c r="BK289" i="11"/>
  <c r="J248" i="11"/>
  <c r="J202" i="11"/>
  <c r="J286" i="11"/>
  <c r="BK159" i="11"/>
  <c r="BK253" i="11"/>
  <c r="BK267" i="11"/>
  <c r="J241" i="11"/>
  <c r="BK273" i="11"/>
  <c r="J134" i="12"/>
  <c r="J233" i="13"/>
  <c r="BK261" i="13"/>
  <c r="J177" i="13"/>
  <c r="BK137" i="13"/>
  <c r="J178" i="13"/>
  <c r="BK149" i="13"/>
  <c r="J238" i="13"/>
  <c r="BK179" i="13"/>
  <c r="BK182" i="13"/>
  <c r="J173" i="13"/>
  <c r="J149" i="13"/>
  <c r="BK136" i="13"/>
  <c r="BK248" i="13"/>
  <c r="J145" i="13"/>
  <c r="BK233" i="13"/>
  <c r="BK207" i="13"/>
  <c r="BK176" i="13"/>
  <c r="BK225" i="13"/>
  <c r="J132" i="13"/>
  <c r="F39" i="7" l="1"/>
  <c r="T169" i="2"/>
  <c r="T192" i="2"/>
  <c r="P739" i="2"/>
  <c r="T974" i="2"/>
  <c r="T1070" i="2"/>
  <c r="R1141" i="2"/>
  <c r="P1214" i="2"/>
  <c r="T128" i="3"/>
  <c r="P149" i="3"/>
  <c r="R149" i="3"/>
  <c r="BK131" i="4"/>
  <c r="J131" i="4" s="1"/>
  <c r="J100" i="4" s="1"/>
  <c r="P138" i="4"/>
  <c r="T138" i="4"/>
  <c r="R142" i="4"/>
  <c r="R158" i="4"/>
  <c r="T170" i="4"/>
  <c r="R182" i="4"/>
  <c r="BK203" i="5"/>
  <c r="BK126" i="5" s="1"/>
  <c r="R227" i="5"/>
  <c r="R226" i="5"/>
  <c r="T139" i="6"/>
  <c r="P164" i="8"/>
  <c r="BK173" i="8"/>
  <c r="J173" i="8" s="1"/>
  <c r="J107" i="8" s="1"/>
  <c r="T182" i="8"/>
  <c r="P210" i="8"/>
  <c r="P224" i="8"/>
  <c r="T229" i="8"/>
  <c r="P241" i="8"/>
  <c r="P254" i="8"/>
  <c r="BK264" i="8"/>
  <c r="J264" i="8" s="1"/>
  <c r="J128" i="8" s="1"/>
  <c r="BK274" i="8"/>
  <c r="J274" i="8"/>
  <c r="J131" i="8"/>
  <c r="R291" i="8"/>
  <c r="BK186" i="9"/>
  <c r="J186" i="9" s="1"/>
  <c r="J105" i="9" s="1"/>
  <c r="T131" i="10"/>
  <c r="T218" i="10"/>
  <c r="T166" i="11"/>
  <c r="T165" i="11" s="1"/>
  <c r="P246" i="11"/>
  <c r="P245" i="11" s="1"/>
  <c r="P146" i="11"/>
  <c r="P145" i="11" s="1"/>
  <c r="T176" i="11"/>
  <c r="T175" i="11"/>
  <c r="R222" i="11"/>
  <c r="R221" i="11" s="1"/>
  <c r="BK176" i="11"/>
  <c r="J176" i="11" s="1"/>
  <c r="J109" i="11" s="1"/>
  <c r="BK175" i="11"/>
  <c r="J175" i="11"/>
  <c r="J108" i="11" s="1"/>
  <c r="P186" i="11"/>
  <c r="P185" i="11"/>
  <c r="T246" i="11"/>
  <c r="T245" i="11" s="1"/>
  <c r="R139" i="6"/>
  <c r="T159" i="6"/>
  <c r="BK164" i="8"/>
  <c r="J164" i="8" s="1"/>
  <c r="J105" i="8" s="1"/>
  <c r="T179" i="8"/>
  <c r="BK191" i="8"/>
  <c r="J191" i="8" s="1"/>
  <c r="J113" i="8" s="1"/>
  <c r="BK210" i="8"/>
  <c r="J210" i="8"/>
  <c r="J117" i="8"/>
  <c r="P132" i="9"/>
  <c r="P131" i="9" s="1"/>
  <c r="BK225" i="10"/>
  <c r="J225" i="10"/>
  <c r="J105" i="10" s="1"/>
  <c r="R146" i="11"/>
  <c r="R145" i="11"/>
  <c r="P176" i="11"/>
  <c r="P175" i="11" s="1"/>
  <c r="BK246" i="11"/>
  <c r="J246" i="11" s="1"/>
  <c r="J117" i="11" s="1"/>
  <c r="T124" i="12"/>
  <c r="T156" i="11"/>
  <c r="T155" i="11"/>
  <c r="R186" i="11"/>
  <c r="R185" i="11" s="1"/>
  <c r="R169" i="2"/>
  <c r="P368" i="2"/>
  <c r="T662" i="2"/>
  <c r="T670" i="2"/>
  <c r="P699" i="2"/>
  <c r="T699" i="2"/>
  <c r="BK708" i="2"/>
  <c r="J708" i="2" s="1"/>
  <c r="J108" i="2" s="1"/>
  <c r="R708" i="2"/>
  <c r="BK716" i="2"/>
  <c r="J716" i="2"/>
  <c r="J109" i="2" s="1"/>
  <c r="P716" i="2"/>
  <c r="T716" i="2"/>
  <c r="BK917" i="2"/>
  <c r="J917" i="2" s="1"/>
  <c r="J111" i="2" s="1"/>
  <c r="T917" i="2"/>
  <c r="BK974" i="2"/>
  <c r="J974" i="2"/>
  <c r="J113" i="2" s="1"/>
  <c r="P1042" i="2"/>
  <c r="P1070" i="2"/>
  <c r="P1090" i="2"/>
  <c r="P1141" i="2"/>
  <c r="BK1168" i="2"/>
  <c r="J1168" i="2"/>
  <c r="J118" i="2"/>
  <c r="BK1214" i="2"/>
  <c r="J1214" i="2" s="1"/>
  <c r="J119" i="2" s="1"/>
  <c r="T154" i="3"/>
  <c r="P131" i="4"/>
  <c r="T142" i="4"/>
  <c r="BK170" i="4"/>
  <c r="BK182" i="4"/>
  <c r="J182" i="4"/>
  <c r="J105" i="4" s="1"/>
  <c r="R127" i="5"/>
  <c r="BK227" i="5"/>
  <c r="J227" i="5" s="1"/>
  <c r="J103" i="5" s="1"/>
  <c r="R131" i="6"/>
  <c r="P147" i="6"/>
  <c r="R153" i="6"/>
  <c r="BK170" i="6"/>
  <c r="J170" i="6"/>
  <c r="J106" i="6" s="1"/>
  <c r="BK124" i="7"/>
  <c r="J124" i="7"/>
  <c r="J34" i="7" s="1"/>
  <c r="R164" i="8"/>
  <c r="R173" i="8"/>
  <c r="R179" i="8"/>
  <c r="T197" i="8"/>
  <c r="BK229" i="8"/>
  <c r="J229" i="8" s="1"/>
  <c r="J120" i="8" s="1"/>
  <c r="BK241" i="8"/>
  <c r="J241" i="8"/>
  <c r="J123" i="8"/>
  <c r="R254" i="8"/>
  <c r="P264" i="8"/>
  <c r="P274" i="8"/>
  <c r="BK291" i="8"/>
  <c r="J291" i="8"/>
  <c r="J132" i="8" s="1"/>
  <c r="BK132" i="9"/>
  <c r="J132" i="9"/>
  <c r="J102" i="9" s="1"/>
  <c r="T186" i="9"/>
  <c r="T225" i="10"/>
  <c r="R166" i="11"/>
  <c r="R165" i="11"/>
  <c r="T196" i="11"/>
  <c r="T195" i="11"/>
  <c r="P272" i="11"/>
  <c r="P271" i="11" s="1"/>
  <c r="R156" i="11"/>
  <c r="R155" i="11" s="1"/>
  <c r="R196" i="11"/>
  <c r="R195" i="11"/>
  <c r="T272" i="11"/>
  <c r="T271" i="11" s="1"/>
  <c r="BK192" i="2"/>
  <c r="J192" i="2" s="1"/>
  <c r="J101" i="2" s="1"/>
  <c r="R368" i="2"/>
  <c r="R662" i="2"/>
  <c r="R670" i="2"/>
  <c r="BK739" i="2"/>
  <c r="J739" i="2" s="1"/>
  <c r="J110" i="2" s="1"/>
  <c r="BK930" i="2"/>
  <c r="J930" i="2"/>
  <c r="J112" i="2"/>
  <c r="P974" i="2"/>
  <c r="R1042" i="2"/>
  <c r="BK1090" i="2"/>
  <c r="J1090" i="2" s="1"/>
  <c r="J116" i="2" s="1"/>
  <c r="BK1141" i="2"/>
  <c r="J1141" i="2" s="1"/>
  <c r="J117" i="2" s="1"/>
  <c r="R1168" i="2"/>
  <c r="T1214" i="2"/>
  <c r="P128" i="3"/>
  <c r="BK154" i="3"/>
  <c r="J154" i="3" s="1"/>
  <c r="J102" i="3" s="1"/>
  <c r="BK138" i="4"/>
  <c r="J138" i="4" s="1"/>
  <c r="J101" i="4" s="1"/>
  <c r="BK127" i="5"/>
  <c r="J127" i="5"/>
  <c r="J100" i="5"/>
  <c r="P203" i="5"/>
  <c r="P131" i="6"/>
  <c r="BK139" i="6"/>
  <c r="J139" i="6" s="1"/>
  <c r="J102" i="6" s="1"/>
  <c r="BK147" i="6"/>
  <c r="J147" i="6" s="1"/>
  <c r="J103" i="6" s="1"/>
  <c r="P153" i="6"/>
  <c r="P159" i="6"/>
  <c r="P170" i="6"/>
  <c r="P124" i="7"/>
  <c r="AU102" i="1"/>
  <c r="BK161" i="8"/>
  <c r="J161" i="8"/>
  <c r="J104" i="8" s="1"/>
  <c r="T164" i="8"/>
  <c r="BK179" i="8"/>
  <c r="J179" i="8"/>
  <c r="J110" i="8" s="1"/>
  <c r="R182" i="8"/>
  <c r="T191" i="8"/>
  <c r="P197" i="8"/>
  <c r="P196" i="8"/>
  <c r="R210" i="8"/>
  <c r="T224" i="8"/>
  <c r="R229" i="8"/>
  <c r="R237" i="8"/>
  <c r="R241" i="8"/>
  <c r="P249" i="8"/>
  <c r="T249" i="8"/>
  <c r="T132" i="9"/>
  <c r="T131" i="9" s="1"/>
  <c r="P186" i="9"/>
  <c r="P131" i="10"/>
  <c r="BK218" i="10"/>
  <c r="J218" i="10" s="1"/>
  <c r="J103" i="10" s="1"/>
  <c r="R124" i="12"/>
  <c r="R225" i="10"/>
  <c r="BK169" i="2"/>
  <c r="J169" i="2"/>
  <c r="J100" i="2"/>
  <c r="P169" i="2"/>
  <c r="BK368" i="2"/>
  <c r="J368" i="2"/>
  <c r="J102" i="2" s="1"/>
  <c r="BK662" i="2"/>
  <c r="BK670" i="2"/>
  <c r="J670" i="2"/>
  <c r="J106" i="2" s="1"/>
  <c r="BK699" i="2"/>
  <c r="J699" i="2"/>
  <c r="J107" i="2" s="1"/>
  <c r="R739" i="2"/>
  <c r="P930" i="2"/>
  <c r="T930" i="2"/>
  <c r="BK1042" i="2"/>
  <c r="J1042" i="2" s="1"/>
  <c r="J114" i="2" s="1"/>
  <c r="R1070" i="2"/>
  <c r="T1090" i="2"/>
  <c r="T1168" i="2"/>
  <c r="BK128" i="3"/>
  <c r="J128" i="3"/>
  <c r="J100" i="3"/>
  <c r="BK149" i="3"/>
  <c r="J149" i="3" s="1"/>
  <c r="J101" i="3" s="1"/>
  <c r="P154" i="3"/>
  <c r="R131" i="4"/>
  <c r="R138" i="4"/>
  <c r="P142" i="4"/>
  <c r="P158" i="4"/>
  <c r="R170" i="4"/>
  <c r="P182" i="4"/>
  <c r="P127" i="5"/>
  <c r="R203" i="5"/>
  <c r="P227" i="5"/>
  <c r="P226" i="5" s="1"/>
  <c r="BK131" i="6"/>
  <c r="J131" i="6" s="1"/>
  <c r="J101" i="6" s="1"/>
  <c r="P139" i="6"/>
  <c r="R147" i="6"/>
  <c r="BK153" i="6"/>
  <c r="J153" i="6" s="1"/>
  <c r="J104" i="6" s="1"/>
  <c r="BK159" i="6"/>
  <c r="J159" i="6" s="1"/>
  <c r="J105" i="6" s="1"/>
  <c r="R170" i="6"/>
  <c r="R124" i="7"/>
  <c r="R161" i="8"/>
  <c r="P173" i="8"/>
  <c r="P182" i="8"/>
  <c r="P191" i="8"/>
  <c r="R197" i="8"/>
  <c r="T210" i="8"/>
  <c r="P229" i="8"/>
  <c r="BK237" i="8"/>
  <c r="J237" i="8" s="1"/>
  <c r="J121" i="8" s="1"/>
  <c r="T237" i="8"/>
  <c r="T241" i="8"/>
  <c r="R249" i="8"/>
  <c r="T254" i="8"/>
  <c r="T264" i="8"/>
  <c r="BK268" i="8"/>
  <c r="J268" i="8" s="1"/>
  <c r="J130" i="8" s="1"/>
  <c r="P268" i="8"/>
  <c r="R268" i="8"/>
  <c r="R274" i="8"/>
  <c r="P291" i="8"/>
  <c r="T291" i="8"/>
  <c r="R132" i="9"/>
  <c r="R131" i="9" s="1"/>
  <c r="R186" i="9"/>
  <c r="P225" i="10"/>
  <c r="BK156" i="11"/>
  <c r="J156" i="11"/>
  <c r="J105" i="11" s="1"/>
  <c r="T186" i="11"/>
  <c r="T185" i="11"/>
  <c r="BK124" i="12"/>
  <c r="J124" i="12"/>
  <c r="J34" i="12" s="1"/>
  <c r="BK166" i="11"/>
  <c r="BK165" i="11" s="1"/>
  <c r="J165" i="11" s="1"/>
  <c r="J106" i="11" s="1"/>
  <c r="BK186" i="11"/>
  <c r="J186" i="11" s="1"/>
  <c r="J111" i="11" s="1"/>
  <c r="BK272" i="11"/>
  <c r="BK271" i="11" s="1"/>
  <c r="J271" i="11" s="1"/>
  <c r="J118" i="11" s="1"/>
  <c r="P124" i="12"/>
  <c r="AU109" i="1"/>
  <c r="T131" i="13"/>
  <c r="T138" i="13"/>
  <c r="P153" i="13"/>
  <c r="P138" i="13"/>
  <c r="T146" i="11"/>
  <c r="T145" i="11"/>
  <c r="BK138" i="13"/>
  <c r="J138" i="13"/>
  <c r="J99" i="13" s="1"/>
  <c r="R153" i="13"/>
  <c r="T368" i="2"/>
  <c r="T144" i="2" s="1"/>
  <c r="P662" i="2"/>
  <c r="T739" i="2"/>
  <c r="R917" i="2"/>
  <c r="R974" i="2"/>
  <c r="BK1070" i="2"/>
  <c r="J1070" i="2" s="1"/>
  <c r="J115" i="2" s="1"/>
  <c r="R1090" i="2"/>
  <c r="T1141" i="2"/>
  <c r="R1214" i="2"/>
  <c r="R154" i="3"/>
  <c r="T131" i="4"/>
  <c r="BK158" i="4"/>
  <c r="J158" i="4" s="1"/>
  <c r="J103" i="4" s="1"/>
  <c r="P170" i="4"/>
  <c r="T182" i="4"/>
  <c r="T127" i="5"/>
  <c r="T227" i="5"/>
  <c r="T226" i="5" s="1"/>
  <c r="T131" i="6"/>
  <c r="T147" i="6"/>
  <c r="T153" i="6"/>
  <c r="T170" i="6"/>
  <c r="T124" i="7"/>
  <c r="T161" i="8"/>
  <c r="T173" i="8"/>
  <c r="BK182" i="8"/>
  <c r="J182" i="8"/>
  <c r="J111" i="8" s="1"/>
  <c r="BK197" i="8"/>
  <c r="BK196" i="8"/>
  <c r="J196" i="8"/>
  <c r="J115" i="8" s="1"/>
  <c r="BK224" i="8"/>
  <c r="J224" i="8"/>
  <c r="J119" i="8" s="1"/>
  <c r="P237" i="8"/>
  <c r="BK254" i="8"/>
  <c r="J254" i="8"/>
  <c r="J127" i="8"/>
  <c r="R264" i="8"/>
  <c r="T274" i="8"/>
  <c r="BK131" i="10"/>
  <c r="BK222" i="11"/>
  <c r="BK221" i="11"/>
  <c r="J221" i="11" s="1"/>
  <c r="J114" i="11" s="1"/>
  <c r="R131" i="13"/>
  <c r="R138" i="13"/>
  <c r="P174" i="13"/>
  <c r="R247" i="13"/>
  <c r="BK131" i="13"/>
  <c r="J131" i="13"/>
  <c r="J98" i="13" s="1"/>
  <c r="BK153" i="13"/>
  <c r="J153" i="13"/>
  <c r="J100" i="13" s="1"/>
  <c r="T153" i="13"/>
  <c r="BK247" i="13"/>
  <c r="P269" i="13"/>
  <c r="BK196" i="11"/>
  <c r="J196" i="11" s="1"/>
  <c r="J113" i="11" s="1"/>
  <c r="R246" i="11"/>
  <c r="R245" i="11"/>
  <c r="R174" i="13"/>
  <c r="BK275" i="13"/>
  <c r="J275" i="13"/>
  <c r="J107" i="13"/>
  <c r="BK174" i="13"/>
  <c r="J174" i="13"/>
  <c r="J101" i="13" s="1"/>
  <c r="P247" i="13"/>
  <c r="BK262" i="13"/>
  <c r="J262" i="13" s="1"/>
  <c r="J105" i="13" s="1"/>
  <c r="P262" i="13"/>
  <c r="T262" i="13"/>
  <c r="R269" i="13"/>
  <c r="P275" i="13"/>
  <c r="R275" i="13"/>
  <c r="P192" i="2"/>
  <c r="P144" i="2" s="1"/>
  <c r="R192" i="2"/>
  <c r="R144" i="2" s="1"/>
  <c r="P670" i="2"/>
  <c r="R699" i="2"/>
  <c r="P708" i="2"/>
  <c r="T708" i="2"/>
  <c r="R716" i="2"/>
  <c r="P917" i="2"/>
  <c r="R930" i="2"/>
  <c r="T1042" i="2"/>
  <c r="P1168" i="2"/>
  <c r="R128" i="3"/>
  <c r="R127" i="3"/>
  <c r="R126" i="3" s="1"/>
  <c r="T149" i="3"/>
  <c r="BK142" i="4"/>
  <c r="T158" i="4"/>
  <c r="T203" i="5"/>
  <c r="R159" i="6"/>
  <c r="P161" i="8"/>
  <c r="P179" i="8"/>
  <c r="R191" i="8"/>
  <c r="R224" i="8"/>
  <c r="BK249" i="8"/>
  <c r="J249" i="8" s="1"/>
  <c r="J126" i="8" s="1"/>
  <c r="T268" i="8"/>
  <c r="R131" i="10"/>
  <c r="P218" i="10"/>
  <c r="R218" i="10"/>
  <c r="BK146" i="11"/>
  <c r="BK145" i="11"/>
  <c r="J145" i="11" s="1"/>
  <c r="J102" i="11" s="1"/>
  <c r="P156" i="11"/>
  <c r="P155" i="11"/>
  <c r="P166" i="11"/>
  <c r="P165" i="11" s="1"/>
  <c r="R176" i="11"/>
  <c r="R175" i="11"/>
  <c r="P196" i="11"/>
  <c r="P195" i="11" s="1"/>
  <c r="P222" i="11"/>
  <c r="P221" i="11"/>
  <c r="T222" i="11"/>
  <c r="T221" i="11" s="1"/>
  <c r="R272" i="11"/>
  <c r="R271" i="11"/>
  <c r="P131" i="13"/>
  <c r="T174" i="13"/>
  <c r="T247" i="13"/>
  <c r="R262" i="13"/>
  <c r="BK269" i="13"/>
  <c r="J269" i="13"/>
  <c r="J106" i="13" s="1"/>
  <c r="T269" i="13"/>
  <c r="T275" i="13"/>
  <c r="BK189" i="8"/>
  <c r="J189" i="8" s="1"/>
  <c r="J112" i="8" s="1"/>
  <c r="BK174" i="3"/>
  <c r="J174" i="3"/>
  <c r="J104" i="3" s="1"/>
  <c r="BK176" i="8"/>
  <c r="J176" i="8"/>
  <c r="J108" i="8" s="1"/>
  <c r="BK659" i="2"/>
  <c r="J659" i="2" s="1"/>
  <c r="J103" i="2" s="1"/>
  <c r="BK187" i="4"/>
  <c r="J187" i="4"/>
  <c r="J107" i="4" s="1"/>
  <c r="BK171" i="8"/>
  <c r="J171" i="8"/>
  <c r="J106" i="8" s="1"/>
  <c r="BK194" i="8"/>
  <c r="J194" i="8"/>
  <c r="J114" i="8"/>
  <c r="BK306" i="10"/>
  <c r="J306" i="10" s="1"/>
  <c r="J106" i="10" s="1"/>
  <c r="BK182" i="9"/>
  <c r="J182" i="9" s="1"/>
  <c r="J103" i="9" s="1"/>
  <c r="BK184" i="9"/>
  <c r="J184" i="9" s="1"/>
  <c r="J104" i="9" s="1"/>
  <c r="BK189" i="9"/>
  <c r="J189" i="9" s="1"/>
  <c r="J106" i="9" s="1"/>
  <c r="BK244" i="13"/>
  <c r="J244" i="13" s="1"/>
  <c r="J102" i="13" s="1"/>
  <c r="BK287" i="13"/>
  <c r="J287" i="13" s="1"/>
  <c r="J109" i="13" s="1"/>
  <c r="BF134" i="13"/>
  <c r="BF142" i="13"/>
  <c r="BF178" i="13"/>
  <c r="BF241" i="13"/>
  <c r="BF173" i="13"/>
  <c r="BF231" i="13"/>
  <c r="BF235" i="13"/>
  <c r="E119" i="13"/>
  <c r="BF234" i="13"/>
  <c r="BF137" i="13"/>
  <c r="BF144" i="13"/>
  <c r="BF182" i="13"/>
  <c r="BF186" i="13"/>
  <c r="BF190" i="13"/>
  <c r="BF220" i="13"/>
  <c r="BF243" i="13"/>
  <c r="BF251" i="13"/>
  <c r="BF136" i="13"/>
  <c r="F92" i="13"/>
  <c r="J123" i="13"/>
  <c r="BF132" i="13"/>
  <c r="BF162" i="13"/>
  <c r="BF166" i="13"/>
  <c r="BF168" i="13"/>
  <c r="BF179" i="13"/>
  <c r="BF257" i="13"/>
  <c r="BF139" i="13"/>
  <c r="BF226" i="13"/>
  <c r="J92" i="13"/>
  <c r="BF175" i="13"/>
  <c r="BF170" i="13"/>
  <c r="BF225" i="13"/>
  <c r="BF236" i="13"/>
  <c r="BF228" i="13"/>
  <c r="BF233" i="13"/>
  <c r="BF264" i="13"/>
  <c r="BF240" i="13"/>
  <c r="BF248" i="13"/>
  <c r="BF270" i="13"/>
  <c r="BF145" i="13"/>
  <c r="BF149" i="13"/>
  <c r="BF227" i="13"/>
  <c r="BF274" i="13"/>
  <c r="BF224" i="13"/>
  <c r="BF154" i="13"/>
  <c r="BF207" i="13"/>
  <c r="BF268" i="13"/>
  <c r="BF193" i="13"/>
  <c r="BF196" i="13"/>
  <c r="BF203" i="13"/>
  <c r="BF237" i="13"/>
  <c r="BF245" i="13"/>
  <c r="BF276" i="13"/>
  <c r="BF229" i="13"/>
  <c r="BF232" i="13"/>
  <c r="BF159" i="13"/>
  <c r="BF215" i="13"/>
  <c r="BF230" i="13"/>
  <c r="BF176" i="13"/>
  <c r="BF177" i="13"/>
  <c r="BF184" i="13"/>
  <c r="BF188" i="13"/>
  <c r="BF238" i="13"/>
  <c r="BF261" i="13"/>
  <c r="BF263" i="13"/>
  <c r="BF266" i="13"/>
  <c r="BF273" i="13"/>
  <c r="BF284" i="13"/>
  <c r="BF288" i="13"/>
  <c r="BF199" i="13"/>
  <c r="BF259" i="13"/>
  <c r="BF163" i="13"/>
  <c r="BF254" i="13"/>
  <c r="BF285" i="13"/>
  <c r="BF206" i="13"/>
  <c r="BK185" i="11"/>
  <c r="J185" i="11" s="1"/>
  <c r="J110" i="11" s="1"/>
  <c r="J222" i="11"/>
  <c r="J115" i="11" s="1"/>
  <c r="J121" i="12"/>
  <c r="BF125" i="12"/>
  <c r="J272" i="11"/>
  <c r="J119" i="11" s="1"/>
  <c r="J93" i="12"/>
  <c r="F96" i="12"/>
  <c r="BF127" i="12"/>
  <c r="BF134" i="12"/>
  <c r="BF137" i="12"/>
  <c r="BF141" i="12"/>
  <c r="E85" i="12"/>
  <c r="BF126" i="12"/>
  <c r="BF132" i="12"/>
  <c r="BF133" i="12"/>
  <c r="BF142" i="12"/>
  <c r="BF143" i="12"/>
  <c r="BF131" i="12"/>
  <c r="BF136" i="12"/>
  <c r="BF144" i="12"/>
  <c r="BF138" i="12"/>
  <c r="BF135" i="12"/>
  <c r="BF128" i="12"/>
  <c r="BF129" i="12"/>
  <c r="BF130" i="12"/>
  <c r="BF139" i="12"/>
  <c r="BF140" i="12"/>
  <c r="J93" i="11"/>
  <c r="BF200" i="11"/>
  <c r="BF210" i="11"/>
  <c r="BF215" i="11"/>
  <c r="BF262" i="11"/>
  <c r="BF283" i="11"/>
  <c r="BF157" i="11"/>
  <c r="BF173" i="11"/>
  <c r="BF179" i="11"/>
  <c r="BF217" i="11"/>
  <c r="BF243" i="11"/>
  <c r="BF259" i="11"/>
  <c r="BF269" i="11"/>
  <c r="BF223" i="11"/>
  <c r="BF233" i="11"/>
  <c r="BF240" i="11"/>
  <c r="BF242" i="11"/>
  <c r="BF248" i="11"/>
  <c r="BF261" i="11"/>
  <c r="F96" i="11"/>
  <c r="BF170" i="11"/>
  <c r="BF178" i="11"/>
  <c r="BF190" i="11"/>
  <c r="BF194" i="11"/>
  <c r="BF207" i="11"/>
  <c r="BF249" i="11"/>
  <c r="BF254" i="11"/>
  <c r="BF265" i="11"/>
  <c r="BF148" i="11"/>
  <c r="BF163" i="11"/>
  <c r="BF197" i="11"/>
  <c r="BF198" i="11"/>
  <c r="BF216" i="11"/>
  <c r="BF231" i="11"/>
  <c r="BF250" i="11"/>
  <c r="BF251" i="11"/>
  <c r="BF288" i="11"/>
  <c r="BF286" i="11"/>
  <c r="J96" i="11"/>
  <c r="BF158" i="11"/>
  <c r="BF161" i="11"/>
  <c r="BF171" i="11"/>
  <c r="BF189" i="11"/>
  <c r="BF203" i="11"/>
  <c r="BF236" i="11"/>
  <c r="E129" i="11"/>
  <c r="BF147" i="11"/>
  <c r="BF149" i="11"/>
  <c r="BF150" i="11"/>
  <c r="BF152" i="11"/>
  <c r="BF154" i="11"/>
  <c r="BF162" i="11"/>
  <c r="BF172" i="11"/>
  <c r="BF174" i="11"/>
  <c r="BF177" i="11"/>
  <c r="BF188" i="11"/>
  <c r="BF214" i="11"/>
  <c r="BF218" i="11"/>
  <c r="BF285" i="11"/>
  <c r="BF292" i="11"/>
  <c r="BF294" i="11"/>
  <c r="BF199" i="11"/>
  <c r="BF244" i="11"/>
  <c r="BF255" i="11"/>
  <c r="BF256" i="11"/>
  <c r="BF270" i="11"/>
  <c r="BF273" i="11"/>
  <c r="BF276" i="11"/>
  <c r="BF282" i="11"/>
  <c r="BF293" i="11"/>
  <c r="BF204" i="11"/>
  <c r="BF205" i="11"/>
  <c r="BF211" i="11"/>
  <c r="BF219" i="11"/>
  <c r="BF224" i="11"/>
  <c r="BF228" i="11"/>
  <c r="BF229" i="11"/>
  <c r="BF230" i="11"/>
  <c r="BF234" i="11"/>
  <c r="BF235" i="11"/>
  <c r="BF238" i="11"/>
  <c r="BF257" i="11"/>
  <c r="BF258" i="11"/>
  <c r="BF263" i="11"/>
  <c r="BF268" i="11"/>
  <c r="BF287" i="11"/>
  <c r="BF290" i="11"/>
  <c r="BF241" i="11"/>
  <c r="BF167" i="11"/>
  <c r="BF169" i="11"/>
  <c r="BF181" i="11"/>
  <c r="BF182" i="11"/>
  <c r="BF183" i="11"/>
  <c r="BF184" i="11"/>
  <c r="BF191" i="11"/>
  <c r="BF193" i="11"/>
  <c r="BF208" i="11"/>
  <c r="BF209" i="11"/>
  <c r="BF212" i="11"/>
  <c r="BF220" i="11"/>
  <c r="BF237" i="11"/>
  <c r="BF260" i="11"/>
  <c r="BF275" i="11"/>
  <c r="BF278" i="11"/>
  <c r="BF280" i="11"/>
  <c r="BF151" i="11"/>
  <c r="BF153" i="11"/>
  <c r="BF159" i="11"/>
  <c r="BF160" i="11"/>
  <c r="BF164" i="11"/>
  <c r="BF168" i="11"/>
  <c r="BF180" i="11"/>
  <c r="BF187" i="11"/>
  <c r="BF192" i="11"/>
  <c r="BF201" i="11"/>
  <c r="BF202" i="11"/>
  <c r="BF206" i="11"/>
  <c r="BF213" i="11"/>
  <c r="BF225" i="11"/>
  <c r="BF226" i="11"/>
  <c r="BF227" i="11"/>
  <c r="BF232" i="11"/>
  <c r="BF239" i="11"/>
  <c r="BF247" i="11"/>
  <c r="BF252" i="11"/>
  <c r="BF253" i="11"/>
  <c r="BF264" i="11"/>
  <c r="BF266" i="11"/>
  <c r="BF267" i="11"/>
  <c r="BF274" i="11"/>
  <c r="BF277" i="11"/>
  <c r="BF279" i="11"/>
  <c r="BF281" i="11"/>
  <c r="BF284" i="11"/>
  <c r="BF289" i="11"/>
  <c r="BF291" i="11"/>
  <c r="BF201" i="10"/>
  <c r="BF263" i="10"/>
  <c r="BF268" i="10"/>
  <c r="BF270" i="10"/>
  <c r="BF273" i="10"/>
  <c r="E85" i="10"/>
  <c r="BF151" i="10"/>
  <c r="BF161" i="10"/>
  <c r="BF221" i="10"/>
  <c r="BF228" i="10"/>
  <c r="BF233" i="10"/>
  <c r="BF239" i="10"/>
  <c r="BF242" i="10"/>
  <c r="BF251" i="10"/>
  <c r="BF265" i="10"/>
  <c r="BF140" i="10"/>
  <c r="BF155" i="10"/>
  <c r="BF157" i="10"/>
  <c r="BF160" i="10"/>
  <c r="BF170" i="10"/>
  <c r="BF175" i="10"/>
  <c r="BF180" i="10"/>
  <c r="BF191" i="10"/>
  <c r="BF200" i="10"/>
  <c r="BF220" i="10"/>
  <c r="BF226" i="10"/>
  <c r="BF234" i="10"/>
  <c r="BF241" i="10"/>
  <c r="BF254" i="10"/>
  <c r="BF156" i="10"/>
  <c r="BF169" i="10"/>
  <c r="BF171" i="10"/>
  <c r="BF196" i="10"/>
  <c r="F96" i="10"/>
  <c r="BF138" i="10"/>
  <c r="BF148" i="10"/>
  <c r="BF149" i="10"/>
  <c r="BF258" i="10"/>
  <c r="BF261" i="10"/>
  <c r="BF162" i="10"/>
  <c r="BF172" i="10"/>
  <c r="BF188" i="10"/>
  <c r="BF210" i="10"/>
  <c r="BF229" i="10"/>
  <c r="BF231" i="10"/>
  <c r="BF238" i="10"/>
  <c r="BF252" i="10"/>
  <c r="BF132" i="10"/>
  <c r="BF147" i="10"/>
  <c r="BF150" i="10"/>
  <c r="BF152" i="10"/>
  <c r="BF165" i="10"/>
  <c r="BF167" i="10"/>
  <c r="BF174" i="10"/>
  <c r="BF176" i="10"/>
  <c r="BF177" i="10"/>
  <c r="BF178" i="10"/>
  <c r="BF181" i="10"/>
  <c r="BF183" i="10"/>
  <c r="BF184" i="10"/>
  <c r="BF185" i="10"/>
  <c r="BF186" i="10"/>
  <c r="BF190" i="10"/>
  <c r="BF195" i="10"/>
  <c r="BF197" i="10"/>
  <c r="BF199" i="10"/>
  <c r="BF203" i="10"/>
  <c r="BF206" i="10"/>
  <c r="BF211" i="10"/>
  <c r="BF212" i="10"/>
  <c r="BF240" i="10"/>
  <c r="BF264" i="10"/>
  <c r="BF281" i="10"/>
  <c r="BF283" i="10"/>
  <c r="BF285" i="10"/>
  <c r="BF144" i="10"/>
  <c r="BF153" i="10"/>
  <c r="BF179" i="10"/>
  <c r="BF182" i="10"/>
  <c r="BF193" i="10"/>
  <c r="BF204" i="10"/>
  <c r="BF236" i="10"/>
  <c r="BF246" i="10"/>
  <c r="BF255" i="10"/>
  <c r="BF256" i="10"/>
  <c r="BF259" i="10"/>
  <c r="BF277" i="10"/>
  <c r="J93" i="10"/>
  <c r="J127" i="10"/>
  <c r="BF136" i="10"/>
  <c r="BF189" i="10"/>
  <c r="BF227" i="10"/>
  <c r="BF269" i="10"/>
  <c r="BF271" i="10"/>
  <c r="BF276" i="10"/>
  <c r="BF159" i="10"/>
  <c r="BF290" i="10"/>
  <c r="BF292" i="10"/>
  <c r="BF133" i="10"/>
  <c r="BF135" i="10"/>
  <c r="BF205" i="10"/>
  <c r="BF207" i="10"/>
  <c r="BF215" i="10"/>
  <c r="BF219" i="10"/>
  <c r="BF244" i="10"/>
  <c r="BF280" i="10"/>
  <c r="BF282" i="10"/>
  <c r="BF139" i="10"/>
  <c r="BF141" i="10"/>
  <c r="BF142" i="10"/>
  <c r="BF143" i="10"/>
  <c r="BF145" i="10"/>
  <c r="BF154" i="10"/>
  <c r="BF158" i="10"/>
  <c r="BF163" i="10"/>
  <c r="BF164" i="10"/>
  <c r="BF166" i="10"/>
  <c r="BF173" i="10"/>
  <c r="BF209" i="10"/>
  <c r="BF216" i="10"/>
  <c r="BF235" i="10"/>
  <c r="BF237" i="10"/>
  <c r="BF250" i="10"/>
  <c r="BF257" i="10"/>
  <c r="BF272" i="10"/>
  <c r="BF287" i="10"/>
  <c r="BF293" i="10"/>
  <c r="BF295" i="10"/>
  <c r="BF194" i="10"/>
  <c r="BF198" i="10"/>
  <c r="BF222" i="10"/>
  <c r="BF223" i="10"/>
  <c r="BF253" i="10"/>
  <c r="BF274" i="10"/>
  <c r="BF289" i="10"/>
  <c r="BF301" i="10"/>
  <c r="BF168" i="10"/>
  <c r="BF187" i="10"/>
  <c r="BF230" i="10"/>
  <c r="BF232" i="10"/>
  <c r="BF245" i="10"/>
  <c r="BF247" i="10"/>
  <c r="BF248" i="10"/>
  <c r="BF249" i="10"/>
  <c r="BF260" i="10"/>
  <c r="BF262" i="10"/>
  <c r="BF266" i="10"/>
  <c r="BF267" i="10"/>
  <c r="BF284" i="10"/>
  <c r="BF286" i="10"/>
  <c r="BF299" i="10"/>
  <c r="BF300" i="10"/>
  <c r="BF213" i="10"/>
  <c r="BF275" i="10"/>
  <c r="BF279" i="10"/>
  <c r="BF134" i="10"/>
  <c r="BF137" i="10"/>
  <c r="BF146" i="10"/>
  <c r="BF192" i="10"/>
  <c r="BF202" i="10"/>
  <c r="BF214" i="10"/>
  <c r="BF288" i="10"/>
  <c r="BF298" i="10"/>
  <c r="BF303" i="10"/>
  <c r="BF307" i="10"/>
  <c r="BF208" i="10"/>
  <c r="BF243" i="10"/>
  <c r="BF278" i="10"/>
  <c r="BF291" i="10"/>
  <c r="BF294" i="10"/>
  <c r="BF296" i="10"/>
  <c r="BF297" i="10"/>
  <c r="BF302" i="10"/>
  <c r="BF304" i="10"/>
  <c r="BF305" i="10"/>
  <c r="J93" i="9"/>
  <c r="BF136" i="9"/>
  <c r="BF147" i="9"/>
  <c r="BF151" i="9"/>
  <c r="BF152" i="9"/>
  <c r="BF167" i="9"/>
  <c r="BF170" i="9"/>
  <c r="BF146" i="9"/>
  <c r="BF150" i="9"/>
  <c r="BF156" i="9"/>
  <c r="BF174" i="9"/>
  <c r="BF141" i="9"/>
  <c r="BF164" i="9"/>
  <c r="BF173" i="9"/>
  <c r="J197" i="8"/>
  <c r="J116" i="8" s="1"/>
  <c r="E116" i="9"/>
  <c r="J127" i="9"/>
  <c r="BF135" i="9"/>
  <c r="BF138" i="9"/>
  <c r="BF165" i="9"/>
  <c r="BF171" i="9"/>
  <c r="BF175" i="9"/>
  <c r="BF178" i="9"/>
  <c r="BF148" i="9"/>
  <c r="BF180" i="9"/>
  <c r="BF142" i="9"/>
  <c r="BF149" i="9"/>
  <c r="BF154" i="9"/>
  <c r="BF160" i="9"/>
  <c r="BF161" i="9"/>
  <c r="BF185" i="9"/>
  <c r="BF143" i="9"/>
  <c r="BF145" i="9"/>
  <c r="BF163" i="9"/>
  <c r="BF166" i="9"/>
  <c r="BF179" i="9"/>
  <c r="BF157" i="9"/>
  <c r="BF158" i="9"/>
  <c r="BF159" i="9"/>
  <c r="BF183" i="9"/>
  <c r="BF137" i="9"/>
  <c r="BF139" i="9"/>
  <c r="BF168" i="9"/>
  <c r="BF169" i="9"/>
  <c r="BF172" i="9"/>
  <c r="BF176" i="9"/>
  <c r="BF188" i="9"/>
  <c r="F127" i="9"/>
  <c r="BF133" i="9"/>
  <c r="BF155" i="9"/>
  <c r="BF177" i="9"/>
  <c r="BF134" i="9"/>
  <c r="BF140" i="9"/>
  <c r="BF153" i="9"/>
  <c r="BF144" i="9"/>
  <c r="BF162" i="9"/>
  <c r="BF181" i="9"/>
  <c r="BF187" i="9"/>
  <c r="BF190" i="9"/>
  <c r="BF174" i="8"/>
  <c r="BF218" i="8"/>
  <c r="BF231" i="8"/>
  <c r="BF271" i="8"/>
  <c r="BF188" i="8"/>
  <c r="BF190" i="8"/>
  <c r="BF199" i="8"/>
  <c r="BF214" i="8"/>
  <c r="BF167" i="8"/>
  <c r="BF168" i="8"/>
  <c r="BF170" i="8"/>
  <c r="BF184" i="8"/>
  <c r="BF195" i="8"/>
  <c r="BF198" i="8"/>
  <c r="BF208" i="8"/>
  <c r="BF209" i="8"/>
  <c r="BF222" i="8"/>
  <c r="BF245" i="8"/>
  <c r="BF258" i="8"/>
  <c r="BF262" i="8"/>
  <c r="J150" i="8"/>
  <c r="J153" i="8"/>
  <c r="BF166" i="8"/>
  <c r="BF185" i="8"/>
  <c r="BF212" i="8"/>
  <c r="BF213" i="8"/>
  <c r="BF232" i="8"/>
  <c r="BF233" i="8"/>
  <c r="BF238" i="8"/>
  <c r="BF246" i="8"/>
  <c r="BF250" i="8"/>
  <c r="BF256" i="8"/>
  <c r="BF175" i="8"/>
  <c r="BF201" i="8"/>
  <c r="BF239" i="8"/>
  <c r="BF253" i="8"/>
  <c r="BF260" i="8"/>
  <c r="BF265" i="8"/>
  <c r="BF269" i="8"/>
  <c r="BF272" i="8"/>
  <c r="BF275" i="8"/>
  <c r="BF276" i="8"/>
  <c r="BF278" i="8"/>
  <c r="BF281" i="8"/>
  <c r="E142" i="8"/>
  <c r="BF280" i="8"/>
  <c r="BF165" i="8"/>
  <c r="BF169" i="8"/>
  <c r="BF200" i="8"/>
  <c r="BF205" i="8"/>
  <c r="BF211" i="8"/>
  <c r="BF227" i="8"/>
  <c r="BF257" i="8"/>
  <c r="BF259" i="8"/>
  <c r="BF263" i="8"/>
  <c r="BF273" i="8"/>
  <c r="F153" i="8"/>
  <c r="BF219" i="8"/>
  <c r="BF181" i="8"/>
  <c r="BF207" i="8"/>
  <c r="BF234" i="8"/>
  <c r="BF282" i="8"/>
  <c r="BF192" i="8"/>
  <c r="BF203" i="8"/>
  <c r="BF236" i="8"/>
  <c r="BF244" i="8"/>
  <c r="BF279" i="8"/>
  <c r="BF183" i="8"/>
  <c r="BF251" i="8"/>
  <c r="BF266" i="8"/>
  <c r="BF285" i="8"/>
  <c r="BF286" i="8"/>
  <c r="BF288" i="8"/>
  <c r="BF186" i="8"/>
  <c r="BF204" i="8"/>
  <c r="BF242" i="8"/>
  <c r="BF277" i="8"/>
  <c r="BF290" i="8"/>
  <c r="BF177" i="8"/>
  <c r="BF180" i="8"/>
  <c r="BF187" i="8"/>
  <c r="BF193" i="8"/>
  <c r="BF202" i="8"/>
  <c r="BF215" i="8"/>
  <c r="BF225" i="8"/>
  <c r="BF228" i="8"/>
  <c r="BF261" i="8"/>
  <c r="BF221" i="8"/>
  <c r="BF293" i="8"/>
  <c r="BF157" i="8"/>
  <c r="BF206" i="8"/>
  <c r="BF226" i="8"/>
  <c r="BF235" i="8"/>
  <c r="BF252" i="8"/>
  <c r="BF283" i="8"/>
  <c r="BF284" i="8"/>
  <c r="BF289" i="8"/>
  <c r="BF292" i="8"/>
  <c r="BF162" i="8"/>
  <c r="BF163" i="8"/>
  <c r="BF172" i="8"/>
  <c r="BF216" i="8"/>
  <c r="BF217" i="8"/>
  <c r="BF220" i="8"/>
  <c r="BF230" i="8"/>
  <c r="BF243" i="8"/>
  <c r="BF255" i="8"/>
  <c r="BF270" i="8"/>
  <c r="BF287" i="8"/>
  <c r="E85" i="7"/>
  <c r="F96" i="7"/>
  <c r="J121" i="7"/>
  <c r="BF126" i="7"/>
  <c r="BF125" i="7"/>
  <c r="BF128" i="7"/>
  <c r="BF129" i="7"/>
  <c r="BF130" i="7"/>
  <c r="BF131" i="7"/>
  <c r="J93" i="7"/>
  <c r="BF127" i="7"/>
  <c r="BF132" i="7"/>
  <c r="BB102" i="1"/>
  <c r="BF166" i="6"/>
  <c r="F96" i="6"/>
  <c r="J127" i="6"/>
  <c r="BF133" i="6"/>
  <c r="BF141" i="6"/>
  <c r="BF151" i="6"/>
  <c r="BF172" i="6"/>
  <c r="BF158" i="6"/>
  <c r="BF168" i="6"/>
  <c r="BF175" i="6"/>
  <c r="BK226" i="5"/>
  <c r="J226" i="5" s="1"/>
  <c r="J102" i="5" s="1"/>
  <c r="BF145" i="6"/>
  <c r="BF149" i="6"/>
  <c r="BF155" i="6"/>
  <c r="BF161" i="6"/>
  <c r="J93" i="6"/>
  <c r="BF132" i="6"/>
  <c r="BF156" i="6"/>
  <c r="BF176" i="6"/>
  <c r="BF137" i="6"/>
  <c r="BF148" i="6"/>
  <c r="BF142" i="6"/>
  <c r="BF140" i="6"/>
  <c r="BF143" i="6"/>
  <c r="BF165" i="6"/>
  <c r="BF171" i="6"/>
  <c r="BF174" i="6"/>
  <c r="BF177" i="6"/>
  <c r="BF157" i="6"/>
  <c r="BF182" i="6"/>
  <c r="BF186" i="6"/>
  <c r="BF187" i="6"/>
  <c r="BF134" i="6"/>
  <c r="BF135" i="6"/>
  <c r="BF136" i="6"/>
  <c r="BF160" i="6"/>
  <c r="BF179" i="6"/>
  <c r="E85" i="6"/>
  <c r="BF162" i="6"/>
  <c r="BF164" i="6"/>
  <c r="BF167" i="6"/>
  <c r="BF169" i="6"/>
  <c r="BF173" i="6"/>
  <c r="BF178" i="6"/>
  <c r="BF180" i="6"/>
  <c r="BF181" i="6"/>
  <c r="BF183" i="6"/>
  <c r="BF185" i="6"/>
  <c r="BF152" i="6"/>
  <c r="BF154" i="6"/>
  <c r="BF163" i="6"/>
  <c r="BF138" i="6"/>
  <c r="BF144" i="6"/>
  <c r="BF146" i="6"/>
  <c r="BF150" i="6"/>
  <c r="BF184" i="6"/>
  <c r="BF188" i="6"/>
  <c r="BF169" i="5"/>
  <c r="BF210" i="5"/>
  <c r="J91" i="5"/>
  <c r="BF148" i="5"/>
  <c r="F94" i="5"/>
  <c r="BF130" i="5"/>
  <c r="BF136" i="5"/>
  <c r="BF142" i="5"/>
  <c r="BF152" i="5"/>
  <c r="BF164" i="5"/>
  <c r="BF167" i="5"/>
  <c r="BF176" i="5"/>
  <c r="BF178" i="5"/>
  <c r="BF179" i="5"/>
  <c r="BF202" i="5"/>
  <c r="BF194" i="5"/>
  <c r="BF207" i="5"/>
  <c r="BF165" i="5"/>
  <c r="BF166" i="5"/>
  <c r="BF185" i="5"/>
  <c r="BF191" i="5"/>
  <c r="BF208" i="5"/>
  <c r="BF212" i="5"/>
  <c r="BF132" i="5"/>
  <c r="BF135" i="5"/>
  <c r="BF153" i="5"/>
  <c r="BF154" i="5"/>
  <c r="BF158" i="5"/>
  <c r="BF175" i="5"/>
  <c r="BF199" i="5"/>
  <c r="BF201" i="5"/>
  <c r="E113" i="5"/>
  <c r="BF133" i="5"/>
  <c r="BF149" i="5"/>
  <c r="BF160" i="5"/>
  <c r="BF163" i="5"/>
  <c r="BF209" i="5"/>
  <c r="BF221" i="5"/>
  <c r="BF225" i="5"/>
  <c r="BF156" i="5"/>
  <c r="BF161" i="5"/>
  <c r="BF180" i="5"/>
  <c r="BF187" i="5"/>
  <c r="BF196" i="5"/>
  <c r="BF223" i="5"/>
  <c r="BF224" i="5"/>
  <c r="BF213" i="5"/>
  <c r="BF215" i="5"/>
  <c r="BF217" i="5"/>
  <c r="BF220" i="5"/>
  <c r="BF228" i="5"/>
  <c r="J142" i="4"/>
  <c r="J102" i="4" s="1"/>
  <c r="J94" i="5"/>
  <c r="BF137" i="5"/>
  <c r="BF143" i="5"/>
  <c r="BF144" i="5"/>
  <c r="BF150" i="5"/>
  <c r="BF193" i="5"/>
  <c r="BF205" i="5"/>
  <c r="BF211" i="5"/>
  <c r="BF216" i="5"/>
  <c r="BF218" i="5"/>
  <c r="BF219" i="5"/>
  <c r="BF214" i="5"/>
  <c r="BF229" i="5"/>
  <c r="BF129" i="5"/>
  <c r="BF131" i="5"/>
  <c r="BF141" i="5"/>
  <c r="BF173" i="5"/>
  <c r="BF186" i="5"/>
  <c r="BF188" i="5"/>
  <c r="BF146" i="5"/>
  <c r="BF147" i="5"/>
  <c r="BF134" i="5"/>
  <c r="BF170" i="5"/>
  <c r="BF171" i="5"/>
  <c r="BF195" i="5"/>
  <c r="BF204" i="5"/>
  <c r="BF222" i="5"/>
  <c r="BF138" i="5"/>
  <c r="BF139" i="5"/>
  <c r="BF140" i="5"/>
  <c r="BF145" i="5"/>
  <c r="BF151" i="5"/>
  <c r="BF155" i="5"/>
  <c r="BF157" i="5"/>
  <c r="BF162" i="5"/>
  <c r="BF168" i="5"/>
  <c r="BF172" i="5"/>
  <c r="BF174" i="5"/>
  <c r="BF177" i="5"/>
  <c r="BF181" i="5"/>
  <c r="BF182" i="5"/>
  <c r="BF184" i="5"/>
  <c r="BF189" i="5"/>
  <c r="BF190" i="5"/>
  <c r="BF192" i="5"/>
  <c r="BF128" i="5"/>
  <c r="BF159" i="5"/>
  <c r="BF197" i="5"/>
  <c r="BF198" i="5"/>
  <c r="BF200" i="5"/>
  <c r="BF206" i="5"/>
  <c r="BF183" i="5"/>
  <c r="BF164" i="4"/>
  <c r="BF166" i="4"/>
  <c r="F94" i="4"/>
  <c r="BF177" i="4"/>
  <c r="BF162" i="4"/>
  <c r="J91" i="4"/>
  <c r="BF151" i="4"/>
  <c r="BF154" i="4"/>
  <c r="BF157" i="4"/>
  <c r="BF167" i="4"/>
  <c r="BF180" i="4"/>
  <c r="BF134" i="4"/>
  <c r="BF146" i="4"/>
  <c r="BF163" i="4"/>
  <c r="BF183" i="4"/>
  <c r="J94" i="4"/>
  <c r="E85" i="4"/>
  <c r="BF155" i="4"/>
  <c r="BF133" i="4"/>
  <c r="BF141" i="4"/>
  <c r="BF144" i="4"/>
  <c r="BF159" i="4"/>
  <c r="BF169" i="4"/>
  <c r="BF143" i="4"/>
  <c r="BF145" i="4"/>
  <c r="BF149" i="4"/>
  <c r="BF153" i="4"/>
  <c r="BF156" i="4"/>
  <c r="BF168" i="4"/>
  <c r="BF173" i="4"/>
  <c r="BF178" i="4"/>
  <c r="BF179" i="4"/>
  <c r="BF181" i="4"/>
  <c r="BF185" i="4"/>
  <c r="BF147" i="4"/>
  <c r="BF148" i="4"/>
  <c r="BF152" i="4"/>
  <c r="BF161" i="4"/>
  <c r="BF171" i="4"/>
  <c r="BF132" i="4"/>
  <c r="BF139" i="4"/>
  <c r="BF135" i="4"/>
  <c r="BF150" i="4"/>
  <c r="BF140" i="4"/>
  <c r="BF175" i="4"/>
  <c r="BF188" i="4"/>
  <c r="BF136" i="4"/>
  <c r="BF137" i="4"/>
  <c r="BF160" i="4"/>
  <c r="BF165" i="4"/>
  <c r="BF172" i="4"/>
  <c r="BF174" i="4"/>
  <c r="BF176" i="4"/>
  <c r="BF184" i="4"/>
  <c r="F94" i="3"/>
  <c r="E114" i="3"/>
  <c r="J123" i="3"/>
  <c r="BF133" i="3"/>
  <c r="BF151" i="3"/>
  <c r="BF152" i="3"/>
  <c r="BF155" i="3"/>
  <c r="BF129" i="3"/>
  <c r="BF131" i="3"/>
  <c r="BF142" i="3"/>
  <c r="BF145" i="3"/>
  <c r="BF146" i="3"/>
  <c r="BF147" i="3"/>
  <c r="BF134" i="3"/>
  <c r="BF130" i="3"/>
  <c r="BF137" i="3"/>
  <c r="BF138" i="3"/>
  <c r="BF141" i="3"/>
  <c r="BF159" i="3"/>
  <c r="BF166" i="3"/>
  <c r="BF140" i="3"/>
  <c r="BF143" i="3"/>
  <c r="BF161" i="3"/>
  <c r="BF162" i="3"/>
  <c r="BF163" i="3"/>
  <c r="BF164" i="3"/>
  <c r="BF171" i="3"/>
  <c r="BF136" i="3"/>
  <c r="BF148" i="3"/>
  <c r="BF150" i="3"/>
  <c r="BF158" i="3"/>
  <c r="BF167" i="3"/>
  <c r="BF169" i="3"/>
  <c r="BF170" i="3"/>
  <c r="J91" i="3"/>
  <c r="BF132" i="3"/>
  <c r="BF135" i="3"/>
  <c r="BF139" i="3"/>
  <c r="BF144" i="3"/>
  <c r="BF153" i="3"/>
  <c r="BF156" i="3"/>
  <c r="BF157" i="3"/>
  <c r="BF168" i="3"/>
  <c r="BF160" i="3"/>
  <c r="BF165" i="3"/>
  <c r="BF172" i="3"/>
  <c r="BF175" i="3"/>
  <c r="BF359" i="2"/>
  <c r="BF439" i="2"/>
  <c r="BF562" i="2"/>
  <c r="BF615" i="2"/>
  <c r="BF641" i="2"/>
  <c r="BF731" i="2"/>
  <c r="BF864" i="2"/>
  <c r="BF923" i="2"/>
  <c r="J94" i="2"/>
  <c r="BF352" i="2"/>
  <c r="BF412" i="2"/>
  <c r="BF502" i="2"/>
  <c r="BF555" i="2"/>
  <c r="BF618" i="2"/>
  <c r="BF645" i="2"/>
  <c r="BF648" i="2"/>
  <c r="BF929" i="2"/>
  <c r="BF940" i="2"/>
  <c r="BF967" i="2"/>
  <c r="BF184" i="2"/>
  <c r="BF185" i="2"/>
  <c r="BF199" i="2"/>
  <c r="BF303" i="2"/>
  <c r="BF318" i="2"/>
  <c r="BF319" i="2"/>
  <c r="BF346" i="2"/>
  <c r="BF353" i="2"/>
  <c r="BF360" i="2"/>
  <c r="BF393" i="2"/>
  <c r="BF429" i="2"/>
  <c r="BF441" i="2"/>
  <c r="BF446" i="2"/>
  <c r="BF470" i="2"/>
  <c r="BF473" i="2"/>
  <c r="BF540" i="2"/>
  <c r="BF549" i="2"/>
  <c r="BF689" i="2"/>
  <c r="BF691" i="2"/>
  <c r="BF707" i="2"/>
  <c r="BF791" i="2"/>
  <c r="BF908" i="2"/>
  <c r="BF911" i="2"/>
  <c r="BF922" i="2"/>
  <c r="BF1010" i="2"/>
  <c r="J91" i="2"/>
  <c r="BF153" i="2"/>
  <c r="BF212" i="2"/>
  <c r="BF234" i="2"/>
  <c r="BF243" i="2"/>
  <c r="BF329" i="2"/>
  <c r="BF334" i="2"/>
  <c r="BF349" i="2"/>
  <c r="BF381" i="2"/>
  <c r="BF489" i="2"/>
  <c r="BF496" i="2"/>
  <c r="BF612" i="2"/>
  <c r="BF715" i="2"/>
  <c r="BF957" i="2"/>
  <c r="BF635" i="2"/>
  <c r="BF692" i="2"/>
  <c r="BF696" i="2"/>
  <c r="BF704" i="2"/>
  <c r="BF721" i="2"/>
  <c r="BF861" i="2"/>
  <c r="BF972" i="2"/>
  <c r="BF1008" i="2"/>
  <c r="BF1011" i="2"/>
  <c r="BF1137" i="2"/>
  <c r="BF1156" i="2"/>
  <c r="BF1167" i="2"/>
  <c r="F94" i="2"/>
  <c r="BF245" i="2"/>
  <c r="BF301" i="2"/>
  <c r="BF324" i="2"/>
  <c r="BF457" i="2"/>
  <c r="BF513" i="2"/>
  <c r="BF600" i="2"/>
  <c r="BF604" i="2"/>
  <c r="BF669" i="2"/>
  <c r="BF706" i="2"/>
  <c r="BF837" i="2"/>
  <c r="BF890" i="2"/>
  <c r="BF914" i="2"/>
  <c r="BF951" i="2"/>
  <c r="BF968" i="2"/>
  <c r="BF1001" i="2"/>
  <c r="BF1163" i="2"/>
  <c r="BF226" i="2"/>
  <c r="BF228" i="2"/>
  <c r="BF559" i="2"/>
  <c r="BF583" i="2"/>
  <c r="BF627" i="2"/>
  <c r="BF644" i="2"/>
  <c r="BF647" i="2"/>
  <c r="BF650" i="2"/>
  <c r="BF653" i="2"/>
  <c r="BF941" i="2"/>
  <c r="BF958" i="2"/>
  <c r="BF1004" i="2"/>
  <c r="BF1006" i="2"/>
  <c r="BF1142" i="2"/>
  <c r="BF170" i="2"/>
  <c r="BF330" i="2"/>
  <c r="BF337" i="2"/>
  <c r="BF386" i="2"/>
  <c r="BF435" i="2"/>
  <c r="BF451" i="2"/>
  <c r="BF666" i="2"/>
  <c r="BF712" i="2"/>
  <c r="BF726" i="2"/>
  <c r="BF738" i="2"/>
  <c r="BF999" i="2"/>
  <c r="BF658" i="2"/>
  <c r="BF660" i="2"/>
  <c r="BF1027" i="2"/>
  <c r="BF1132" i="2"/>
  <c r="BF918" i="2"/>
  <c r="BF965" i="2"/>
  <c r="BF991" i="2"/>
  <c r="BF994" i="2"/>
  <c r="BF1126" i="2"/>
  <c r="BF145" i="2"/>
  <c r="BF157" i="2"/>
  <c r="BF193" i="2"/>
  <c r="BF270" i="2"/>
  <c r="BF389" i="2"/>
  <c r="BF460" i="2"/>
  <c r="BF464" i="2"/>
  <c r="BF488" i="2"/>
  <c r="BF500" i="2"/>
  <c r="BF519" i="2"/>
  <c r="BF620" i="2"/>
  <c r="BF624" i="2"/>
  <c r="BF663" i="2"/>
  <c r="BF681" i="2"/>
  <c r="BF698" i="2"/>
  <c r="BF710" i="2"/>
  <c r="BF729" i="2"/>
  <c r="BF736" i="2"/>
  <c r="BF806" i="2"/>
  <c r="BF916" i="2"/>
  <c r="BF920" i="2"/>
  <c r="BF964" i="2"/>
  <c r="BF966" i="2"/>
  <c r="BF1024" i="2"/>
  <c r="BF1033" i="2"/>
  <c r="BF1036" i="2"/>
  <c r="BF1039" i="2"/>
  <c r="BF1058" i="2"/>
  <c r="BF1071" i="2"/>
  <c r="BF1079" i="2"/>
  <c r="BF1093" i="2"/>
  <c r="BF1108" i="2"/>
  <c r="BF1110" i="2"/>
  <c r="BF1112" i="2"/>
  <c r="BF1121" i="2"/>
  <c r="BF1221" i="2"/>
  <c r="BF509" i="2"/>
  <c r="BF565" i="2"/>
  <c r="BF680" i="2"/>
  <c r="BF1242" i="2"/>
  <c r="BF821" i="2"/>
  <c r="BF830" i="2"/>
  <c r="BF845" i="2"/>
  <c r="E131" i="2"/>
  <c r="BF448" i="2"/>
  <c r="BF463" i="2"/>
  <c r="BF506" i="2"/>
  <c r="BF570" i="2"/>
  <c r="BF649" i="2"/>
  <c r="BF943" i="2"/>
  <c r="BF992" i="2"/>
  <c r="BF1061" i="2"/>
  <c r="BF189" i="2"/>
  <c r="BF215" i="2"/>
  <c r="BF221" i="2"/>
  <c r="BF222" i="2"/>
  <c r="BF264" i="2"/>
  <c r="BF342" i="2"/>
  <c r="BF344" i="2"/>
  <c r="BF355" i="2"/>
  <c r="BF358" i="2"/>
  <c r="BF362" i="2"/>
  <c r="BF455" i="2"/>
  <c r="BF476" i="2"/>
  <c r="BF480" i="2"/>
  <c r="BF483" i="2"/>
  <c r="BF588" i="2"/>
  <c r="BF594" i="2"/>
  <c r="BF646" i="2"/>
  <c r="BF674" i="2"/>
  <c r="BF676" i="2"/>
  <c r="BF700" i="2"/>
  <c r="BF973" i="2"/>
  <c r="BF975" i="2"/>
  <c r="BF978" i="2"/>
  <c r="BF982" i="2"/>
  <c r="BF998" i="2"/>
  <c r="BF1003" i="2"/>
  <c r="BF1005" i="2"/>
  <c r="BF1007" i="2"/>
  <c r="BF1009" i="2"/>
  <c r="BF1021" i="2"/>
  <c r="BF1030" i="2"/>
  <c r="BF1040" i="2"/>
  <c r="BF1062" i="2"/>
  <c r="BF1074" i="2"/>
  <c r="BF1089" i="2"/>
  <c r="BF1091" i="2"/>
  <c r="BF1095" i="2"/>
  <c r="BF1114" i="2"/>
  <c r="BF1119" i="2"/>
  <c r="BF1140" i="2"/>
  <c r="BF1173" i="2"/>
  <c r="BF1190" i="2"/>
  <c r="BF1196" i="2"/>
  <c r="BF1205" i="2"/>
  <c r="BF1206" i="2"/>
  <c r="BF1210" i="2"/>
  <c r="BF225" i="2"/>
  <c r="BF268" i="2"/>
  <c r="BF299" i="2"/>
  <c r="BF326" i="2"/>
  <c r="BF369" i="2"/>
  <c r="BF413" i="2"/>
  <c r="BF459" i="2"/>
  <c r="BF490" i="2"/>
  <c r="BF514" i="2"/>
  <c r="BF529" i="2"/>
  <c r="BF533" i="2"/>
  <c r="BF544" i="2"/>
  <c r="BF591" i="2"/>
  <c r="BF639" i="2"/>
  <c r="BF656" i="2"/>
  <c r="BF671" i="2"/>
  <c r="BF687" i="2"/>
  <c r="BF717" i="2"/>
  <c r="BF740" i="2"/>
  <c r="BF776" i="2"/>
  <c r="BF942" i="2"/>
  <c r="BF948" i="2"/>
  <c r="BF1041" i="2"/>
  <c r="BF1043" i="2"/>
  <c r="BF1069" i="2"/>
  <c r="BF1083" i="2"/>
  <c r="BF1123" i="2"/>
  <c r="BF187" i="2"/>
  <c r="BF197" i="2"/>
  <c r="BF210" i="2"/>
  <c r="BF224" i="2"/>
  <c r="BF232" i="2"/>
  <c r="BF320" i="2"/>
  <c r="BF325" i="2"/>
  <c r="BF335" i="2"/>
  <c r="BF399" i="2"/>
  <c r="BF608" i="2"/>
  <c r="BF709" i="2"/>
  <c r="BF1160" i="2"/>
  <c r="BF1171" i="2"/>
  <c r="BF1182" i="2"/>
  <c r="BF1186" i="2"/>
  <c r="BF1192" i="2"/>
  <c r="BF980" i="2"/>
  <c r="BF981" i="2"/>
  <c r="BF1000" i="2"/>
  <c r="BF1055" i="2"/>
  <c r="BF1065" i="2"/>
  <c r="BF182" i="2"/>
  <c r="BF230" i="2"/>
  <c r="BF237" i="2"/>
  <c r="BF266" i="2"/>
  <c r="BF404" i="2"/>
  <c r="BF426" i="2"/>
  <c r="BF433" i="2"/>
  <c r="BF443" i="2"/>
  <c r="BF495" i="2"/>
  <c r="BF557" i="2"/>
  <c r="BF578" i="2"/>
  <c r="BF651" i="2"/>
  <c r="BF881" i="2"/>
  <c r="BF913" i="2"/>
  <c r="BF915" i="2"/>
  <c r="BF927" i="2"/>
  <c r="BF939" i="2"/>
  <c r="BF1158" i="2"/>
  <c r="BF191" i="2"/>
  <c r="BF247" i="2"/>
  <c r="BF363" i="2"/>
  <c r="BF423" i="2"/>
  <c r="BF525" i="2"/>
  <c r="BF634" i="2"/>
  <c r="BF652" i="2"/>
  <c r="BF655" i="2"/>
  <c r="BF724" i="2"/>
  <c r="BF854" i="2"/>
  <c r="BF962" i="2"/>
  <c r="BF963" i="2"/>
  <c r="BF993" i="2"/>
  <c r="BF997" i="2"/>
  <c r="BF1165" i="2"/>
  <c r="BF931" i="2"/>
  <c r="BF947" i="2"/>
  <c r="BF989" i="2"/>
  <c r="BF1002" i="2"/>
  <c r="BF1169" i="2"/>
  <c r="BF1177" i="2"/>
  <c r="BF1183" i="2"/>
  <c r="BF1187" i="2"/>
  <c r="BF1195" i="2"/>
  <c r="BF1197" i="2"/>
  <c r="BF1200" i="2"/>
  <c r="BF1215" i="2"/>
  <c r="F39" i="5"/>
  <c r="BD99" i="1" s="1"/>
  <c r="F39" i="10"/>
  <c r="BB106" i="1"/>
  <c r="AS105" i="1"/>
  <c r="J35" i="3"/>
  <c r="AV97" i="1" s="1"/>
  <c r="F39" i="3"/>
  <c r="BD97" i="1"/>
  <c r="F35" i="4"/>
  <c r="AZ98" i="1"/>
  <c r="F37" i="11"/>
  <c r="AZ108" i="1" s="1"/>
  <c r="F38" i="2"/>
  <c r="BC96" i="1" s="1"/>
  <c r="F39" i="4"/>
  <c r="BD98" i="1" s="1"/>
  <c r="J37" i="9"/>
  <c r="AV104" i="1" s="1"/>
  <c r="F40" i="10"/>
  <c r="BC106" i="1"/>
  <c r="F33" i="13"/>
  <c r="AZ110" i="1" s="1"/>
  <c r="F40" i="6"/>
  <c r="BC101" i="1" s="1"/>
  <c r="F41" i="8"/>
  <c r="BD103" i="1"/>
  <c r="F41" i="12"/>
  <c r="BD109" i="1"/>
  <c r="F35" i="13"/>
  <c r="BB110" i="1" s="1"/>
  <c r="F37" i="4"/>
  <c r="BB98" i="1" s="1"/>
  <c r="F37" i="9"/>
  <c r="AZ104" i="1"/>
  <c r="J37" i="10"/>
  <c r="AV106" i="1"/>
  <c r="F40" i="12"/>
  <c r="BC109" i="1"/>
  <c r="F37" i="3"/>
  <c r="BB97" i="1" s="1"/>
  <c r="F38" i="3"/>
  <c r="BC97" i="1"/>
  <c r="F38" i="4"/>
  <c r="BC98" i="1"/>
  <c r="J37" i="11"/>
  <c r="AV108" i="1" s="1"/>
  <c r="F35" i="2"/>
  <c r="AZ96" i="1" s="1"/>
  <c r="F39" i="8"/>
  <c r="BB103" i="1"/>
  <c r="F39" i="9"/>
  <c r="BB104" i="1"/>
  <c r="F40" i="11"/>
  <c r="BC108" i="1" s="1"/>
  <c r="F39" i="2"/>
  <c r="BD96" i="1" s="1"/>
  <c r="F38" i="5"/>
  <c r="BC99" i="1" s="1"/>
  <c r="F37" i="12"/>
  <c r="AZ109" i="1" s="1"/>
  <c r="J35" i="5"/>
  <c r="AV99" i="1"/>
  <c r="F41" i="6"/>
  <c r="BD101" i="1" s="1"/>
  <c r="F40" i="8"/>
  <c r="BC103" i="1" s="1"/>
  <c r="J37" i="12"/>
  <c r="AV109" i="1"/>
  <c r="J33" i="13"/>
  <c r="AV110" i="1"/>
  <c r="F37" i="2"/>
  <c r="BB96" i="1" s="1"/>
  <c r="J37" i="6"/>
  <c r="AV101" i="1" s="1"/>
  <c r="F41" i="9"/>
  <c r="BD104" i="1"/>
  <c r="F41" i="11"/>
  <c r="BD108" i="1"/>
  <c r="F37" i="5"/>
  <c r="BB99" i="1" s="1"/>
  <c r="F39" i="12"/>
  <c r="BB109" i="1"/>
  <c r="F36" i="13"/>
  <c r="BC110" i="1"/>
  <c r="F37" i="8"/>
  <c r="AZ103" i="1" s="1"/>
  <c r="F39" i="11"/>
  <c r="BB108" i="1"/>
  <c r="J35" i="2"/>
  <c r="AV96" i="1" s="1"/>
  <c r="F35" i="3"/>
  <c r="AZ97" i="1" s="1"/>
  <c r="J35" i="4"/>
  <c r="AV98" i="1"/>
  <c r="F37" i="10"/>
  <c r="AZ106" i="1"/>
  <c r="F35" i="5"/>
  <c r="AZ99" i="1" s="1"/>
  <c r="F37" i="6"/>
  <c r="AZ101" i="1" s="1"/>
  <c r="F39" i="6"/>
  <c r="BB101" i="1" s="1"/>
  <c r="J37" i="7"/>
  <c r="AV102" i="1" s="1"/>
  <c r="F40" i="7"/>
  <c r="BC102" i="1"/>
  <c r="F41" i="7"/>
  <c r="BD102" i="1" s="1"/>
  <c r="F37" i="7"/>
  <c r="AZ102" i="1" s="1"/>
  <c r="J37" i="8"/>
  <c r="AV103" i="1"/>
  <c r="F41" i="10"/>
  <c r="BD106" i="1"/>
  <c r="F40" i="9"/>
  <c r="BC104" i="1" s="1"/>
  <c r="F37" i="13"/>
  <c r="BD110" i="1" s="1"/>
  <c r="BK661" i="2" l="1"/>
  <c r="J661" i="2" s="1"/>
  <c r="J104" i="2" s="1"/>
  <c r="BK130" i="10"/>
  <c r="J130" i="10" s="1"/>
  <c r="J34" i="10" s="1"/>
  <c r="T223" i="8"/>
  <c r="BK130" i="4"/>
  <c r="J130" i="4" s="1"/>
  <c r="J99" i="4" s="1"/>
  <c r="J203" i="5"/>
  <c r="J101" i="5" s="1"/>
  <c r="T246" i="13"/>
  <c r="BK223" i="8"/>
  <c r="J223" i="8" s="1"/>
  <c r="J118" i="8" s="1"/>
  <c r="T130" i="9"/>
  <c r="P126" i="5"/>
  <c r="P125" i="5" s="1"/>
  <c r="AU99" i="1" s="1"/>
  <c r="R223" i="8"/>
  <c r="BK131" i="9"/>
  <c r="BK130" i="9" s="1"/>
  <c r="J130" i="9" s="1"/>
  <c r="J34" i="9" s="1"/>
  <c r="R130" i="9"/>
  <c r="J100" i="7"/>
  <c r="BK127" i="3"/>
  <c r="J127" i="3" s="1"/>
  <c r="J99" i="3" s="1"/>
  <c r="J662" i="2"/>
  <c r="J105" i="2" s="1"/>
  <c r="R196" i="8"/>
  <c r="T159" i="8"/>
  <c r="J131" i="10"/>
  <c r="J101" i="10" s="1"/>
  <c r="J170" i="4"/>
  <c r="J104" i="4" s="1"/>
  <c r="BK245" i="11"/>
  <c r="J245" i="11" s="1"/>
  <c r="J116" i="11" s="1"/>
  <c r="BK195" i="11"/>
  <c r="J195" i="11" s="1"/>
  <c r="J112" i="11" s="1"/>
  <c r="J166" i="11"/>
  <c r="J107" i="11" s="1"/>
  <c r="J100" i="12"/>
  <c r="P144" i="11"/>
  <c r="P143" i="11" s="1"/>
  <c r="AU108" i="1" s="1"/>
  <c r="AU107" i="1" s="1"/>
  <c r="P246" i="13"/>
  <c r="T130" i="13"/>
  <c r="T129" i="13" s="1"/>
  <c r="P130" i="13"/>
  <c r="P129" i="13"/>
  <c r="AU110" i="1" s="1"/>
  <c r="T144" i="11"/>
  <c r="T143" i="11"/>
  <c r="P127" i="3"/>
  <c r="P126" i="3" s="1"/>
  <c r="AU97" i="1" s="1"/>
  <c r="R246" i="13"/>
  <c r="R130" i="4"/>
  <c r="R129" i="4" s="1"/>
  <c r="R130" i="10"/>
  <c r="P661" i="2"/>
  <c r="P143" i="2"/>
  <c r="AU96" i="1"/>
  <c r="P130" i="4"/>
  <c r="P129" i="4"/>
  <c r="AU98" i="1" s="1"/>
  <c r="R661" i="2"/>
  <c r="R143" i="2"/>
  <c r="T196" i="8"/>
  <c r="BK144" i="2"/>
  <c r="J144" i="2" s="1"/>
  <c r="J99" i="2" s="1"/>
  <c r="T130" i="10"/>
  <c r="P130" i="6"/>
  <c r="AU101" i="1"/>
  <c r="BK246" i="13"/>
  <c r="J246" i="13" s="1"/>
  <c r="J103" i="13" s="1"/>
  <c r="T130" i="4"/>
  <c r="T129" i="4" s="1"/>
  <c r="P130" i="10"/>
  <c r="AU106" i="1" s="1"/>
  <c r="P130" i="9"/>
  <c r="AU104" i="1"/>
  <c r="P159" i="8"/>
  <c r="R130" i="13"/>
  <c r="T126" i="5"/>
  <c r="T125" i="5"/>
  <c r="R126" i="5"/>
  <c r="R125" i="5" s="1"/>
  <c r="T127" i="3"/>
  <c r="T126" i="3"/>
  <c r="R130" i="6"/>
  <c r="T661" i="2"/>
  <c r="T143" i="2" s="1"/>
  <c r="R144" i="11"/>
  <c r="R143" i="11" s="1"/>
  <c r="T130" i="6"/>
  <c r="P223" i="8"/>
  <c r="R159" i="8"/>
  <c r="AG109" i="1"/>
  <c r="AG102" i="1"/>
  <c r="J146" i="11"/>
  <c r="J103" i="11"/>
  <c r="BK186" i="4"/>
  <c r="J186" i="4"/>
  <c r="J106" i="4" s="1"/>
  <c r="BK155" i="11"/>
  <c r="BK144" i="11" s="1"/>
  <c r="BK143" i="11" s="1"/>
  <c r="J143" i="11" s="1"/>
  <c r="J34" i="11" s="1"/>
  <c r="AG108" i="1" s="1"/>
  <c r="AG107" i="1" s="1"/>
  <c r="AG105" i="1" s="1"/>
  <c r="J155" i="11"/>
  <c r="J104" i="11" s="1"/>
  <c r="BK130" i="13"/>
  <c r="BK159" i="8"/>
  <c r="BK156" i="8" s="1"/>
  <c r="J156" i="8" s="1"/>
  <c r="J100" i="8" s="1"/>
  <c r="J247" i="13"/>
  <c r="J104" i="13" s="1"/>
  <c r="BK286" i="13"/>
  <c r="J286" i="13" s="1"/>
  <c r="J108" i="13" s="1"/>
  <c r="BK130" i="6"/>
  <c r="J130" i="6" s="1"/>
  <c r="J100" i="6" s="1"/>
  <c r="AG106" i="1"/>
  <c r="J100" i="10"/>
  <c r="AG104" i="1"/>
  <c r="J100" i="9"/>
  <c r="J131" i="9"/>
  <c r="J101" i="9"/>
  <c r="BK125" i="5"/>
  <c r="J125" i="5" s="1"/>
  <c r="J98" i="5" s="1"/>
  <c r="J126" i="5"/>
  <c r="J99" i="5"/>
  <c r="BK126" i="3"/>
  <c r="J126" i="3" s="1"/>
  <c r="J32" i="3" s="1"/>
  <c r="AG97" i="1" s="1"/>
  <c r="BK143" i="2"/>
  <c r="J143" i="2"/>
  <c r="J32" i="2" s="1"/>
  <c r="AG96" i="1" s="1"/>
  <c r="F36" i="2"/>
  <c r="BA96" i="1" s="1"/>
  <c r="J36" i="2"/>
  <c r="AW96" i="1" s="1"/>
  <c r="AT96" i="1" s="1"/>
  <c r="F36" i="5"/>
  <c r="BA99" i="1" s="1"/>
  <c r="J38" i="9"/>
  <c r="AW104" i="1" s="1"/>
  <c r="AT104" i="1" s="1"/>
  <c r="AN104" i="1" s="1"/>
  <c r="F36" i="4"/>
  <c r="BA98" i="1" s="1"/>
  <c r="BC100" i="1"/>
  <c r="AY100" i="1" s="1"/>
  <c r="F38" i="11"/>
  <c r="BA108" i="1" s="1"/>
  <c r="F38" i="6"/>
  <c r="BA101" i="1"/>
  <c r="F38" i="9"/>
  <c r="BA104" i="1"/>
  <c r="AS95" i="1"/>
  <c r="AS94" i="1"/>
  <c r="J36" i="5"/>
  <c r="AW99" i="1" s="1"/>
  <c r="AT99" i="1" s="1"/>
  <c r="J38" i="7"/>
  <c r="AW102" i="1" s="1"/>
  <c r="AT102" i="1" s="1"/>
  <c r="AN102" i="1" s="1"/>
  <c r="J38" i="8"/>
  <c r="AW103" i="1" s="1"/>
  <c r="AT103" i="1" s="1"/>
  <c r="BD107" i="1"/>
  <c r="BC107" i="1"/>
  <c r="AY107" i="1"/>
  <c r="J38" i="12"/>
  <c r="AW109" i="1" s="1"/>
  <c r="AT109" i="1" s="1"/>
  <c r="AN109" i="1" s="1"/>
  <c r="J34" i="13"/>
  <c r="AW110" i="1" s="1"/>
  <c r="AT110" i="1" s="1"/>
  <c r="J36" i="4"/>
  <c r="AW98" i="1" s="1"/>
  <c r="AT98" i="1" s="1"/>
  <c r="AZ100" i="1"/>
  <c r="AV100" i="1"/>
  <c r="J38" i="11"/>
  <c r="AW108" i="1" s="1"/>
  <c r="AT108" i="1" s="1"/>
  <c r="J36" i="3"/>
  <c r="AW97" i="1" s="1"/>
  <c r="AT97" i="1" s="1"/>
  <c r="BB100" i="1"/>
  <c r="AX100" i="1" s="1"/>
  <c r="F38" i="10"/>
  <c r="BA106" i="1" s="1"/>
  <c r="F36" i="3"/>
  <c r="BA97" i="1" s="1"/>
  <c r="BD100" i="1"/>
  <c r="J38" i="10"/>
  <c r="AW106" i="1"/>
  <c r="AT106" i="1"/>
  <c r="AN106" i="1" s="1"/>
  <c r="J38" i="6"/>
  <c r="AW101" i="1" s="1"/>
  <c r="AT101" i="1" s="1"/>
  <c r="F38" i="7"/>
  <c r="BA102" i="1"/>
  <c r="F38" i="8"/>
  <c r="BA103" i="1" s="1"/>
  <c r="AZ107" i="1"/>
  <c r="AV107" i="1"/>
  <c r="BB107" i="1"/>
  <c r="AX107" i="1" s="1"/>
  <c r="F38" i="12"/>
  <c r="BA109" i="1"/>
  <c r="F34" i="13"/>
  <c r="BA110" i="1" s="1"/>
  <c r="J159" i="8" l="1"/>
  <c r="J102" i="8" s="1"/>
  <c r="R129" i="13"/>
  <c r="T156" i="8"/>
  <c r="R156" i="8"/>
  <c r="BK129" i="13"/>
  <c r="J129" i="13" s="1"/>
  <c r="J96" i="13" s="1"/>
  <c r="P156" i="8"/>
  <c r="AU103" i="1"/>
  <c r="BK129" i="4"/>
  <c r="J129" i="4" s="1"/>
  <c r="J98" i="4" s="1"/>
  <c r="J130" i="13"/>
  <c r="J97" i="13"/>
  <c r="AN108" i="1"/>
  <c r="J100" i="11"/>
  <c r="J43" i="12"/>
  <c r="J144" i="11"/>
  <c r="J101" i="11" s="1"/>
  <c r="J43" i="11"/>
  <c r="J43" i="10"/>
  <c r="J43" i="9"/>
  <c r="J43" i="7"/>
  <c r="AN97" i="1"/>
  <c r="J98" i="3"/>
  <c r="AN96" i="1"/>
  <c r="J41" i="3"/>
  <c r="J98" i="2"/>
  <c r="J41" i="2"/>
  <c r="AU105" i="1"/>
  <c r="AU95" i="1" s="1"/>
  <c r="AU94" i="1" s="1"/>
  <c r="BA100" i="1"/>
  <c r="AW100" i="1" s="1"/>
  <c r="AT100" i="1" s="1"/>
  <c r="AU100" i="1"/>
  <c r="BD105" i="1"/>
  <c r="J34" i="6"/>
  <c r="AG101" i="1" s="1"/>
  <c r="J34" i="8"/>
  <c r="AG103" i="1"/>
  <c r="BC105" i="1"/>
  <c r="AY105" i="1" s="1"/>
  <c r="BB105" i="1"/>
  <c r="AX105" i="1"/>
  <c r="BA107" i="1"/>
  <c r="AW107" i="1" s="1"/>
  <c r="AT107" i="1" s="1"/>
  <c r="AN107" i="1" s="1"/>
  <c r="J32" i="5"/>
  <c r="AG99" i="1"/>
  <c r="AN99" i="1" s="1"/>
  <c r="AZ105" i="1"/>
  <c r="AV105" i="1"/>
  <c r="J43" i="6" l="1"/>
  <c r="J43" i="8"/>
  <c r="AN103" i="1"/>
  <c r="J41" i="5"/>
  <c r="AN101" i="1"/>
  <c r="AG100" i="1"/>
  <c r="J32" i="4"/>
  <c r="AG98" i="1" s="1"/>
  <c r="J30" i="13"/>
  <c r="AG110" i="1"/>
  <c r="BC95" i="1"/>
  <c r="BD95" i="1"/>
  <c r="BB95" i="1"/>
  <c r="BA105" i="1"/>
  <c r="AW105" i="1" s="1"/>
  <c r="AT105" i="1" s="1"/>
  <c r="AN105" i="1" s="1"/>
  <c r="AZ95" i="1"/>
  <c r="AV95" i="1"/>
  <c r="AN100" i="1" l="1"/>
  <c r="J39" i="13"/>
  <c r="J41" i="4"/>
  <c r="AN110" i="1"/>
  <c r="AN98" i="1"/>
  <c r="AG95" i="1"/>
  <c r="BD94" i="1"/>
  <c r="W33" i="1" s="1"/>
  <c r="BB94" i="1"/>
  <c r="AX94" i="1" s="1"/>
  <c r="BA95" i="1"/>
  <c r="BC94" i="1"/>
  <c r="W32" i="1"/>
  <c r="AX95" i="1"/>
  <c r="AY95" i="1"/>
  <c r="AZ94" i="1"/>
  <c r="AV94" i="1" s="1"/>
  <c r="AK29" i="1" s="1"/>
  <c r="AY94" i="1" l="1"/>
  <c r="BA94" i="1"/>
  <c r="W30" i="1"/>
  <c r="W31" i="1"/>
  <c r="AW95" i="1"/>
  <c r="AT95" i="1" s="1"/>
  <c r="AN95" i="1" s="1"/>
  <c r="W29" i="1"/>
  <c r="AG94" i="1"/>
  <c r="AK26" i="1" s="1"/>
  <c r="AW94" i="1" l="1"/>
  <c r="AK30" i="1" s="1"/>
  <c r="AK35" i="1" s="1"/>
  <c r="AT94" i="1" l="1"/>
  <c r="AN94" i="1" l="1"/>
</calcChain>
</file>

<file path=xl/sharedStrings.xml><?xml version="1.0" encoding="utf-8"?>
<sst xmlns="http://schemas.openxmlformats.org/spreadsheetml/2006/main" count="26265" uniqueCount="3871">
  <si>
    <t>Export Komplet</t>
  </si>
  <si>
    <t/>
  </si>
  <si>
    <t>2.0</t>
  </si>
  <si>
    <t>False</t>
  </si>
  <si>
    <t>{a375232d-67b5-4d0f-8250-60a075e23a3f}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</si>
  <si>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</si>
  <si>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</si>
  <si>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</si>
  <si>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</si>
  <si>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</si>
  <si>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</si>
  <si>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</si>
  <si>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</si>
  <si>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</si>
  <si>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</si>
  <si>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G    Banská Bystrica - KC, stavebné úpravy- vypracovanie podkladovej štúdie verejnej práce</t>
  </si>
  <si>
    <t>JKSO:</t>
  </si>
  <si>
    <t>ČS:</t>
  </si>
  <si>
    <t>Miesto:</t>
  </si>
  <si>
    <t xml:space="preserve"> </t>
  </si>
  <si>
    <t>Dátum:</t>
  </si>
  <si>
    <t>3. 12. 2025</t>
  </si>
  <si>
    <t>Objednávateľ:</t>
  </si>
  <si>
    <t>IČO:</t>
  </si>
  <si>
    <t>Ministerstvo vnútra SR, Pribinova 2, Bratislava</t>
  </si>
  <si>
    <t>IČ DPH:</t>
  </si>
  <si>
    <t>Zhotoviteľ:</t>
  </si>
  <si>
    <t>Vyplň údaj</t>
  </si>
  <si>
    <t>Projektant:</t>
  </si>
  <si>
    <t>36631213</t>
  </si>
  <si>
    <t xml:space="preserve">TEPLAN ARCHITEKT spol. s  r. o. </t>
  </si>
  <si>
    <t>SK2021893654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</si>
  <si>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</si>
  <si>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</si>
  <si>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</si>
  <si>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</si>
  <si>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</si>
  <si>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</si>
  <si>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</si>
  <si>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</si>
  <si>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</si>
  <si>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</si>
  <si>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</si>
  <si>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</si>
  <si>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</si>
  <si>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</si>
  <si>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</si>
  <si>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</si>
  <si>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</si>
  <si>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</si>
  <si>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</si>
  <si>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</si>
  <si>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</si>
  <si>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</si>
  <si>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</si>
  <si>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</si>
  <si>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</si>
  <si>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</si>
  <si>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</si>
  <si>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</si>
  <si>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</si>
  <si>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</si>
  <si>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</si>
  <si>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</si>
  <si>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</si>
  <si>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</si>
  <si>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</si>
  <si>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</si>
  <si>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</si>
  <si>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</si>
  <si>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</si>
  <si>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</si>
  <si>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</si>
  <si>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</si>
  <si>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</si>
  <si>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</si>
  <si>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</si>
  <si>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</si>
  <si>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</si>
  <si>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01</t>
  </si>
  <si>
    <t>E1- SO - 01 Hlavná budova  - KC- stavebné úpravy</t>
  </si>
  <si>
    <t>STA</t>
  </si>
  <si>
    <t>1</t>
  </si>
  <si>
    <t>{0f11f055-7d5c-4f1d-a66f-97b9c2a10c76}</t>
  </si>
  <si>
    <t>/</t>
  </si>
  <si>
    <t>1_1 a1_2</t>
  </si>
  <si>
    <t>E 1.1 a E1.2  architektonické, stavené riešenie a statika</t>
  </si>
  <si>
    <t>Časť</t>
  </si>
  <si>
    <t>2</t>
  </si>
  <si>
    <t>{38bab9d4-d71d-4fc4-832d-17f0abc8cbee}</t>
  </si>
  <si>
    <t>1_3</t>
  </si>
  <si>
    <t>E 1.3 Zdravotechnika</t>
  </si>
  <si>
    <t>{8362a5d3-2cf7-46e5-aaf1-2dfb83431e89}</t>
  </si>
  <si>
    <t>1_4</t>
  </si>
  <si>
    <t>E 1.4  Ústredné vykurovanie</t>
  </si>
  <si>
    <t>{852b41d1-b868-471a-bc05-f18961065282}</t>
  </si>
  <si>
    <t>1_5</t>
  </si>
  <si>
    <t>E 1.5 Vzduchotechnika, chladenie</t>
  </si>
  <si>
    <t>{353fc749-98f1-4f02-9980-16ca2c61d7f2}</t>
  </si>
  <si>
    <t>1_6</t>
  </si>
  <si>
    <t>E 1.6 Vnútorné slaboprúdové rozvody</t>
  </si>
  <si>
    <t>{df0ebfd7-2f04-4faf-98a5-b4f47b0106b7}</t>
  </si>
  <si>
    <t>1_6_1</t>
  </si>
  <si>
    <t>E 1.6.1 slaboprud - LAN - ŠTRUKTÚROVANÁ SIEŤ, VYSYS - VYVOLÁVACÍ SYSTÉM</t>
  </si>
  <si>
    <t>3</t>
  </si>
  <si>
    <t>{b9758fb5-2191-4697-9e56-3783a3bb2d5a}</t>
  </si>
  <si>
    <t>1_6_1b</t>
  </si>
  <si>
    <t>E 6.1b. NÚDZOVÁ SIGNALIZACIA doplnok</t>
  </si>
  <si>
    <t>{f6f4fee5-0977-47d8-9615-4852040767e6}</t>
  </si>
  <si>
    <t>1_6_2</t>
  </si>
  <si>
    <t>E 1.6.2_Slaboprudové rozvody-  SKV- prístup. systém,čítačky, PTV- kam. systém, ŠK-káblové rozvody</t>
  </si>
  <si>
    <t>{ca3e4880-674e-4a9b-b4c4-3c5ca140f511}</t>
  </si>
  <si>
    <t>1_6_3</t>
  </si>
  <si>
    <t>E 1.6.3 -Slaboprúd - EZS -Elektrický zabezpečovací systém, rozvody, centrála</t>
  </si>
  <si>
    <t>{af13c103-9e76-4a05-9815-ff17d4709cc6}</t>
  </si>
  <si>
    <t>1_7</t>
  </si>
  <si>
    <t>E 1.7 Umelé osvetlenie a vnútorné  silnoprúdové rozvody</t>
  </si>
  <si>
    <t>{5625d34f-2013-41fa-8500-b559156d5985}</t>
  </si>
  <si>
    <t>1_7_1</t>
  </si>
  <si>
    <t>E 1.6 Elektroinstalácia</t>
  </si>
  <si>
    <t>{cf0fa7ec-c79c-4c46-b36b-0aa0274c0224}</t>
  </si>
  <si>
    <t>1_7_2</t>
  </si>
  <si>
    <t xml:space="preserve">ROZPIS  -  lavok, rozvadzačov a zdrojov </t>
  </si>
  <si>
    <t>{ba669980-c8f4-4f22-b107-5eaba68e8c78}</t>
  </si>
  <si>
    <t>02</t>
  </si>
  <si>
    <t>ROZPIS  -  lavok, rozvadzačov</t>
  </si>
  <si>
    <t>4</t>
  </si>
  <si>
    <t>{57c1638c-c4ed-4b0c-9c33-f717c059a83c}</t>
  </si>
  <si>
    <t>03</t>
  </si>
  <si>
    <t>rozpis - dodavka svietidla</t>
  </si>
  <si>
    <t>{b7bec5cc-443a-4e4e-91d3-346c695ef5e8}</t>
  </si>
  <si>
    <t>E2- SO – 02 Vonkajšie úpravy</t>
  </si>
  <si>
    <t>{c255e5bc-34d5-48de-bd17-cd18f303dedd}</t>
  </si>
  <si>
    <t>antistaPODLm2</t>
  </si>
  <si>
    <t>6,6</t>
  </si>
  <si>
    <t>B20plocha</t>
  </si>
  <si>
    <t>165,17</t>
  </si>
  <si>
    <t>KRYCÍ LIST ROZPOČTU</t>
  </si>
  <si>
    <t>B4plochaDRdemontaž</t>
  </si>
  <si>
    <t>155</t>
  </si>
  <si>
    <t>brizolitPlm2</t>
  </si>
  <si>
    <t>132,877</t>
  </si>
  <si>
    <t>dmtzpodhlad_1</t>
  </si>
  <si>
    <t>57</t>
  </si>
  <si>
    <t>fasadaf1apl</t>
  </si>
  <si>
    <t>200</t>
  </si>
  <si>
    <t>Objekt:</t>
  </si>
  <si>
    <t>fasadaF1pl</t>
  </si>
  <si>
    <t>475</t>
  </si>
  <si>
    <t>01 - E1- SO - 01 Hlavná budova  - KC- stavebné úpravy</t>
  </si>
  <si>
    <t>hr160PIR</t>
  </si>
  <si>
    <t>4,163</t>
  </si>
  <si>
    <t>Časť:</t>
  </si>
  <si>
    <t>keramPLOCHAspolu</t>
  </si>
  <si>
    <t>58,08</t>
  </si>
  <si>
    <t>1_1 a1_2 - E 1.1 a E1.2  architektonické, stavené riešenie a statika</t>
  </si>
  <si>
    <t>KP</t>
  </si>
  <si>
    <t>-259,72</t>
  </si>
  <si>
    <t>malba</t>
  </si>
  <si>
    <t>3562,056</t>
  </si>
  <si>
    <t>obkl200PL</t>
  </si>
  <si>
    <t>152,132</t>
  </si>
  <si>
    <t>om_st</t>
  </si>
  <si>
    <t>2035,595</t>
  </si>
  <si>
    <t>omietkaF4pl</t>
  </si>
  <si>
    <t>14</t>
  </si>
  <si>
    <t>omietkaF5pl</t>
  </si>
  <si>
    <t>65</t>
  </si>
  <si>
    <t>omietkaPUTZplocha</t>
  </si>
  <si>
    <t>1047,095</t>
  </si>
  <si>
    <t>omietkySTENYpl</t>
  </si>
  <si>
    <t>P10_podlaha</t>
  </si>
  <si>
    <t>39,25</t>
  </si>
  <si>
    <t>P13</t>
  </si>
  <si>
    <t>58,66</t>
  </si>
  <si>
    <t>P2kamenDla</t>
  </si>
  <si>
    <t>7,05</t>
  </si>
  <si>
    <t>P6_podlaha</t>
  </si>
  <si>
    <t>115,98</t>
  </si>
  <si>
    <t>P7_podlaha</t>
  </si>
  <si>
    <t>56,76</t>
  </si>
  <si>
    <t>P8_podlaha</t>
  </si>
  <si>
    <t>128,8</t>
  </si>
  <si>
    <t>PAROZABpl</t>
  </si>
  <si>
    <t>PLvinylm2</t>
  </si>
  <si>
    <t>345,56</t>
  </si>
  <si>
    <t>podlaha_stierka</t>
  </si>
  <si>
    <t>180,66</t>
  </si>
  <si>
    <t>podlahap4</t>
  </si>
  <si>
    <t>31</t>
  </si>
  <si>
    <t>podlahyPLOCHA</t>
  </si>
  <si>
    <t>1250,2</t>
  </si>
  <si>
    <t>POVLAK_stvor_m2</t>
  </si>
  <si>
    <t>281</t>
  </si>
  <si>
    <t>SDK_PR1spolu</t>
  </si>
  <si>
    <t>409,052</t>
  </si>
  <si>
    <t>SDK_PR2_PLOCHA</t>
  </si>
  <si>
    <t>19,775</t>
  </si>
  <si>
    <t>SDK_PR3</t>
  </si>
  <si>
    <t>10,81</t>
  </si>
  <si>
    <t>SDK_PR4</t>
  </si>
  <si>
    <t>18,565</t>
  </si>
  <si>
    <t>SDK_PR5</t>
  </si>
  <si>
    <t>6,75</t>
  </si>
  <si>
    <t>SDK_PR6</t>
  </si>
  <si>
    <t>2,25</t>
  </si>
  <si>
    <t>SDK_PR7</t>
  </si>
  <si>
    <t>19,478</t>
  </si>
  <si>
    <t>SDK_UP14</t>
  </si>
  <si>
    <t>39,798</t>
  </si>
  <si>
    <t>SDKkazetSTROP</t>
  </si>
  <si>
    <t>504,35</t>
  </si>
  <si>
    <t>SDKpodhHP</t>
  </si>
  <si>
    <t>199,24</t>
  </si>
  <si>
    <t>SDKpodhHPA</t>
  </si>
  <si>
    <t>60,48</t>
  </si>
  <si>
    <t>soklikDLkamen</t>
  </si>
  <si>
    <t>5,9</t>
  </si>
  <si>
    <t>strechaM2pl</t>
  </si>
  <si>
    <t>6,163</t>
  </si>
  <si>
    <t>strS1</t>
  </si>
  <si>
    <t>UP16</t>
  </si>
  <si>
    <t>493,623</t>
  </si>
  <si>
    <t>up9st</t>
  </si>
  <si>
    <t>362</t>
  </si>
  <si>
    <t>uprava_up11</t>
  </si>
  <si>
    <t>54,032</t>
  </si>
  <si>
    <t>uprava_up9strop</t>
  </si>
  <si>
    <t>360,21</t>
  </si>
  <si>
    <t>ytong250m2</t>
  </si>
  <si>
    <t>16,471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</si>
  <si>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</si>
  <si>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</si>
  <si>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</si>
  <si>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</si>
  <si>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</si>
  <si>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</si>
  <si>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</si>
  <si>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</si>
  <si>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</si>
  <si>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</si>
  <si>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</si>
  <si>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</si>
  <si>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</si>
  <si>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713 - Izolácie tepelné</t>
  </si>
  <si>
    <t xml:space="preserve">    725 - Zdravotechnika - zariaďovacie predmety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</si>
  <si>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</si>
  <si>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</si>
  <si>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</si>
  <si>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</si>
  <si>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</si>
  <si>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</si>
  <si>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772 - Podlahy z prírodného a konglomerovaného kameňa</t>
  </si>
  <si>
    <t xml:space="preserve">    776 - Podlahy povlakové</t>
  </si>
  <si>
    <t xml:space="preserve">    781 - Dokončovacie práce a obklady</t>
  </si>
  <si>
    <t xml:space="preserve">    783 - Dokoncovacie práce - nátery</t>
  </si>
  <si>
    <t xml:space="preserve">    784 - Dokoncovacie práce - malby</t>
  </si>
  <si>
    <t>M - Práce a dodávky M</t>
  </si>
  <si>
    <t xml:space="preserve">    25-M - Povrchová úprava strojov, zariadení a konštrukcií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</si>
  <si>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</si>
  <si>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</si>
  <si>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</si>
  <si>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</si>
  <si>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</si>
  <si>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</si>
  <si>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</si>
  <si>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</si>
  <si>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</si>
  <si>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</si>
  <si>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</si>
  <si>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</si>
  <si>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</si>
  <si>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</si>
  <si>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</si>
  <si>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K</t>
  </si>
  <si>
    <t>625990000</t>
  </si>
  <si>
    <t>poznámka</t>
  </si>
  <si>
    <t>-717167731</t>
  </si>
  <si>
    <t>VV</t>
  </si>
  <si>
    <t>"rozpočet je orientačný -ocenený v programe CENKROS4</t>
  </si>
  <si>
    <t xml:space="preserve">" ponukové  ceny  od dodavatelov </t>
  </si>
  <si>
    <t xml:space="preserve">"  môžu byť odlišné od  cien firmy KROS </t>
  </si>
  <si>
    <t>"</t>
  </si>
  <si>
    <t xml:space="preserve">" názvy materiálov su uvedené ako príklad, môžu byť v zmysle platneho  zákona </t>
  </si>
  <si>
    <t>" nahradené ekviv. výrobkami  / odsuhlasene GP, GDa dozorom/</t>
  </si>
  <si>
    <t>Súčet</t>
  </si>
  <si>
    <t>62599000002</t>
  </si>
  <si>
    <t>745391246</t>
  </si>
  <si>
    <t>"k správnemu naceneniu výkazu vymer jepotrebné naštudovaniu PD</t>
  </si>
  <si>
    <t>"projektova dokumentácia je nadradená orientačnému vykazu výmer</t>
  </si>
  <si>
    <t>-2037676788</t>
  </si>
  <si>
    <t xml:space="preserve">Predmet zákazky v celom rozsahu je opísaný tak, aby bol presne a zrozumiteľne špecifikovaný.  </t>
  </si>
  <si>
    <t xml:space="preserve"> V prípade ak sa technické požiadavky predmetu zákazky odvolávajú na konkrétneho výrobcu,  </t>
  </si>
  <si>
    <t xml:space="preserve"> výrobný postup, obchodné označenie, patent, typ, oblasť alebo miesto pôvodu atď. resp. ak </t>
  </si>
  <si>
    <t xml:space="preserve">niektorý z použitých parametrov, alebo rozpätie parametrov identifikuje konkrétneho výrobcu, výrobný postup, </t>
  </si>
  <si>
    <t xml:space="preserve">, obchodné označenie, patent, typ, oblasť alebo miesto pôvodu alebo výroby atď. môže uchádzač predložiť </t>
  </si>
  <si>
    <t>ekvivalentné plnenie predmetu zákazky spočívajúce v odlišnom technickom riešení poskytujúcom rovnaký alebo lepší výsledok</t>
  </si>
  <si>
    <t xml:space="preserve">Ekvivalentné plnenie predmetu zákazky musí spĺňať ten istý účel použitia a musia mať kvalitatívne rovnaké alebo </t>
  </si>
  <si>
    <t xml:space="preserve"> lepšie vlastnosti a technické parametre ako je požadované pri pôvodnom predmete zákazky. </t>
  </si>
  <si>
    <t xml:space="preserve">Uvedené sa vzťahuje na všetky stanovené parametre. </t>
  </si>
  <si>
    <t>Zvislé a kompletné konštrukcie</t>
  </si>
  <si>
    <t>311275021.S</t>
  </si>
  <si>
    <t>Murivo nosné (m3) z pórobetónových tvárnic hladkých pevnosti P2 až P4, nad 400 do 600 kg/m3 hrúbky 250 mm</t>
  </si>
  <si>
    <t>m3</t>
  </si>
  <si>
    <t>1601959781</t>
  </si>
  <si>
    <t>250mm</t>
  </si>
  <si>
    <t>1,2*2"M157</t>
  </si>
  <si>
    <t>1,05*2,1 "M117</t>
  </si>
  <si>
    <t>0,775*2,1"M115</t>
  </si>
  <si>
    <t>1,05*2,05"M113</t>
  </si>
  <si>
    <t>0,6*2,1 "M126</t>
  </si>
  <si>
    <t>1,78*2,68 "M133</t>
  </si>
  <si>
    <t>0,9*2,2"M131</t>
  </si>
  <si>
    <t>0,3*0,25"M127</t>
  </si>
  <si>
    <t>ytong250m2*0,25</t>
  </si>
  <si>
    <t>5</t>
  </si>
  <si>
    <t>317160152.S</t>
  </si>
  <si>
    <t>Keramický preklad nenosný šírky 115 mm, výšky 71 mm, dĺžky 1250 mm</t>
  </si>
  <si>
    <t>ks</t>
  </si>
  <si>
    <t>1984869016</t>
  </si>
  <si>
    <t>2 " DP3</t>
  </si>
  <si>
    <t>6</t>
  </si>
  <si>
    <t>317162303</t>
  </si>
  <si>
    <t>Keramický spriahnutý preklad POROTHERM KP 11,5, šírky 115 mm, výšky 71 mm, dĺžky 1250 mm</t>
  </si>
  <si>
    <t>271897807</t>
  </si>
  <si>
    <t>7</t>
  </si>
  <si>
    <t>317162305</t>
  </si>
  <si>
    <t>Keramický spriahnutý preklad POROTHERM KP 11,5, šírky 115 mm, výšky 71 mm, dĺžky 1500 mm</t>
  </si>
  <si>
    <t>1579950155</t>
  </si>
  <si>
    <t>2*3</t>
  </si>
  <si>
    <t>8</t>
  </si>
  <si>
    <t>340237211.S</t>
  </si>
  <si>
    <t>Zamurovanie otvoru s plochou do 0,25 m2 tehlami pálenými v stenách hr. do 100 mm</t>
  </si>
  <si>
    <t>-975638683</t>
  </si>
  <si>
    <t>1 " vedla elektroskrine R-0.1</t>
  </si>
  <si>
    <t>9</t>
  </si>
  <si>
    <t>340238211.S</t>
  </si>
  <si>
    <t>Zamurovanie otvoru s plochou do 1 m2 tehlami pálenými v stenách hr. do 100 mm</t>
  </si>
  <si>
    <t>m2</t>
  </si>
  <si>
    <t>1065127921</t>
  </si>
  <si>
    <t>0,6*0,6*2  " za elektroskrinami   R-1.1,    R-0.1</t>
  </si>
  <si>
    <t>10</t>
  </si>
  <si>
    <t>342948110.S</t>
  </si>
  <si>
    <t>Ukotvenie priečok k murovaným konštrukciám vložením spojky do malty ložnej škáry počas murovania</t>
  </si>
  <si>
    <t>m</t>
  </si>
  <si>
    <t>78922638</t>
  </si>
  <si>
    <t>Úpravy povrchov, podlahy, osadenie</t>
  </si>
  <si>
    <t>11</t>
  </si>
  <si>
    <t>61124651R24</t>
  </si>
  <si>
    <t>očistenie povrchu stropov</t>
  </si>
  <si>
    <t>-1344870344</t>
  </si>
  <si>
    <t>12</t>
  </si>
  <si>
    <t>611460111.S</t>
  </si>
  <si>
    <t>Príprava vnútorného podkladu stropov na silno a nerovnomerne nasiakavé podklady regulátorom nasiakavosti</t>
  </si>
  <si>
    <t>2099784617</t>
  </si>
  <si>
    <t>13</t>
  </si>
  <si>
    <t>611421331.S1</t>
  </si>
  <si>
    <t>Oprava: Vnútorná omietka stropov vápenná štuková (jemná), hr. 4 mm / napr. FINEputz 3-5 mm/   -     15% plochy-</t>
  </si>
  <si>
    <t>-480442597</t>
  </si>
  <si>
    <t>UP9- opravy 15% plochy</t>
  </si>
  <si>
    <t>10,89+8,68+4,79+3,45+45,08</t>
  </si>
  <si>
    <t>18,99+20,26+7,51+7,22+6,2+5,88</t>
  </si>
  <si>
    <t>10,08+1,84+2,41+6,5+17,55+2,04+11,16+15,41</t>
  </si>
  <si>
    <t>4,92+24,46+15,29+6,84</t>
  </si>
  <si>
    <t>Medzisúčet 1np</t>
  </si>
  <si>
    <t>10,96+15,85+7,91+7,19+2,16+5,14</t>
  </si>
  <si>
    <t>8,47+10,58+6,86+10,16+7,4+10,08</t>
  </si>
  <si>
    <t>Medzisúčet 1pp</t>
  </si>
  <si>
    <t>611460124.S</t>
  </si>
  <si>
    <t>Príprava vnútorného podkladu stropov penetráciou pod omietky a nátery</t>
  </si>
  <si>
    <t>999340998</t>
  </si>
  <si>
    <t>15</t>
  </si>
  <si>
    <t>611463052.S</t>
  </si>
  <si>
    <t>Vnútorná omietka stropov pastovitá silikónová roztieraná, hr. 1,5 mm</t>
  </si>
  <si>
    <t>1869129808</t>
  </si>
  <si>
    <t>16</t>
  </si>
  <si>
    <t>611463052.S1</t>
  </si>
  <si>
    <t>priplatok za listu Al k  omietke - ozn F5</t>
  </si>
  <si>
    <t>-2059521240</t>
  </si>
  <si>
    <t>ozn F5</t>
  </si>
  <si>
    <t xml:space="preserve">/okraj na hane fasádneho obkladu ukončiť AL lištou s výškou hrany 20 mm </t>
  </si>
  <si>
    <t xml:space="preserve">napr  NRZK20250, do lišty sa vyvediú všetky vrstvy  omietky /; </t>
  </si>
  <si>
    <t>17</t>
  </si>
  <si>
    <t>611460122.S</t>
  </si>
  <si>
    <t>Príprava vnútorného podkladu stropov penetráciou hĺbkovou na nasiakavé podklady</t>
  </si>
  <si>
    <t>-1097496585</t>
  </si>
  <si>
    <t>18</t>
  </si>
  <si>
    <t>611481119.S</t>
  </si>
  <si>
    <t>Potiahnutie vnútorných stropov sklotextilnou mriežkou s celoplošným prilepením</t>
  </si>
  <si>
    <t>-1356769648</t>
  </si>
  <si>
    <t>19</t>
  </si>
  <si>
    <t>612403399.S</t>
  </si>
  <si>
    <t>Hrubá výplň rýh na stenách akoukoľvek maltou, akejkoľvek šírky ryhy</t>
  </si>
  <si>
    <t>721382870</t>
  </si>
  <si>
    <t>20</t>
  </si>
  <si>
    <t>612423531.S</t>
  </si>
  <si>
    <t>Omietka rýh v stenách maltou vápennou šírky ryhy do 150 mm omietkou štukovou</t>
  </si>
  <si>
    <t>575914634</t>
  </si>
  <si>
    <t>21</t>
  </si>
  <si>
    <t>6124651R24</t>
  </si>
  <si>
    <t>očistenie povrchu stien</t>
  </si>
  <si>
    <t>678541340</t>
  </si>
  <si>
    <t>22</t>
  </si>
  <si>
    <t>612481119.S</t>
  </si>
  <si>
    <t>Potiahnutie vnútorných stien sklotextilnou mriežkou s celoplošným prilepením</t>
  </si>
  <si>
    <t>-676403205</t>
  </si>
  <si>
    <t>612460122.S</t>
  </si>
  <si>
    <t>Príprava vnútorného podkladu stien penetráciou hĺbkovou na nasiakavé podklady</t>
  </si>
  <si>
    <t>1551288431</t>
  </si>
  <si>
    <t>24</t>
  </si>
  <si>
    <t>612460124.S</t>
  </si>
  <si>
    <t>Príprava vnútorného podkladu stien penetráciou pod omietky a nátery</t>
  </si>
  <si>
    <t>1095994838</t>
  </si>
  <si>
    <t>25</t>
  </si>
  <si>
    <t>612461052.S</t>
  </si>
  <si>
    <t>Vnútorná omietka stien pastovitá silikónová roztieraná, hr. 1,5 mm</t>
  </si>
  <si>
    <t>1922401041</t>
  </si>
  <si>
    <t>26</t>
  </si>
  <si>
    <t>-1673792739</t>
  </si>
  <si>
    <t>27</t>
  </si>
  <si>
    <t>-574098615</t>
  </si>
  <si>
    <t>493,623+362</t>
  </si>
  <si>
    <t>28</t>
  </si>
  <si>
    <t>612421331.S</t>
  </si>
  <si>
    <t>Oprava vnútorných vápenných omietok stien, v množstve opravenej plochy nad 10 do 30 % štukových</t>
  </si>
  <si>
    <t>-1354613298</t>
  </si>
  <si>
    <t>362 "up9 1pp</t>
  </si>
  <si>
    <t>29</t>
  </si>
  <si>
    <t>105596141</t>
  </si>
  <si>
    <t>ozn UP 16</t>
  </si>
  <si>
    <t>(3,7+2,0+5,2+2,275)*5,05"m114</t>
  </si>
  <si>
    <t>(4,025)*2,925"m134</t>
  </si>
  <si>
    <t>(3,2+1,8)*2*2,925-(2,5+1,2+1,1)*2,0"m139</t>
  </si>
  <si>
    <t>(1,7+1,1)*2*2,925-1,1*2*2,0"m140</t>
  </si>
  <si>
    <t>(2,3+2,9)*2,95"m141</t>
  </si>
  <si>
    <t>(3,0*1,2)*2*2,95-1,2*2,0"m142</t>
  </si>
  <si>
    <t>(6,3+2,5)*2*2,925-0,8*2,0-0,6*2,0-1,25*2,0-1,4*2,0-1,2*2,0-1,2*2,95"m143</t>
  </si>
  <si>
    <t>(4,625*3,4)*2*2,925-0,8*2,0"m145</t>
  </si>
  <si>
    <t>(4,5+3,4)*2*2,925-0,8*2,0"m146</t>
  </si>
  <si>
    <t>(2,9+1,525)*2*2,925-0,8*2,0*3-1,25*2,0"m147</t>
  </si>
  <si>
    <t>(4,2+5,9)*2*2,925-0,75*1,8*3-0,8*2,0"m148</t>
  </si>
  <si>
    <t>(3,05+5,2)*2*2,925-0,8*2,0"m149</t>
  </si>
  <si>
    <t>(2,4+2,8)*2*2,925-1,5*1,8-0,8*2,0"m150</t>
  </si>
  <si>
    <t>(2,2+2,75)*2*3,44-0,9*2,0"m156</t>
  </si>
  <si>
    <t>30</t>
  </si>
  <si>
    <t>117081146</t>
  </si>
  <si>
    <t>612421431.S</t>
  </si>
  <si>
    <t>Oprava vnútorných vápenných omietok stien, v množstve opravenej plochy nad 30 do 50 % štukových</t>
  </si>
  <si>
    <t>-1752970277</t>
  </si>
  <si>
    <t>32</t>
  </si>
  <si>
    <t>-388711069</t>
  </si>
  <si>
    <t>33</t>
  </si>
  <si>
    <t>612460384.S</t>
  </si>
  <si>
    <t>Vnútorná omietka stien vápennocementová štuková (jemná), hr. 4 mm / napr. jemná štuková omietka napr. FINEPUTZ    3 – 5 mm</t>
  </si>
  <si>
    <t>-375674889</t>
  </si>
  <si>
    <t>UP2+UP3</t>
  </si>
  <si>
    <t>(2,1+0,25+0,1)*5,05"m112</t>
  </si>
  <si>
    <t>(3,15+0,25*2+5,2+1,5)*5,05-0,8*2,0"m113</t>
  </si>
  <si>
    <t>(2,35+3,625+2,35)*5,05-0,8*2,0"m115</t>
  </si>
  <si>
    <t>(1,6+2,75)*2*3,44-0,6*3,25"m116</t>
  </si>
  <si>
    <t>(2,025+2,75)*2*3,44-0,9*3,25"m117</t>
  </si>
  <si>
    <t>(1,25+3,625)*3,44-0,8*2,0"m118</t>
  </si>
  <si>
    <t>(9,1+5,8)*2*3,44-(1,6*3,25*2-0,8*2*2-0,6*2*2-1,7*3,44)"m119</t>
  </si>
  <si>
    <t>(1,525+3,0)*2*3,44-0,75*1,2-0,6*2,0"m120</t>
  </si>
  <si>
    <t>(2,0+3,0)*2*3,44-0,75*1,2-0,6*2,0"m121</t>
  </si>
  <si>
    <t>(2,7*1,6)*2*5,03-1,6*3,05-1,6*3,25"m122</t>
  </si>
  <si>
    <t>(1,2+9,1+0,7*3+3,2+0,5+0,5)*2*3,44-0,8*2,0*2-1,0*2,0+1,0*1,44"m123</t>
  </si>
  <si>
    <t>(6,8+13,9+0,2+8,3+2,0+2,1+1,5)*3,44-2,2*2-0,8*2,0*5-2,5*2,0-1,0*2,0"m125</t>
  </si>
  <si>
    <t>0,75*3,44"m126</t>
  </si>
  <si>
    <t>(4,75+0,1+0,25+5,9+3,1+0,15)*3,44-1,5*2,4*3"m127</t>
  </si>
  <si>
    <t>(2,626+2,8)*3,44-2,4*2,4"m128</t>
  </si>
  <si>
    <t>2,9*3,44-2,4*2,4"m129</t>
  </si>
  <si>
    <t>(4,3+2,675)*3,44-2,4*2,4"m130</t>
  </si>
  <si>
    <t>(1,6+5,3+4,1+4,3+5,8)*2,925-0,711*2,4-0,8*2,0"m131</t>
  </si>
  <si>
    <t>(0,3+1,4+1,752+2,214+0,5+0,6+2,8)*2,925-2,2*2,0"m132</t>
  </si>
  <si>
    <t>(3,0+2,5)*2*2,925-0,7*2,0-0,8*2,0"m135</t>
  </si>
  <si>
    <t>((3,0+2,5)*2+1,0*2+0,15)*2,925-0,7*2,0-0,6*2,0"m136</t>
  </si>
  <si>
    <t>(2,5+2,5)*2*2,925-0,7*2,0-0,8*2,0"m137</t>
  </si>
  <si>
    <t>((2,5+2,5)*2+1,0*2+0,15)*2,925-0,7*2,0-0,6*2,0"m138</t>
  </si>
  <si>
    <t>(7,5+8,9*2)*3,44-1,45*2,0"m157</t>
  </si>
  <si>
    <t>95</t>
  </si>
  <si>
    <t>omietkySTENYpl   "+ostenia</t>
  </si>
  <si>
    <t>34</t>
  </si>
  <si>
    <t>612421211.S</t>
  </si>
  <si>
    <t>Oprava vnútorných vápenných omietok stien, opravovaná plocha nad 5 do 10 %,hrubá</t>
  </si>
  <si>
    <t>89284243</t>
  </si>
  <si>
    <t>35</t>
  </si>
  <si>
    <t>1181389507</t>
  </si>
  <si>
    <t>36</t>
  </si>
  <si>
    <t>612460391.S1</t>
  </si>
  <si>
    <t>minerálna omietka škrabaná - Brizolit, frakcie K3 ( 3mm zrno ) - ompletný  popis - ozn. UP9</t>
  </si>
  <si>
    <t>223267983</t>
  </si>
  <si>
    <t>UP8 / vid popis vPD/</t>
  </si>
  <si>
    <t xml:space="preserve"> hĺbková penetrácia - podklad regulujúca nasiakavosť ( ref.výrobok: Sto Prim Plex )</t>
  </si>
  <si>
    <t xml:space="preserve">- vodou riediteľný adhézny náter ( referenčný výrobok: Sto Prep In ) hr. 0,5mm </t>
  </si>
  <si>
    <t>- minerálna armovacia malta   hr. 3mm</t>
  </si>
  <si>
    <t xml:space="preserve">- Sklo textilná sieťka   165g/m2, </t>
  </si>
  <si>
    <t>: Minerálna armovacia malta   hr. 2-4mm</t>
  </si>
  <si>
    <t xml:space="preserve">- hrubá- vrstva minerálna omietka škrabaná - Brizolit, frakcie K3 ( 3mm zrno ) ( referenčný výrobok: Sto </t>
  </si>
  <si>
    <t xml:space="preserve">  Miral Edelkratz putz K3 ) farba biela   hr. 10-12mm</t>
  </si>
  <si>
    <t>UP8</t>
  </si>
  <si>
    <t>((0,5+0,8)*2*3,54)*2"m104</t>
  </si>
  <si>
    <t>((04+0,6)*2*3,54)*3"m104-106</t>
  </si>
  <si>
    <t>(0,5+0,8)*3,54"m108</t>
  </si>
  <si>
    <t>(0,082+6,2)*3,54-1,6*3,25-0,9*3,25-0,6*3,25"m105</t>
  </si>
  <si>
    <t>37</t>
  </si>
  <si>
    <t>612409991.S</t>
  </si>
  <si>
    <t>Začistenie omietok (s dodaním hmoty) okolo okien, dverí, podláh, obkladov atď.</t>
  </si>
  <si>
    <t>-1912638351</t>
  </si>
  <si>
    <t>38</t>
  </si>
  <si>
    <t>629451112.S</t>
  </si>
  <si>
    <t>Vyrovnávacia vrstva z cementovej malty pod klampiarskymi prvkami šírky nad 150 do 300 mm</t>
  </si>
  <si>
    <t>321980173</t>
  </si>
  <si>
    <t>39</t>
  </si>
  <si>
    <t>622473255.S1</t>
  </si>
  <si>
    <t>Hydrofóbny impregnačný náter- stien ex konštrukcií</t>
  </si>
  <si>
    <t>225213226</t>
  </si>
  <si>
    <t>fasadaF1apl</t>
  </si>
  <si>
    <t>40</t>
  </si>
  <si>
    <t>632001021.S</t>
  </si>
  <si>
    <t>Zhotovenie okrajovej dilatačnej pásky z PE</t>
  </si>
  <si>
    <t>657637473</t>
  </si>
  <si>
    <t>41</t>
  </si>
  <si>
    <t>M</t>
  </si>
  <si>
    <t>283320005000.S</t>
  </si>
  <si>
    <t>Okrajová dilatačná páska z PE 100/5 mm s fóliou na oddilatovanie poterov od stenových konštrukcií</t>
  </si>
  <si>
    <t>-1811193797</t>
  </si>
  <si>
    <t>42</t>
  </si>
  <si>
    <t>632452248.S</t>
  </si>
  <si>
    <t>Cementový poter (vhodný aj ako spádový), pevnosti v tlaku 25 MPa, hr. 45 mm</t>
  </si>
  <si>
    <t>1894390051</t>
  </si>
  <si>
    <t>2"p9</t>
  </si>
  <si>
    <t>43</t>
  </si>
  <si>
    <t>632452249.S</t>
  </si>
  <si>
    <t>Cementový poter (vhodný aj ako spádový), pevnosti v tlaku 25 MPa, hr. 50 mm</t>
  </si>
  <si>
    <t>-1011312209</t>
  </si>
  <si>
    <t>44</t>
  </si>
  <si>
    <t>632452612.S</t>
  </si>
  <si>
    <t>Cementová samonivelizačná stierka, pevnosti v tlaku 20 MPa, hr. 4 mm</t>
  </si>
  <si>
    <t>320178414</t>
  </si>
  <si>
    <t>45</t>
  </si>
  <si>
    <t>632001053.S</t>
  </si>
  <si>
    <t>Zhotovenie jednonásobného adhézneho mostíku na nenasiakavé podklady pre potery a stierky</t>
  </si>
  <si>
    <t>1828100054</t>
  </si>
  <si>
    <t>46</t>
  </si>
  <si>
    <t>585520000750.S</t>
  </si>
  <si>
    <t>Adhézny mostík na hladké nenasiakavé podklady</t>
  </si>
  <si>
    <t>kg</t>
  </si>
  <si>
    <t>-1477994747</t>
  </si>
  <si>
    <t>185,56*0,2 'Prepočítané koeficientom množstva</t>
  </si>
  <si>
    <t>47</t>
  </si>
  <si>
    <t>632452611.S</t>
  </si>
  <si>
    <t>Cementová samonivelizačná stierka, pevnosti v tlaku 20 MPa, hr. 3 mm</t>
  </si>
  <si>
    <t>1602512495</t>
  </si>
  <si>
    <t>48</t>
  </si>
  <si>
    <t>-937765530</t>
  </si>
  <si>
    <t>49</t>
  </si>
  <si>
    <t>77920494</t>
  </si>
  <si>
    <t>345,56*0,2 'Prepočítané koeficientom množstva</t>
  </si>
  <si>
    <t>50</t>
  </si>
  <si>
    <t>632451431.S</t>
  </si>
  <si>
    <t>Doplnenie cementového poteru s plochou jednotlivo (s dodaním hmôt) do 4 m2 a hr. do 30 mm</t>
  </si>
  <si>
    <t>-722654087</t>
  </si>
  <si>
    <t>51</t>
  </si>
  <si>
    <t>632452628.S</t>
  </si>
  <si>
    <t>Cementová samonivelizačná stierka, pevnosti v tlaku 20 MPa, hr. 20 mm</t>
  </si>
  <si>
    <t>-622558813</t>
  </si>
  <si>
    <t>52</t>
  </si>
  <si>
    <t>1101063483</t>
  </si>
  <si>
    <t>53</t>
  </si>
  <si>
    <t>2041092092</t>
  </si>
  <si>
    <t>39,25*0,2 'Prepočítané koeficientom množstva</t>
  </si>
  <si>
    <t>54</t>
  </si>
  <si>
    <t>632452655.S</t>
  </si>
  <si>
    <t>Cementová samonivelizačná stierka, pevnosti v tlaku 25 MPa, hr. 20 mm</t>
  </si>
  <si>
    <t>-1928500024</t>
  </si>
  <si>
    <t>55</t>
  </si>
  <si>
    <t>6324501R53</t>
  </si>
  <si>
    <t>príprava -  ocistením podkladu podlahy</t>
  </si>
  <si>
    <t>2069060508</t>
  </si>
  <si>
    <t>56</t>
  </si>
  <si>
    <t>632001051.S</t>
  </si>
  <si>
    <t>Zhotovenie jednonásobného penetračného náteru pre potery a stierky</t>
  </si>
  <si>
    <t>1051087420</t>
  </si>
  <si>
    <t>585520008700.S</t>
  </si>
  <si>
    <t>Penetračný náter na nasiakavé podklady pod potery, samonivelizačné hmoty a stavebné lepidlá</t>
  </si>
  <si>
    <t>-1783636526</t>
  </si>
  <si>
    <t>31*0,206 'Prepočítané koeficientom množstva</t>
  </si>
  <si>
    <t>58</t>
  </si>
  <si>
    <t>634601500.S1</t>
  </si>
  <si>
    <t>Tmelenie škár polymérovým tmelom  BOSTIK</t>
  </si>
  <si>
    <t>954883070</t>
  </si>
  <si>
    <t>59</t>
  </si>
  <si>
    <t>632921913.S3</t>
  </si>
  <si>
    <t>Dlažba z betónových dlaždíc  napr.500/500/80 mm   /D+M/</t>
  </si>
  <si>
    <t>617111125</t>
  </si>
  <si>
    <t>betonove tvarnice strecha</t>
  </si>
  <si>
    <t>1,5*3,5</t>
  </si>
  <si>
    <t>Medzisúčet</t>
  </si>
  <si>
    <t>Ostatné konštrukcie a práce-búranie</t>
  </si>
  <si>
    <t>60</t>
  </si>
  <si>
    <t>938902051.S2</t>
  </si>
  <si>
    <t>Očistenie povrchu betónových a kamených, keramických ploch / neagresívne prostriedky /</t>
  </si>
  <si>
    <t>1406838008</t>
  </si>
  <si>
    <t xml:space="preserve"> (existujúci kamenný obklad priečky, steny, stĺpy)</t>
  </si>
  <si>
    <t>- umyť neagresívnym saponátom 100% plochy</t>
  </si>
  <si>
    <t>up10</t>
  </si>
  <si>
    <t>(1,7+1,2)*2*2,925-0,6*2,0"m144</t>
  </si>
  <si>
    <t>(5,1*2+2,5+0,3+0,5)*2,925-0,8*1,97"m134</t>
  </si>
  <si>
    <t>(4,2+5,1+2,0+0,5)*2,925"m133</t>
  </si>
  <si>
    <t>(8,05+5,6)*3,44"m126</t>
  </si>
  <si>
    <t>125</t>
  </si>
  <si>
    <t>61</t>
  </si>
  <si>
    <t>938902051.S3</t>
  </si>
  <si>
    <t>Očistenie povrchu ex kamených ploch / neagresívne prostriedky- para 150-160st c /</t>
  </si>
  <si>
    <t>-1576527833</t>
  </si>
  <si>
    <t>F1 EXISTUJÚCI OBKLAD Z PRÍRODNÉHO KAMEŇA – 475 m2</t>
  </si>
  <si>
    <t>Existujúci obklad z prírodného kameňa očistiť horúcou parou  150 – 160 stupňou Celzia</t>
  </si>
  <si>
    <t>62</t>
  </si>
  <si>
    <t>142555988</t>
  </si>
  <si>
    <t>63</t>
  </si>
  <si>
    <t>938902051.S5</t>
  </si>
  <si>
    <t>Očistenie povrchu ex kamených ploch - od grafiti - chemicky</t>
  </si>
  <si>
    <t>1332527088</t>
  </si>
  <si>
    <t>F1a EXISTUJÚCI OBKLAD Z PRÍRODNÉHO KAMEŇA – poškodnený nástrekmi grafity – cca 200 m2</t>
  </si>
  <si>
    <t>64</t>
  </si>
  <si>
    <t>938902051.S6</t>
  </si>
  <si>
    <t>EXISTUJÚCI OBKLAD Z PRÍRODNÉHO KAMEŇA – VÝMENA POŠKODENÝCH PLATNÍ – komplet podla ozn. F1b</t>
  </si>
  <si>
    <t>920178531</t>
  </si>
  <si>
    <t>EXISTUJÚCI OBKLAD Z PRÍRODNÉHO KAMEŇA – VÝMENA POŠKODENÝCH PLATNÍ – 2,1 m2</t>
  </si>
  <si>
    <t>Existujúce poškodené platne z prírodného kameˇma vymaniť za nové platne rovnakého typu kameńa</t>
  </si>
  <si>
    <t>Celoplošný transparentný hydrofobizačný náter</t>
  </si>
  <si>
    <t>2,1</t>
  </si>
  <si>
    <t>938902051.S7</t>
  </si>
  <si>
    <t>Existujúci obklad z umelého kameňa očistiť horúcou parou  150 – 160 stupňou Celzia- ozn. F2</t>
  </si>
  <si>
    <t>-765209854</t>
  </si>
  <si>
    <t>EXISTUJÚCI OBKLAD Z UMELÉHO KAMEŇA – 320 m2</t>
  </si>
  <si>
    <t>Existujúci obklad z umelého kameňa očistiť horúcou parou  150 – 160 stupňou Celzia</t>
  </si>
  <si>
    <t>320</t>
  </si>
  <si>
    <t>66</t>
  </si>
  <si>
    <t>938902051.S8</t>
  </si>
  <si>
    <t>EXISTUJÚCI OBKLAD Z UMELÉHO KAMEŇA – VÝMENA A DOPLNENIE POŠKODENÝCH TABÚĽ -komplet podla popisu - ozn. F3</t>
  </si>
  <si>
    <t>-1338442470</t>
  </si>
  <si>
    <t>EXISTUJÚCI OBKLAD Z UMELÉHO KAMEŇA – VÝMENA A DOPLNENIE POŠKODENÝCH TABÚĽ – 6 m2</t>
  </si>
  <si>
    <t>-</t>
  </si>
  <si>
    <t xml:space="preserve">Existujúce poškodené tabule obkladu odstrániť, očistiť nosný rošt - odmastiť. </t>
  </si>
  <si>
    <t>Osadenie nových tabúľ z umelého kameňa 600/600/10, farba a povrch podľa existujúceho obkladu, tabule na nosný rošt prilepiť.</t>
  </si>
  <si>
    <t>67</t>
  </si>
  <si>
    <t>949942101.S</t>
  </si>
  <si>
    <t>Hydraulická zdvíhacia plošina vrátane obsluhy inštalovaná na automobilovom podvozku výšky zdvihu do 27 m</t>
  </si>
  <si>
    <t>hod</t>
  </si>
  <si>
    <t>1162648251</t>
  </si>
  <si>
    <t>68</t>
  </si>
  <si>
    <t>962031133.S</t>
  </si>
  <si>
    <t>Búranie priečok alebo vybúranie otvorov plochy nad 4 m2 z tehál pálených plných alebo dutých maloformátových na maltu vápennú alebo vápennocementovú hr. od 100 do 150 mm,  -0,261t</t>
  </si>
  <si>
    <t>-279692072</t>
  </si>
  <si>
    <t>B - vyburanie priečky</t>
  </si>
  <si>
    <t>3,075*1,5*2  " m176</t>
  </si>
  <si>
    <t>(2,8+1,6)*3,6-0,6*2-0,9*2  " m114</t>
  </si>
  <si>
    <t>(3+2,2+1,6)*3,6-0,6*2*2 " m124</t>
  </si>
  <si>
    <t>0,9*3,5" m126</t>
  </si>
  <si>
    <t>(11,5+1,8+2,2)*3,75-0,7*2*2-0,8*2-0,9*2-1,2*1,7 "m129</t>
  </si>
  <si>
    <t>(2,5+1,2)*3,7 "m173</t>
  </si>
  <si>
    <t>(1,4*2,7-0,6*2)*2 "m171,170</t>
  </si>
  <si>
    <t>69</t>
  </si>
  <si>
    <t>962032231.S</t>
  </si>
  <si>
    <t>Búranie muriva alebo vybúranie otvorov plochy nad 4 m2 nadzákladového z tehál pálených, vápenopieskových, cementových na maltu,  -1,90500t</t>
  </si>
  <si>
    <t>-383959465</t>
  </si>
  <si>
    <t>(2,4+1,5)*0,6*0,375*3  " B23</t>
  </si>
  <si>
    <t>70</t>
  </si>
  <si>
    <t>965024121.S</t>
  </si>
  <si>
    <t>Búranie kamenných podláh alebo dlažieb z dosiek alebo mozaiky,  -0,19200t</t>
  </si>
  <si>
    <t>-1322140539</t>
  </si>
  <si>
    <t>0,39+20,15  "B29</t>
  </si>
  <si>
    <t>71</t>
  </si>
  <si>
    <t>965042231.S</t>
  </si>
  <si>
    <t>Búranie podkladov pod dlažby, liatych dlažieb a mazanín,betón,liaty asfalt hr.nad 100 mm, plochy do 4 m2 -2,20000t</t>
  </si>
  <si>
    <t>-406497528</t>
  </si>
  <si>
    <t>B30</t>
  </si>
  <si>
    <t>(2,28*2,02+2,07*2,005+2,21*0,8+0,535*0,635)*(0,12+0,05)</t>
  </si>
  <si>
    <t>72</t>
  </si>
  <si>
    <t>968072876.S1</t>
  </si>
  <si>
    <t>Vybúranie a vybratie OK mreže, plochy nad 2 m2,  -0,00200t</t>
  </si>
  <si>
    <t>1941910373</t>
  </si>
  <si>
    <t>1,45*2  " b17</t>
  </si>
  <si>
    <t>73</t>
  </si>
  <si>
    <t>971033431.S</t>
  </si>
  <si>
    <t>Vybúranie otvoru v murive tehl. plochy do 0,25 m2 hr. do 150 mm,  -0,07300t</t>
  </si>
  <si>
    <t>614047761</t>
  </si>
  <si>
    <t>1  " nad elektroskrinou  R1-1</t>
  </si>
  <si>
    <t>1  " vedla  R-0,1 elektroskrinou</t>
  </si>
  <si>
    <t>74</t>
  </si>
  <si>
    <t>971033641.S</t>
  </si>
  <si>
    <t>Vybúranie otvorov v murive tehl. plochy do 4 m2 hr. do 300 mm,  -1,87500t</t>
  </si>
  <si>
    <t>-519811419</t>
  </si>
  <si>
    <t>1,2*2,2*0,25   "m177</t>
  </si>
  <si>
    <t>75</t>
  </si>
  <si>
    <t>971042551.S</t>
  </si>
  <si>
    <t>Vybúranie otvoru v betónových priečkach a stenách plochy do 1 m2, akejkolvek hr.,  -2,20000t</t>
  </si>
  <si>
    <t>-637468469</t>
  </si>
  <si>
    <t>0,9*0,9*4*0,3</t>
  </si>
  <si>
    <t>76</t>
  </si>
  <si>
    <t>978059511.S</t>
  </si>
  <si>
    <t>Odsekanie a odobratie obkladov stien z obkladačiek vnútorných vrátane podkladovej omietky do 2 m2,  -0,06800t</t>
  </si>
  <si>
    <t>1689076907</t>
  </si>
  <si>
    <t>5,6*0,3*2+2,8*0,3*1  "B34,36</t>
  </si>
  <si>
    <t>77</t>
  </si>
  <si>
    <t>712300841.S</t>
  </si>
  <si>
    <t>Odstránenie povlakovej krytiny na strechách plochých do 10° machu odškrabaním a urovnaním povrchu  s očistením  -0,00200t</t>
  </si>
  <si>
    <t>-1772753273</t>
  </si>
  <si>
    <t>78</t>
  </si>
  <si>
    <t>766111820.S</t>
  </si>
  <si>
    <t>Demontáž drevených stien plných,  -0,01695t</t>
  </si>
  <si>
    <t>766814801</t>
  </si>
  <si>
    <t>2,093*3,47  "B14</t>
  </si>
  <si>
    <t>79</t>
  </si>
  <si>
    <t>HZS000113.S</t>
  </si>
  <si>
    <t>Stavebno montážne práce náročné ucelené - odborné, tvorivé remeselné (Tr. 3) v rozsahu viac ako 8 hodín</t>
  </si>
  <si>
    <t>-1600361437</t>
  </si>
  <si>
    <t>3*4*8  " presun OK ramu- B10</t>
  </si>
  <si>
    <t>8 " vnutorne garniže B34,35</t>
  </si>
  <si>
    <t>80</t>
  </si>
  <si>
    <t>721210814.S</t>
  </si>
  <si>
    <t>Demontáž vpustu podlahového z kyselinovzdornej kameniny DN 125,  -0,04285t</t>
  </si>
  <si>
    <t>-1762274060</t>
  </si>
  <si>
    <t>9 "B31</t>
  </si>
  <si>
    <t>81</t>
  </si>
  <si>
    <t>938902071.S3</t>
  </si>
  <si>
    <t>Očistenie povrchu podlahových konštrukcií , odprašiť</t>
  </si>
  <si>
    <t>1295346640</t>
  </si>
  <si>
    <t>1147,44 " pred realizáciou podlahových povrchov</t>
  </si>
  <si>
    <t>82</t>
  </si>
  <si>
    <t>9419550R03</t>
  </si>
  <si>
    <t>Lešenie ľahké pracovné pomocné s výškou lešeňovej podlahy nad 2,0</t>
  </si>
  <si>
    <t>363734135</t>
  </si>
  <si>
    <t>83</t>
  </si>
  <si>
    <t>952901114.S1</t>
  </si>
  <si>
    <t xml:space="preserve">Vyčistenie budov </t>
  </si>
  <si>
    <t>-1706005180</t>
  </si>
  <si>
    <t>1147,44+102,76</t>
  </si>
  <si>
    <t>84</t>
  </si>
  <si>
    <t>6324515R5</t>
  </si>
  <si>
    <t>dod a montáž trvalo pružný tmel</t>
  </si>
  <si>
    <t>-849242825</t>
  </si>
  <si>
    <t>85</t>
  </si>
  <si>
    <t>6324515R58</t>
  </si>
  <si>
    <t>dod a montáž- tmel a peny  na  trotipožiarne prestupy  / napr Prometfoam., alebo Intumex AS, CSP alebo MA/</t>
  </si>
  <si>
    <t>sub</t>
  </si>
  <si>
    <t>-2102582409</t>
  </si>
  <si>
    <t>v sachte pri vytahu</t>
  </si>
  <si>
    <t>prestupy kablov - elektro v priestore stropu  940mm/100mm</t>
  </si>
  <si>
    <t xml:space="preserve">prestupy potrubi  </t>
  </si>
  <si>
    <t>1" na NP - subor prestupov na podlažiach</t>
  </si>
  <si>
    <t>86</t>
  </si>
  <si>
    <t>953943122.S</t>
  </si>
  <si>
    <t>Osadenie drobných kovových predmetov do betónu pred zabetónovaním, hmotnosti 1-5 kg/kus (bez dodávky)</t>
  </si>
  <si>
    <t>-363240012</t>
  </si>
  <si>
    <t>8   "ks  L profil dl 540 mm, ozn 01</t>
  </si>
  <si>
    <t>87</t>
  </si>
  <si>
    <t>553811169</t>
  </si>
  <si>
    <t xml:space="preserve">kov  prvky- L80/80/6  + nater podla PD </t>
  </si>
  <si>
    <t>-119128817</t>
  </si>
  <si>
    <t>31,7*1,1   " L80/80/6- 540mm,   8 ks</t>
  </si>
  <si>
    <t>88</t>
  </si>
  <si>
    <t>959941121.S</t>
  </si>
  <si>
    <t>Chemická kotva s kotevným svorníkom tesnená chemickou ampulkou do betónu, ŽB, kameňa, s vyvŕtaním otvoru M12/10/135 mm</t>
  </si>
  <si>
    <t>125871413</t>
  </si>
  <si>
    <t xml:space="preserve">8  " ozn 03 </t>
  </si>
  <si>
    <t>190  "pre ok - výkres -zasklené priečky</t>
  </si>
  <si>
    <t>89</t>
  </si>
  <si>
    <t>767311826.S</t>
  </si>
  <si>
    <t>Demontáž svetlíka polykarbonátového bodového, štvorhranného alebo obdĺžnikového, priechod svetla nad 2,5 do 3 m2  -0,0481t</t>
  </si>
  <si>
    <t>-494951139</t>
  </si>
  <si>
    <t>1750/17500- 1ks,  B51</t>
  </si>
  <si>
    <t>1,75</t>
  </si>
  <si>
    <t>90</t>
  </si>
  <si>
    <t>767581802.S</t>
  </si>
  <si>
    <t>Demontáž podhľadov lamiel,  -0,00400t</t>
  </si>
  <si>
    <t>-877474128</t>
  </si>
  <si>
    <t>5,14+5,39+1,97+2,8+3,1 "1pp</t>
  </si>
  <si>
    <t>29,31+8,58+78,06+84,55+33,58+12,6+19,91 "1np</t>
  </si>
  <si>
    <t>13,26+18,99+116,45+214,13</t>
  </si>
  <si>
    <t xml:space="preserve">Súčet  </t>
  </si>
  <si>
    <t>91</t>
  </si>
  <si>
    <t>767582800.S</t>
  </si>
  <si>
    <t>Demontáž podhľadov roštov,  -0,00200t</t>
  </si>
  <si>
    <t>1799185572</t>
  </si>
  <si>
    <t>92</t>
  </si>
  <si>
    <t>767135831.S1</t>
  </si>
  <si>
    <t>Demontáž tepelnej izolácie pod  plechmi</t>
  </si>
  <si>
    <t>1749912983</t>
  </si>
  <si>
    <t>93</t>
  </si>
  <si>
    <t>767581801.S</t>
  </si>
  <si>
    <t>Demontáž podhľadov kaziet,  -0,00500t</t>
  </si>
  <si>
    <t>-1471930766</t>
  </si>
  <si>
    <t>162,16+19,51+5*6  "m101,101a,103cast</t>
  </si>
  <si>
    <t>8,91</t>
  </si>
  <si>
    <t>Medzisúčet ozn B1</t>
  </si>
  <si>
    <t>94</t>
  </si>
  <si>
    <t>-818385583</t>
  </si>
  <si>
    <t>25002248</t>
  </si>
  <si>
    <t>al podhlad   ozn EP - exterier</t>
  </si>
  <si>
    <t>96</t>
  </si>
  <si>
    <t>-40705413</t>
  </si>
  <si>
    <t>97</t>
  </si>
  <si>
    <t>766411821.S</t>
  </si>
  <si>
    <t>Demontáž obloženia stien drev. obkladu,  -0,01098t</t>
  </si>
  <si>
    <t>-1278761388</t>
  </si>
  <si>
    <t>B4</t>
  </si>
  <si>
    <t>98</t>
  </si>
  <si>
    <t>766411822.S</t>
  </si>
  <si>
    <t>Demontáž obloženia stien podkladových roštov,  -0,00800t</t>
  </si>
  <si>
    <t>1785109040</t>
  </si>
  <si>
    <t>99</t>
  </si>
  <si>
    <t>763119521.S</t>
  </si>
  <si>
    <t>Demontáž sadrokartónovej priečky, jednoduchá nosná oceľová konštrukcia, jednoduché opláštenie, -0,03036t</t>
  </si>
  <si>
    <t>-1387499114</t>
  </si>
  <si>
    <t>v3,5m   ozn B9</t>
  </si>
  <si>
    <t>3,6*3,5-0,945*2,2</t>
  </si>
  <si>
    <t>100</t>
  </si>
  <si>
    <t>763119621.S</t>
  </si>
  <si>
    <t>Demontáž dosiek sadrokartónovej priečky, jednoduché opláštenie, -0,01826t</t>
  </si>
  <si>
    <t>1508194583</t>
  </si>
  <si>
    <t>101</t>
  </si>
  <si>
    <t>962031135.S1</t>
  </si>
  <si>
    <t>Búranie zdvojených  priečok alebo vybúranie otvorov plochy nad 4 m2 z tvárnic alebo priečkoviek hr. -do250 mm,  -0,211000t</t>
  </si>
  <si>
    <t>-454884879</t>
  </si>
  <si>
    <t xml:space="preserve">  v4,7 m , ozn B5</t>
  </si>
  <si>
    <t>(17,25-0,7*2)*4,7-1,8*2-1,5*2  " m177</t>
  </si>
  <si>
    <t>(3,7+1,8)*3,5-0,8*2 " m126</t>
  </si>
  <si>
    <t>102</t>
  </si>
  <si>
    <t>776511820.S4</t>
  </si>
  <si>
    <t>Odstránenie podláh - B19 - PVC</t>
  </si>
  <si>
    <t>853676269</t>
  </si>
  <si>
    <t>PVC</t>
  </si>
  <si>
    <t>10,96"1PP</t>
  </si>
  <si>
    <t>11,16+6,2+7,51+13,26+3,5+20 "1np m165,168,169,172,134,133</t>
  </si>
  <si>
    <t>103</t>
  </si>
  <si>
    <t>776511820.S8</t>
  </si>
  <si>
    <t>Odstránenie podláh - koberec</t>
  </si>
  <si>
    <t>-1302384699</t>
  </si>
  <si>
    <t>koberec</t>
  </si>
  <si>
    <t>29,31  " m110. ozn B42</t>
  </si>
  <si>
    <t>104</t>
  </si>
  <si>
    <t>776511820.S7</t>
  </si>
  <si>
    <t>Odstránenie podláh - B36 - epoxid so soklikom</t>
  </si>
  <si>
    <t>102789778</t>
  </si>
  <si>
    <t>B50</t>
  </si>
  <si>
    <t>4,3+17,55+15,4  " m142,156,164</t>
  </si>
  <si>
    <t>105</t>
  </si>
  <si>
    <t>767112812.S</t>
  </si>
  <si>
    <t>Demontáž stien a priečok pre zasklenie zváraných,  -0,03300t</t>
  </si>
  <si>
    <t>-52324776</t>
  </si>
  <si>
    <t>1,8*3,5*2  " B6</t>
  </si>
  <si>
    <t>1,6*2*1  " B7</t>
  </si>
  <si>
    <t>0,945*3,31*1 "B8</t>
  </si>
  <si>
    <t>6,318+5,403*3,47 "B11,B12</t>
  </si>
  <si>
    <t>2,1*2,6*1  "B33</t>
  </si>
  <si>
    <t>106</t>
  </si>
  <si>
    <t>959941129.S11</t>
  </si>
  <si>
    <t>demontáž pracoviska informátora- v miestnosti  M 101</t>
  </si>
  <si>
    <t>-813697630</t>
  </si>
  <si>
    <t>" kruhové pultové pracovisko  D300cm, demontovať , ozn  B2</t>
  </si>
  <si>
    <t>" podhlad nad informátorom demontovať, ozn B3</t>
  </si>
  <si>
    <t>107</t>
  </si>
  <si>
    <t>965081712.S</t>
  </si>
  <si>
    <t>Búranie dlažieb, bez podklad. lôžka z xylolit., alebo keramických dlaždíc hr. do 10 mm,  -0,02000t</t>
  </si>
  <si>
    <t>1039911495</t>
  </si>
  <si>
    <t>ozn B47</t>
  </si>
  <si>
    <t>8,47+5,14+5,39+1,97+2,8+3,1+10,16+7,41+10,08</t>
  </si>
  <si>
    <t>Medzisúčet 1 PP</t>
  </si>
  <si>
    <t>108</t>
  </si>
  <si>
    <t>269777447</t>
  </si>
  <si>
    <t>m171,170,129,176,179,124,123,115,114</t>
  </si>
  <si>
    <t>7,22+5,88+12,88+111,45+8,91</t>
  </si>
  <si>
    <t>4,77+5,4+5,82+2,84</t>
  </si>
  <si>
    <t>Súčet B 20</t>
  </si>
  <si>
    <t>109</t>
  </si>
  <si>
    <t>965043341.S</t>
  </si>
  <si>
    <t>Búranie podkladov pod dlažby, liatych dlažieb a mazanín,betón s poterom,teracom hr.do 100 mm, plochy nad 4 m2  -2,20000t</t>
  </si>
  <si>
    <t>2080102347</t>
  </si>
  <si>
    <t>B20plocha*0,05</t>
  </si>
  <si>
    <t>110</t>
  </si>
  <si>
    <t>967031733.S</t>
  </si>
  <si>
    <t>Prikresanie plošné, muriva z akýchkoľvek tehál pálených na akúkoľvek maltu hr. do 150 mm,  -0,27500t</t>
  </si>
  <si>
    <t>-846569994</t>
  </si>
  <si>
    <t>2  " B46</t>
  </si>
  <si>
    <t>111</t>
  </si>
  <si>
    <t>968061112.S</t>
  </si>
  <si>
    <t>Vyvesenie dreveného okenného krídla do suti plochy do 1,5 m2, -0,01200t</t>
  </si>
  <si>
    <t>2003832141</t>
  </si>
  <si>
    <t>2 "B41</t>
  </si>
  <si>
    <t>112</t>
  </si>
  <si>
    <t>968062355.S1</t>
  </si>
  <si>
    <t>Vybúranie drevených rámov okien dvojitých alebo zdvojených,  -0,06200t</t>
  </si>
  <si>
    <t>-170772910</t>
  </si>
  <si>
    <t>1,125*0,65*1  " B41</t>
  </si>
  <si>
    <t>113</t>
  </si>
  <si>
    <t>968081113.S</t>
  </si>
  <si>
    <t>Vyvesenie plastového okenného krídla do suti plochy nad 1, 5 m2, -0,02000t</t>
  </si>
  <si>
    <t>-1528050132</t>
  </si>
  <si>
    <t>2*3"B24</t>
  </si>
  <si>
    <t>2*3"B27</t>
  </si>
  <si>
    <t>9*2+6*1 +1*6 "B34,36,35</t>
  </si>
  <si>
    <t>114</t>
  </si>
  <si>
    <t>968082357.S</t>
  </si>
  <si>
    <t>Vybúranie plastových rámov okien dvojitých,  -0,04400t</t>
  </si>
  <si>
    <t>1247772253</t>
  </si>
  <si>
    <t>vyburanie  ozn   : B24,27</t>
  </si>
  <si>
    <t>1,5*1,8*3+2,4*1,8*3</t>
  </si>
  <si>
    <t>5,6*3,475*2+2,725*3,475 " B34,36</t>
  </si>
  <si>
    <t>2,725*3,475*1   "B35</t>
  </si>
  <si>
    <t>115</t>
  </si>
  <si>
    <t>968061125.S</t>
  </si>
  <si>
    <t>Vyvesenie dreveného dverného krídla do suti plochy do 2 m2, -0,02400t</t>
  </si>
  <si>
    <t>903915074</t>
  </si>
  <si>
    <t xml:space="preserve">  5+3" B15,16</t>
  </si>
  <si>
    <t>5+2+6"B21,22,26</t>
  </si>
  <si>
    <t>2+1+2"B38,39,49</t>
  </si>
  <si>
    <t>116</t>
  </si>
  <si>
    <t>968061126.S</t>
  </si>
  <si>
    <t>Vyvesenie dreveného dverného krídla do suti plochy nad 2 m2, -0,02700t</t>
  </si>
  <si>
    <t>1756278424</t>
  </si>
  <si>
    <t>1" B13 -1450mm</t>
  </si>
  <si>
    <t>1" B32 -1500mm</t>
  </si>
  <si>
    <t>1+1+1" B17, B37, 40, -1450mm</t>
  </si>
  <si>
    <t>117</t>
  </si>
  <si>
    <t>968071125.S</t>
  </si>
  <si>
    <t>Vyvesenie kovového dverného krídla do suti plochy do 2 m2</t>
  </si>
  <si>
    <t>-698958672</t>
  </si>
  <si>
    <t>4  " B45</t>
  </si>
  <si>
    <t>118</t>
  </si>
  <si>
    <t>968062455.S</t>
  </si>
  <si>
    <t>Vybúranie drevených dverových zárubní plochy do 2 m2,  -0,08800t</t>
  </si>
  <si>
    <t>1486406438</t>
  </si>
  <si>
    <t>0,8*1,8*4  " B45</t>
  </si>
  <si>
    <t>119</t>
  </si>
  <si>
    <t>968072456.S1</t>
  </si>
  <si>
    <t>Vybúranie kovových dverových zárubní plochy do 2 m2,  -0,07600t</t>
  </si>
  <si>
    <t>-1774139850</t>
  </si>
  <si>
    <t>0,6*2*5  " B15</t>
  </si>
  <si>
    <t>0,9*2*3  " B16</t>
  </si>
  <si>
    <t>0,8*2*6 "B26</t>
  </si>
  <si>
    <t>0,8*2*2"B49</t>
  </si>
  <si>
    <t>120</t>
  </si>
  <si>
    <t>968072456.S</t>
  </si>
  <si>
    <t>Vybúranie kovových dverových zárubní plochy nad 2 m2,  -0,06300t</t>
  </si>
  <si>
    <t>-607933189</t>
  </si>
  <si>
    <t>1,45*2*(1+1) " b17, 40</t>
  </si>
  <si>
    <t>1,5*2*1  "B32</t>
  </si>
  <si>
    <t>121</t>
  </si>
  <si>
    <t>971036010.S</t>
  </si>
  <si>
    <t>Jadrové vrty diamantovými korunkami do D 110 mm do stien - murivo tehlové -0,00015t</t>
  </si>
  <si>
    <t>cm</t>
  </si>
  <si>
    <t>155394274</t>
  </si>
  <si>
    <t>40  " su1</t>
  </si>
  <si>
    <t>25 "su5</t>
  </si>
  <si>
    <t>122</t>
  </si>
  <si>
    <t>971036016.S</t>
  </si>
  <si>
    <t>Jadrové vrty diamantovými korunkami do D 170 mm do stien - murivo tehlové -0,00036t</t>
  </si>
  <si>
    <t>-137086980</t>
  </si>
  <si>
    <t>40  "su2</t>
  </si>
  <si>
    <t>25"su6</t>
  </si>
  <si>
    <t>123</t>
  </si>
  <si>
    <t>971042341.S</t>
  </si>
  <si>
    <t>Vybúranie otvoru v betónových priečkach a stenách plochy do 0,09 m2, hr. do 300 mm,  -0,05900t</t>
  </si>
  <si>
    <t>-2101295782</t>
  </si>
  <si>
    <t>7  "su8,10-15</t>
  </si>
  <si>
    <t>124</t>
  </si>
  <si>
    <t>971042441.S</t>
  </si>
  <si>
    <t>Vybúranie otvoru v betónových priečkach a stenách plochy do 0,25 m2, hr. do 300 mm,  -0,16500t</t>
  </si>
  <si>
    <t>1903386396</t>
  </si>
  <si>
    <t>1+2  " su9,16,17</t>
  </si>
  <si>
    <t>971046010.S</t>
  </si>
  <si>
    <t>Jadrové vrty diamantovými korunkami do D 110 mm do stien - betónových, obkladov -0,00021t</t>
  </si>
  <si>
    <t>745745569</t>
  </si>
  <si>
    <t>25 "su4</t>
  </si>
  <si>
    <t>126</t>
  </si>
  <si>
    <t>971046015.S</t>
  </si>
  <si>
    <t>Jadrové vrty diamantovými korunkami do D 160 mm do stien - betónových, obkladov -0,00044t</t>
  </si>
  <si>
    <t>457556112</t>
  </si>
  <si>
    <t>25"su4</t>
  </si>
  <si>
    <t>25 "su7</t>
  </si>
  <si>
    <t>127</t>
  </si>
  <si>
    <t>971052441.S</t>
  </si>
  <si>
    <t>Vybúranie otvoru v železobetónových priečkach a stenách plochy do 0,25 m2, do 300 mm,  -0,18700t</t>
  </si>
  <si>
    <t>1208558519</t>
  </si>
  <si>
    <t>2  " su16,17</t>
  </si>
  <si>
    <t>128</t>
  </si>
  <si>
    <t>978059531.S</t>
  </si>
  <si>
    <t>Odsekanie a odobratie obkladov stien z obkladačiek vnútorných vrátane podkladovej omietky nad 2 m2,  -0,06800t</t>
  </si>
  <si>
    <t>1947789051</t>
  </si>
  <si>
    <t>(2,0+2,3)*2*2,81-0,8*1,8*2</t>
  </si>
  <si>
    <t>(2,55+1,0)*2*2,81-0,8*1,8</t>
  </si>
  <si>
    <t>(1,67+1,7)*2*2,81-0,8*1,8</t>
  </si>
  <si>
    <t>(1,67+1,1)*2*2,81-0,8*1,8</t>
  </si>
  <si>
    <t xml:space="preserve">Medzisúčet 1 pp </t>
  </si>
  <si>
    <t>129</t>
  </si>
  <si>
    <t>978059631.S1</t>
  </si>
  <si>
    <t>ostatné  demontáže / drobne predmety, instalácie/</t>
  </si>
  <si>
    <t>1337390920</t>
  </si>
  <si>
    <t>130</t>
  </si>
  <si>
    <t>97674261.S5</t>
  </si>
  <si>
    <t>demontáž   komina - /komín trojplášťový oceľový priemer 300 mm dĺžka 7 m/-ozn B28</t>
  </si>
  <si>
    <t>577775050</t>
  </si>
  <si>
    <t>ozn B28</t>
  </si>
  <si>
    <t xml:space="preserve">1  " vykres </t>
  </si>
  <si>
    <t>131</t>
  </si>
  <si>
    <t>764410850.S</t>
  </si>
  <si>
    <t>Demontáž oplechovania parapetov rš od 100 do 330 mm,  -0,00135t</t>
  </si>
  <si>
    <t>337576018</t>
  </si>
  <si>
    <t>1,5*3+2,4*3 "B24,B27</t>
  </si>
  <si>
    <t>132</t>
  </si>
  <si>
    <t>766421811.S</t>
  </si>
  <si>
    <t>Demontáž obloženia podhľadu panelmi, veľ. do 1,5 m2,  -0,02465t</t>
  </si>
  <si>
    <t>165752345</t>
  </si>
  <si>
    <t>37,56" B25  v M125</t>
  </si>
  <si>
    <t>133</t>
  </si>
  <si>
    <t>766421822.S</t>
  </si>
  <si>
    <t>Demontáž obloženia podhľadu, podkladových roštov,  -0,00800t</t>
  </si>
  <si>
    <t>-1997628510</t>
  </si>
  <si>
    <t>134</t>
  </si>
  <si>
    <t>9785963.S12</t>
  </si>
  <si>
    <t>ostatné  demontáže - elektro skríň</t>
  </si>
  <si>
    <t>-288347159</t>
  </si>
  <si>
    <t>135</t>
  </si>
  <si>
    <t>97859631.S8</t>
  </si>
  <si>
    <t>ostatné  demontáže - B52    DEMONTÁŽ PORUŽNÉHO PLYNOMERA VRÁTANE KOMPLEXNEJ DEMONTÁŽE ROZVODOV PLYNU</t>
  </si>
  <si>
    <t>-506258365</t>
  </si>
  <si>
    <t>136</t>
  </si>
  <si>
    <t>7679969R33</t>
  </si>
  <si>
    <t>DEMONTÁŽ   PLECHOVÝCH PODHĽADOVÝCH KAZIET 600/600  a spatná montáž !!  ozn B53, ozn EE</t>
  </si>
  <si>
    <t>235450479</t>
  </si>
  <si>
    <t>137</t>
  </si>
  <si>
    <t>7679969R34</t>
  </si>
  <si>
    <t>DEMONTÁŽ  AKRILÁTOVEJ KUPOLY SVETLÍKA VRÁTANE OPLECHOVANIA -B51</t>
  </si>
  <si>
    <t>kompl</t>
  </si>
  <si>
    <t>-946166548</t>
  </si>
  <si>
    <t>138</t>
  </si>
  <si>
    <t>979011111.S</t>
  </si>
  <si>
    <t>Zvislá doprava sutiny a vybúraných hmôt za prvé podlažie nad alebo pod základným podlažím</t>
  </si>
  <si>
    <t>t</t>
  </si>
  <si>
    <t>-1861127442</t>
  </si>
  <si>
    <t>139</t>
  </si>
  <si>
    <t>979011201.S</t>
  </si>
  <si>
    <t>Plastový sklz na stavebnú sutinu výšky do 10 m</t>
  </si>
  <si>
    <t>-1062219856</t>
  </si>
  <si>
    <t>140</t>
  </si>
  <si>
    <t>979011233.S</t>
  </si>
  <si>
    <t>Demontáž sklzu na stavebnú sutinu výšky do 30 m</t>
  </si>
  <si>
    <t>-1447260442</t>
  </si>
  <si>
    <t>141</t>
  </si>
  <si>
    <t>979081111.S</t>
  </si>
  <si>
    <t>Odvoz sutiny a vybúraných hmôt na skládku do 1 km</t>
  </si>
  <si>
    <t>-133511001</t>
  </si>
  <si>
    <t>142</t>
  </si>
  <si>
    <t>979081121.S</t>
  </si>
  <si>
    <t>Odvoz sutiny a vybúraných hmôt na skládku za každý ďalší 1 km</t>
  </si>
  <si>
    <t>-1677715026</t>
  </si>
  <si>
    <t>133,016*8 'Prepočítané koeficientom množstva</t>
  </si>
  <si>
    <t>143</t>
  </si>
  <si>
    <t>979082111.S</t>
  </si>
  <si>
    <t>Vnútrostavenisková doprava sutiny a vybúraných hmôt do 10 m</t>
  </si>
  <si>
    <t>777990270</t>
  </si>
  <si>
    <t>144</t>
  </si>
  <si>
    <t>979082121.S</t>
  </si>
  <si>
    <t>Vnútrostavenisková doprava sutiny a vybúraných hmôt za každých ďalších 5 m</t>
  </si>
  <si>
    <t>-1164925420</t>
  </si>
  <si>
    <t>133,016*3 'Prepočítané koeficientom množstva</t>
  </si>
  <si>
    <t>145</t>
  </si>
  <si>
    <t>97908,01</t>
  </si>
  <si>
    <t>poplatok za uloženie na skladke-  /regionálna skladka/- stavebná suť   z buracich prác  / triedenie podla platných zákonov o odpadoch/</t>
  </si>
  <si>
    <t>1415076587</t>
  </si>
  <si>
    <t>Presun hmôt HSV</t>
  </si>
  <si>
    <t>146</t>
  </si>
  <si>
    <t>999281111.S</t>
  </si>
  <si>
    <t>Presun hmôt pre opravy a údržbu objektov vrátane vonkajších plášťov výšky do 25 m</t>
  </si>
  <si>
    <t>-369526794</t>
  </si>
  <si>
    <t>PSV</t>
  </si>
  <si>
    <t>Práce a dodávky PSV</t>
  </si>
  <si>
    <t>711</t>
  </si>
  <si>
    <t>Izolácie proti vode a vlhkosti</t>
  </si>
  <si>
    <t>147</t>
  </si>
  <si>
    <t>711211001.S1</t>
  </si>
  <si>
    <t>Jednozlož. hydroizolačná hmota, náter na vnútorne použitie vodorovná+ penetracia+ tesniaca páska  /  napr. ARDATECH FLEXDICH, kúty vytesniť tesniacou páskou napr. BOSTIK/</t>
  </si>
  <si>
    <t>-486625227</t>
  </si>
  <si>
    <t>2,6  " pl vaniciek</t>
  </si>
  <si>
    <t>148</t>
  </si>
  <si>
    <t>711211001.S12</t>
  </si>
  <si>
    <t>Jednozlož. hydroizolačná hmota, náter na vnútorne použitie zvislá + penetracia+ tesniaca páska  /  napr. ARDATECH FLEXDICH, kúty vytesniť tesniacou páskou napr. BOSTIK/</t>
  </si>
  <si>
    <t>99031642</t>
  </si>
  <si>
    <t>(0,9*3*2,2*2) "m138,138 st</t>
  </si>
  <si>
    <t>149</t>
  </si>
  <si>
    <t>998711202.S</t>
  </si>
  <si>
    <t>Presun hmôt pre izoláciu proti vode v objektoch výšky nad 6 do 12 m</t>
  </si>
  <si>
    <t>%</t>
  </si>
  <si>
    <t>-1929329492</t>
  </si>
  <si>
    <t>712</t>
  </si>
  <si>
    <t>Izolácie striech</t>
  </si>
  <si>
    <t>150</t>
  </si>
  <si>
    <t>712331105.S</t>
  </si>
  <si>
    <t>Zhotovenie povlak. krytiny striech plochých do 10° samolepiacim asfaltovým pásom</t>
  </si>
  <si>
    <t>-818989250</t>
  </si>
  <si>
    <t>151</t>
  </si>
  <si>
    <t>628237300</t>
  </si>
  <si>
    <t>Samolepicí parozábrana z SBS modifikovaného asfaltu, VEDAGARD® MULTI SK</t>
  </si>
  <si>
    <t>1961900751</t>
  </si>
  <si>
    <t>PAROZABpl*1,15</t>
  </si>
  <si>
    <t>152</t>
  </si>
  <si>
    <t>712311116.S</t>
  </si>
  <si>
    <t>Zhotovenie povlakovej krytiny striech plochých do 10° za studena lakom reflexným</t>
  </si>
  <si>
    <t>1931424779</t>
  </si>
  <si>
    <t>strechS7cNATER</t>
  </si>
  <si>
    <t>153</t>
  </si>
  <si>
    <t>246170000900.S</t>
  </si>
  <si>
    <t>Lak asfaltový penetračný</t>
  </si>
  <si>
    <t>100888906</t>
  </si>
  <si>
    <t>154</t>
  </si>
  <si>
    <t>712341759.S</t>
  </si>
  <si>
    <t>Zhotovenie povlakovej krytiny striech plochých do 10° pásmi pritavením NAIP na celej ploche, modifikované pásy v dvoch vrstvách</t>
  </si>
  <si>
    <t>-80595624</t>
  </si>
  <si>
    <t>1,85*2,25</t>
  </si>
  <si>
    <t>strS2</t>
  </si>
  <si>
    <t>628330000200</t>
  </si>
  <si>
    <t>Pás asfaltový  napr. VEDATOP SU samolepiaci, ICOPAL</t>
  </si>
  <si>
    <t>-524545434</t>
  </si>
  <si>
    <t>strechaM2pl*1,18</t>
  </si>
  <si>
    <t>156</t>
  </si>
  <si>
    <t>6289912359</t>
  </si>
  <si>
    <t xml:space="preserve">Pás asfaltový SBS s bridličným posypom hr. 5,2 mm vystužený netkanou polyesterovou rohožou modifikovaný, napr ELASTOBIT PV TOP FIX 52 </t>
  </si>
  <si>
    <t>-1408682653</t>
  </si>
  <si>
    <t>157</t>
  </si>
  <si>
    <t>7123659R91</t>
  </si>
  <si>
    <t>montáž hydroizolácia -   detail - okolo prestupov cezu strechu do  od D75 - D  260 mm</t>
  </si>
  <si>
    <t>kus</t>
  </si>
  <si>
    <t>483409190</t>
  </si>
  <si>
    <t>158</t>
  </si>
  <si>
    <t>712391172</t>
  </si>
  <si>
    <t>Zhotov. povlak. krytiny striech plochých  z ochrannej textílie ochran. vrstvy</t>
  </si>
  <si>
    <t>1275075391</t>
  </si>
  <si>
    <t>strS3</t>
  </si>
  <si>
    <t>1*3,5   " pod dlažbu</t>
  </si>
  <si>
    <t>159</t>
  </si>
  <si>
    <t>6936651301</t>
  </si>
  <si>
    <t>Separacná netkaná textília Filtek 300</t>
  </si>
  <si>
    <t>-2058087570</t>
  </si>
  <si>
    <t>3,5*1,15</t>
  </si>
  <si>
    <t>160</t>
  </si>
  <si>
    <t>998712202.S</t>
  </si>
  <si>
    <t>Presun hmôt pre izoláciu povlakovej krytiny v objektoch výšky nad 6 do 12 m</t>
  </si>
  <si>
    <t>237736783</t>
  </si>
  <si>
    <t>713</t>
  </si>
  <si>
    <t>Izolácie tepelné</t>
  </si>
  <si>
    <t>161</t>
  </si>
  <si>
    <t>7131464R1</t>
  </si>
  <si>
    <t>Montáž tepelnej izolácie striech plochých do 10° PIR doskou</t>
  </si>
  <si>
    <t>1442179378</t>
  </si>
  <si>
    <t>162</t>
  </si>
  <si>
    <t>161106</t>
  </si>
  <si>
    <t>Izolácia na báze PIR,  hrúbka 160 mm, ploché strechy</t>
  </si>
  <si>
    <t>-1166236770</t>
  </si>
  <si>
    <t>hr160PIR*1,02</t>
  </si>
  <si>
    <t>163</t>
  </si>
  <si>
    <t>71353PC01</t>
  </si>
  <si>
    <t>Protipožiarny prestup potrubia prierez otvoru 0,01-0,03 m2 izolované protipožiarnym tmelom a penou  / napr Intumex as, Promefoom alebo CSP/ dod a mtz</t>
  </si>
  <si>
    <t>1782553754</t>
  </si>
  <si>
    <t>164</t>
  </si>
  <si>
    <t>998713202.S</t>
  </si>
  <si>
    <t>Presun hmôt pre izolácie tepelné v objektoch výšky nad 6 m do 12 m</t>
  </si>
  <si>
    <t>1663455368</t>
  </si>
  <si>
    <t>725</t>
  </si>
  <si>
    <t>Zdravotechnika - zariaďovacie predmety</t>
  </si>
  <si>
    <t>165</t>
  </si>
  <si>
    <t>725291114.S</t>
  </si>
  <si>
    <t>Montáž doplnkov zariadení kúpeľní a záchodov, madlá</t>
  </si>
  <si>
    <t>-1432683324</t>
  </si>
  <si>
    <t>166</t>
  </si>
  <si>
    <t>502500301</t>
  </si>
  <si>
    <t>toaletné madlo k wc,sklopné, nerez</t>
  </si>
  <si>
    <t>549431845</t>
  </si>
  <si>
    <t>2  " Z 7l,p</t>
  </si>
  <si>
    <t>167</t>
  </si>
  <si>
    <t>5025003001</t>
  </si>
  <si>
    <t>madlo k umyvadlu ,sklopné, nerez</t>
  </si>
  <si>
    <t>1186275</t>
  </si>
  <si>
    <t>2  " Z8 l,p</t>
  </si>
  <si>
    <t>168</t>
  </si>
  <si>
    <t>998725201.S</t>
  </si>
  <si>
    <t>Presun hmôt pre zariaďovacie predmety v objektoch výšky do 6 m</t>
  </si>
  <si>
    <t>383267179</t>
  </si>
  <si>
    <t>762</t>
  </si>
  <si>
    <t>Konštrukcie tesárske</t>
  </si>
  <si>
    <t>169</t>
  </si>
  <si>
    <t>762351110.S2</t>
  </si>
  <si>
    <t>Montáž nadstrešných pomocných  konštrukcií atik z hraneného reziva do 100 cm2</t>
  </si>
  <si>
    <t>-1971836924</t>
  </si>
  <si>
    <t xml:space="preserve">  prvky T 1-3- hranol</t>
  </si>
  <si>
    <t>1,01*4+1,65*2+1,35*4</t>
  </si>
  <si>
    <t>170</t>
  </si>
  <si>
    <t>6051010005</t>
  </si>
  <si>
    <t>Rezivo hranoly-80/120/1010 mm</t>
  </si>
  <si>
    <t>-2013371915</t>
  </si>
  <si>
    <t>4 "T1</t>
  </si>
  <si>
    <t>171</t>
  </si>
  <si>
    <t>6051010015</t>
  </si>
  <si>
    <t>Rezivo hranoly-80/120/1650  mm</t>
  </si>
  <si>
    <t>853451771</t>
  </si>
  <si>
    <t>2 "T2</t>
  </si>
  <si>
    <t>172</t>
  </si>
  <si>
    <t>6051010016</t>
  </si>
  <si>
    <t>Rezivo hranoly-40/120/1350  mm</t>
  </si>
  <si>
    <t>-1974923129</t>
  </si>
  <si>
    <t>4 " t3</t>
  </si>
  <si>
    <t>173</t>
  </si>
  <si>
    <t>762395R09</t>
  </si>
  <si>
    <t>Spojovacie prostriedky pre viazané konštrukcie krovov, debnenie a laťovanie, nadstrešné konštr., spádové kliny - svorky, dosky, klince, pásová oceľ, vruty</t>
  </si>
  <si>
    <t>-973600212</t>
  </si>
  <si>
    <t>40  " ukotvenie podla PD</t>
  </si>
  <si>
    <t>174</t>
  </si>
  <si>
    <t>762421220.S</t>
  </si>
  <si>
    <t>Montáž obloženia stropov alebo strešných podhľadov doskami tvrdými drevotrieskovými na zraz</t>
  </si>
  <si>
    <t>-270506035</t>
  </si>
  <si>
    <t xml:space="preserve"> " T4až7</t>
  </si>
  <si>
    <t>0,2*1,706*5+0,181*2,15*2</t>
  </si>
  <si>
    <t>1,706*2,15*1+0,918*2,15*2</t>
  </si>
  <si>
    <t>175</t>
  </si>
  <si>
    <t>607155121</t>
  </si>
  <si>
    <t>Doska DTD durelis populair,   hr 22 mm</t>
  </si>
  <si>
    <t>-1711151384</t>
  </si>
  <si>
    <t>10,099*1,15</t>
  </si>
  <si>
    <t>176</t>
  </si>
  <si>
    <t>998762202.S</t>
  </si>
  <si>
    <t>Presun hmôt pre konštrukcie tesárske v objektoch výšky do 12 m</t>
  </si>
  <si>
    <t>249838642</t>
  </si>
  <si>
    <t>763</t>
  </si>
  <si>
    <t>Konštrukcie - drevostavby</t>
  </si>
  <si>
    <t>177</t>
  </si>
  <si>
    <t>7631155R01</t>
  </si>
  <si>
    <t xml:space="preserve">SDK priečka - ozn PR1 150 mm   EI 60 Rw 53 dB   PRIEČKA - skladba v PD </t>
  </si>
  <si>
    <t>-2033560878</t>
  </si>
  <si>
    <t>PR1 150 mm   EI 60 Rw 53 dB   PRIEČKA /KANCELÁRIE, CHODBY, ATĎ./</t>
  </si>
  <si>
    <t xml:space="preserve">          - 1x SDK DOSKA HABITO 12,5 mm</t>
  </si>
  <si>
    <t xml:space="preserve">          - 1x SDK DOSKA RB 12,5 mm</t>
  </si>
  <si>
    <t xml:space="preserve">          - PODKONŠTRUKCIA R-UW 75+12-CW 75</t>
  </si>
  <si>
    <t xml:space="preserve">          - IZOLÁCIA MINERÁLNA VLNA 70 mm MIN. 15kgm-3</t>
  </si>
  <si>
    <t xml:space="preserve">            /NAPR. ISOVER PIANO/</t>
  </si>
  <si>
    <t>PR1-150mm</t>
  </si>
  <si>
    <t>PR1 a – výška 5050 mm</t>
  </si>
  <si>
    <t>5*5,05+3,625*5,05 "m111,115</t>
  </si>
  <si>
    <t>PR1 b – výška 4530 mm</t>
  </si>
  <si>
    <t>(5,9+2,4)*4,53 "M127</t>
  </si>
  <si>
    <t>(2,7+8,7)*4,53-3,1*0,8*3-0,8*2"M130-124</t>
  </si>
  <si>
    <t>4,3*2*4,53  "M130-129</t>
  </si>
  <si>
    <t>(1,2*4,53-0,8*2) "M134</t>
  </si>
  <si>
    <t>(1,275+12,2+7,5)*4,53-0,8*2-2,8*0,8*2  "M125</t>
  </si>
  <si>
    <t>PR1 c – výška 4720 mm</t>
  </si>
  <si>
    <t>1,675*4,72-1*2"M187</t>
  </si>
  <si>
    <t>3*4,72 "M108</t>
  </si>
  <si>
    <t>1,8*4,72-0,8*2 "M114</t>
  </si>
  <si>
    <t>PR1 d – výška 1278 mm nad podhľadom</t>
  </si>
  <si>
    <t>(1,482+5,4+2,525+2,275+15,072+0,493)*1,278</t>
  </si>
  <si>
    <t>(5,15+1,92+2,35)*1,278</t>
  </si>
  <si>
    <t>PR1 e – výška 1798 mm nad podhľadom</t>
  </si>
  <si>
    <t>(13,25+9,1+2,868*2+5,476+5,7)*1,798</t>
  </si>
  <si>
    <t>PR1 f – výška 1448 mm nad podhľadom</t>
  </si>
  <si>
    <t>(2,659+1,0+2,659)*1,448</t>
  </si>
  <si>
    <t>178</t>
  </si>
  <si>
    <t>7631155R02</t>
  </si>
  <si>
    <t xml:space="preserve">SDK  - ozn PR2 225 mm   výška 5050 mm  EI 60 Rw 58 dB   INŠTALAČNÁ PRIEČKA- skladba v PD </t>
  </si>
  <si>
    <t>88134526</t>
  </si>
  <si>
    <t>PR2 225 mm   výška 5050 mm  EI 60 Rw 58 dB   INŠTALAČNÁ PRIEČKA</t>
  </si>
  <si>
    <t xml:space="preserve">          - 1x SDK DOSKA RBI /H2/ 12,5 mm</t>
  </si>
  <si>
    <t xml:space="preserve">          - PREDSADENÁ PODKONŠTRUKCIA, SPRIAHNUTÁ</t>
  </si>
  <si>
    <t xml:space="preserve">            S HLAVNOU PODKONŠTRUKCIOU</t>
  </si>
  <si>
    <t xml:space="preserve">            R-UW 50+R-CW 50</t>
  </si>
  <si>
    <t xml:space="preserve">          - MEDZERA 50 mm</t>
  </si>
  <si>
    <t xml:space="preserve">          - ZÁKLADNÁ PODKONŠTRUKCIA R-UW 75+R-CW75</t>
  </si>
  <si>
    <t xml:space="preserve">          - IZOLÁCIA MINERÁLNA VLNA 70 mm MIN.15kgm-3</t>
  </si>
  <si>
    <t>2,75*3,5+2,9*3,5  "M117,120</t>
  </si>
  <si>
    <t>179</t>
  </si>
  <si>
    <t>7631155R03</t>
  </si>
  <si>
    <t xml:space="preserve">SDK priečka - ozn PR3 250 mm  výška 4720 mm  EI 60 Rw 53 dB   - skladba v PD </t>
  </si>
  <si>
    <t>-1822586222</t>
  </si>
  <si>
    <t>PR3 250 mm  výška 4720 mm  EI 60 Rw 53 dB   PRIEČKA PRI VRÁTNICI</t>
  </si>
  <si>
    <t>2,3*4,7  "M103</t>
  </si>
  <si>
    <t>180</t>
  </si>
  <si>
    <t>7631155R04</t>
  </si>
  <si>
    <t xml:space="preserve">SDK priečka  PR4 550 mm  výška 4720 mm  EI 60 Rw 53 dB   - skladba v PD </t>
  </si>
  <si>
    <t>1558736504</t>
  </si>
  <si>
    <t xml:space="preserve">PR4 550 mm  výška 4720 mm  EI 60 Rw 53 dB  </t>
  </si>
  <si>
    <t xml:space="preserve">            R-UW 100+R-CW 100</t>
  </si>
  <si>
    <t xml:space="preserve">          - MEDZERA 300 mm</t>
  </si>
  <si>
    <t xml:space="preserve">          - ZÁKLADNÁ PODKONŠTRUKCIA R-UW 100+R-CW100</t>
  </si>
  <si>
    <t xml:space="preserve">          - IZOLÁCIA MINERÁLNA VLNA 2x 100 mm MIN.15kgm-3</t>
  </si>
  <si>
    <t>(1,7*2+0,55)*4,7  "M106</t>
  </si>
  <si>
    <t>181</t>
  </si>
  <si>
    <t>7631155R05</t>
  </si>
  <si>
    <t xml:space="preserve">SDK predsadená stena - ozn PR5 200  mm - skladba v PD </t>
  </si>
  <si>
    <t>366877984</t>
  </si>
  <si>
    <t>R5 200 mm výška 4530 mm   PREDSADENÁ STENA</t>
  </si>
  <si>
    <t xml:space="preserve">          - PODKONŠTRUKCIA  R-UW 50+R-CW 50  50 mm priebežne prikotviť o nosnú stenu</t>
  </si>
  <si>
    <t xml:space="preserve">          - IZOLÁCIA MINERÁLNA VLNA 50 mm MIN.15kgm-3</t>
  </si>
  <si>
    <t>1,5*4,5"m128</t>
  </si>
  <si>
    <t>182</t>
  </si>
  <si>
    <t>7631155R06</t>
  </si>
  <si>
    <t xml:space="preserve">SDK -predsadená stena   - ozn PR6 175 mm - skladba v PD </t>
  </si>
  <si>
    <t>-1191723334</t>
  </si>
  <si>
    <t>PR6 175 mm výška 1200 mm   PREDSADENÁ STENA</t>
  </si>
  <si>
    <t xml:space="preserve">          - PODKONŠTRUKCIA  R-UW 50+R-CW 50  50 mm priebežne prikotviť o  priečku</t>
  </si>
  <si>
    <t>0,9*1,25*2 "m136,138</t>
  </si>
  <si>
    <t>183</t>
  </si>
  <si>
    <t>7631155R07</t>
  </si>
  <si>
    <t xml:space="preserve">SDK priečka   - ozn PR7 106  mm  plný sokel presklenýxh priečok- skladba v PD </t>
  </si>
  <si>
    <t>-1969083</t>
  </si>
  <si>
    <t>PR7 106 mm  PLNÝ SOKEL PRESKLENÝCH PRIEČOK</t>
  </si>
  <si>
    <t xml:space="preserve">          - 1x OCEĽOVÝ VZOROVANÝ LÍSTKOVÝ PLECH HR. 3 mm</t>
  </si>
  <si>
    <t xml:space="preserve">          - MINERÁLNE VLNA min 30 kgm3</t>
  </si>
  <si>
    <t>1,428*1+2,6*1+2,7*1+2*1</t>
  </si>
  <si>
    <t>2,9*1+2,9*1+4,95</t>
  </si>
  <si>
    <t>184</t>
  </si>
  <si>
    <t>7631155R08</t>
  </si>
  <si>
    <t xml:space="preserve">SDK priečka   - ozn PR8 125  mm výška 4530 mm   PREDSADENÁ STENA   - skladba v PD </t>
  </si>
  <si>
    <t>-1649839233</t>
  </si>
  <si>
    <t>PR8 125  mm výška 4530 mm   PREDSADENÁ STENA</t>
  </si>
  <si>
    <t xml:space="preserve">          - IZOLÁCIA MINERÁLNA VLNA 100 mm MIN.15kgm-3</t>
  </si>
  <si>
    <t>7,5*4,7  "m157</t>
  </si>
  <si>
    <t>SDK_PR8</t>
  </si>
  <si>
    <t>185</t>
  </si>
  <si>
    <t>763126691</t>
  </si>
  <si>
    <t>Predsadená akustická stena Rigiton, R-CD</t>
  </si>
  <si>
    <t>487529237</t>
  </si>
  <si>
    <t>up14</t>
  </si>
  <si>
    <t>1,2*(4,62+0,6)"AS4</t>
  </si>
  <si>
    <t>10,3*1,2 "AS1</t>
  </si>
  <si>
    <t>5,7*1,2  "AS3</t>
  </si>
  <si>
    <t>11,945*1,2  "AS4</t>
  </si>
  <si>
    <t>186</t>
  </si>
  <si>
    <t>763126691.S1</t>
  </si>
  <si>
    <t xml:space="preserve">Predsadená stena- OZN dk - OPLAšTENIE  POTRUBIA D150  </t>
  </si>
  <si>
    <t>534644634</t>
  </si>
  <si>
    <t>0,25*3*4,5  " M129</t>
  </si>
  <si>
    <t>187</t>
  </si>
  <si>
    <t>763138R091</t>
  </si>
  <si>
    <t>Podhľad zavesený  hladký SDK  - ozn HP  -komplet  vid popis v PD</t>
  </si>
  <si>
    <t>-2017935761</t>
  </si>
  <si>
    <t xml:space="preserve">HP zavesený  PODHĽAD </t>
  </si>
  <si>
    <t>- STROPNÁ KONŠTRUKCIA</t>
  </si>
  <si>
    <t>- dvojurovnový krížový rošt z R-CD profilov, yaves Nonius</t>
  </si>
  <si>
    <t>- 1x SADROKARTÓNOVÁ DOSKA RB 12,5 mm</t>
  </si>
  <si>
    <t>/  UP4/</t>
  </si>
  <si>
    <t>(3,6*0,6*2+2,4*0,6*2 )" m102</t>
  </si>
  <si>
    <t>(3,6*0,6*2+1,2*0,6*2 )" m103</t>
  </si>
  <si>
    <t>(4,8*0,6*2+6*0,6*2 )" m104</t>
  </si>
  <si>
    <t>(9,6*0,6*2+3*0,5*2 )" m107</t>
  </si>
  <si>
    <t>(6,6*0,6*2+1,2*0,6*2 )" m108</t>
  </si>
  <si>
    <t>Medzisúčet  stred</t>
  </si>
  <si>
    <t>21,92+3,53+16,67+23,5+7,42*2+6,11*2+4,46</t>
  </si>
  <si>
    <t>15,4+16,38+4,5+4,32+3,06+4,32</t>
  </si>
  <si>
    <t>2,16+5,4*0,4</t>
  </si>
  <si>
    <t>Medzisúčet  okraje miestnosti</t>
  </si>
  <si>
    <t>188</t>
  </si>
  <si>
    <t>763138R0911</t>
  </si>
  <si>
    <t>Podhľad zavesený hladký SDK  - ozn HPA- akustický -komplet  vid popis v PD</t>
  </si>
  <si>
    <t>-558203041</t>
  </si>
  <si>
    <t xml:space="preserve">HPA ZAVESENÝ PODHĽAD HLADKÝ AKUSTICKÝ - ZÁVES 530-1650 mm </t>
  </si>
  <si>
    <t xml:space="preserve">- STROPNÁ KONŠTRUKCIA </t>
  </si>
  <si>
    <t>- DVOJÚROVŇOVÝ KRÍŽOVÝ ROŠT Z PROFILOV R-CD NA ZÁVESCH NONIUS</t>
  </si>
  <si>
    <t>- 1x AKUSTICKÁ DOSKA RIGITON RL 12/25Q 12,5 mm (ALEBO EKVIVALENT)</t>
  </si>
  <si>
    <t xml:space="preserve">  NA DOSKU ULOŽIŤ Z HORNEJ STRANY MINERáLNU VLNU 15kg/m3 napr. ISOVER PIANO 40 mm</t>
  </si>
  <si>
    <t>- UP4</t>
  </si>
  <si>
    <t>2,4*2,4+3,6*1,8+3,6*6+2*9,6+1,2*6,2  " m102,103,104,107,108</t>
  </si>
  <si>
    <t>189</t>
  </si>
  <si>
    <t>763138R097</t>
  </si>
  <si>
    <t>Podhľad SDK  kazetový  600/600mm- ozn  KP   -komplet  vid popis v PD</t>
  </si>
  <si>
    <t>-1878414229</t>
  </si>
  <si>
    <t>KP ZAVESENÝ KAZETOVÝ PODHĽAD - 600/600 mm</t>
  </si>
  <si>
    <t>- PÉROVÉ RYCHLOZÁVESY</t>
  </si>
  <si>
    <t xml:space="preserve">- T PROFILY PRE KAZETOVÝ PODHĽAD S KAZETAMI S POLOZAPUSTENOU                </t>
  </si>
  <si>
    <t xml:space="preserve">   HRANOU  E24, ALT. K7</t>
  </si>
  <si>
    <t xml:space="preserve">- SADROKARTÓNOVÁ ALEBO MINERÁLNA KAZETA </t>
  </si>
  <si>
    <t xml:space="preserve">  S POLOZAPUSTENOU HRANOU E24, ALT. K7, BIELA, POVRCH JEMNÉ ZRNO</t>
  </si>
  <si>
    <t>KP-kazetovy</t>
  </si>
  <si>
    <t>144,53+9,14+135,4+21,08+91,83</t>
  </si>
  <si>
    <t>69,33+18,6+18,27+20,17+12,72+17,84</t>
  </si>
  <si>
    <t>4,46+5,87+21,99+4,6+5,72+4,26</t>
  </si>
  <si>
    <t>12,15+52,79+24,5+11,7+12,47+11,5+20,94+4,77</t>
  </si>
  <si>
    <t>6,2*1,2"cast m154</t>
  </si>
  <si>
    <t>Medzisúčet  miestnosti s pohladom</t>
  </si>
  <si>
    <t>-SDKpodhHP-SDKpodhHPA</t>
  </si>
  <si>
    <t>190</t>
  </si>
  <si>
    <t>763138R19</t>
  </si>
  <si>
    <t>Podhľad SDK - priplatok za tvar - podhladov</t>
  </si>
  <si>
    <t>-216835604</t>
  </si>
  <si>
    <t>SDKpodhHP+SDKpodhHPA+SDKkazetSTROP</t>
  </si>
  <si>
    <t>305</t>
  </si>
  <si>
    <t>763181191.S</t>
  </si>
  <si>
    <t>Montáž zárubní oceľových ostatných pre SDK priečky jednoducho opláštené výšky do 2,75 m jednokrídlových</t>
  </si>
  <si>
    <t>953828456</t>
  </si>
  <si>
    <t>2+5</t>
  </si>
  <si>
    <t>306</t>
  </si>
  <si>
    <t>55331001249</t>
  </si>
  <si>
    <t>Zárubňa oceľová hranatá,  pre sadrokartónové priečky hr. 150 mm,  pre dvere  šxv 800x1970</t>
  </si>
  <si>
    <t>-802187617</t>
  </si>
  <si>
    <t>191</t>
  </si>
  <si>
    <t>763190010.S</t>
  </si>
  <si>
    <t>Úprava spojov medzi SDK konštrukciou a murivom, betónovou konštrukciou prepáskovaním a pretmelením</t>
  </si>
  <si>
    <t>-363529044</t>
  </si>
  <si>
    <t>192</t>
  </si>
  <si>
    <t>763152R585</t>
  </si>
  <si>
    <t>SDK /dod a montáž/ oplastenia  boku svetlika  860/860 mm / v SDK podhlade/</t>
  </si>
  <si>
    <t>969653693</t>
  </si>
  <si>
    <t>193</t>
  </si>
  <si>
    <t>998763403.S</t>
  </si>
  <si>
    <t>Presun hmôt pre sadrokartónové konštrukcie v stavbách (objektoch) výšky od 7 do 24 m</t>
  </si>
  <si>
    <t>-98449123</t>
  </si>
  <si>
    <t>764</t>
  </si>
  <si>
    <t>Konštrukcie klampiarske</t>
  </si>
  <si>
    <t>194</t>
  </si>
  <si>
    <t>764324011.S</t>
  </si>
  <si>
    <t>Oplechovanie z lesklého titánzinkového TiZn plechu, odkvapov na strechách so syst. dvojitej stojatej drážky r.š. 330 mm</t>
  </si>
  <si>
    <t>1501869415</t>
  </si>
  <si>
    <t>8,000"k4</t>
  </si>
  <si>
    <t>195</t>
  </si>
  <si>
    <t>764331320.S</t>
  </si>
  <si>
    <t>Lemovanie z hliníkového Al plechu, múrov na strechách s tvrdou krytinou r.š. 250 mm</t>
  </si>
  <si>
    <t>-1100918551</t>
  </si>
  <si>
    <t>0,6*42  " k7</t>
  </si>
  <si>
    <t>196</t>
  </si>
  <si>
    <t>764394610.S</t>
  </si>
  <si>
    <t>Podkladový pás z predzvetraného titánzinkového TiZn plechu, r.š. 200 mm</t>
  </si>
  <si>
    <t>1924942014</t>
  </si>
  <si>
    <t>197</t>
  </si>
  <si>
    <t>764414550.S</t>
  </si>
  <si>
    <t>Oplechovanie parapetov z predzvetraného titánzinkového TiZn plechu, vrátane rohov, celoplošným lepením r.š. 330 mm</t>
  </si>
  <si>
    <t>-1233889775</t>
  </si>
  <si>
    <t>0,71*1+2,4*3+1,5*3  "k1-3</t>
  </si>
  <si>
    <t>1,2*24  "k5</t>
  </si>
  <si>
    <t>198</t>
  </si>
  <si>
    <t>764314581.S</t>
  </si>
  <si>
    <t>Krytiny z predzvetraného titánzinkového TiZn plechu, železobetónových dosiek</t>
  </si>
  <si>
    <t>-1346895935</t>
  </si>
  <si>
    <t>1,45*0,55*2 "k6l,p</t>
  </si>
  <si>
    <t>199</t>
  </si>
  <si>
    <t>998764202.S</t>
  </si>
  <si>
    <t>Presun hmôt pre konštrukcie klampiarske v objektoch výšky nad 6 do 12 m</t>
  </si>
  <si>
    <t>574952964</t>
  </si>
  <si>
    <t>766</t>
  </si>
  <si>
    <t>Konštrukcie stolárske</t>
  </si>
  <si>
    <t>299</t>
  </si>
  <si>
    <t>76612410R1</t>
  </si>
  <si>
    <t>Montáž  a dodavka  sanitárne priečky   (inštalačný blok WC) s  krídlami alebo s jedným krídlom a dvierkami, alebo bez- podla dokumentácie - ozn SP1-5l / napr ELMAPLAN ALU 32 p.m.h./</t>
  </si>
  <si>
    <t>1241609819</t>
  </si>
  <si>
    <t>0,7*2,05*2  "sp1</t>
  </si>
  <si>
    <t>1,6*2,05*1  "sp2</t>
  </si>
  <si>
    <t>2*2,05*1  "sp3</t>
  </si>
  <si>
    <t>1,525*2,05*1  "sp4</t>
  </si>
  <si>
    <t>1,4*2,05*1  "sp5p</t>
  </si>
  <si>
    <t>1,4*2,05*1  "sp5l</t>
  </si>
  <si>
    <t>766661R2</t>
  </si>
  <si>
    <t>Montáž dverí drevených  bezpečnostných protipožiarnych do kovovej bezpečnostnej zárubne</t>
  </si>
  <si>
    <t>1814815792</t>
  </si>
  <si>
    <t>201</t>
  </si>
  <si>
    <t>61163030059</t>
  </si>
  <si>
    <t>Dvere  vn drevené   pritipožiarne  EI-C 30 D3 , 1000/2020mm so zarubnou, plný popis vid  tab. PD- ozn. 3</t>
  </si>
  <si>
    <t>-361990663</t>
  </si>
  <si>
    <t>202</t>
  </si>
  <si>
    <t>61163030060</t>
  </si>
  <si>
    <t>Dvere  vn drevené   pritipožiarne  EI-C  30 D3 , 1000/2020mm so zarubnou, plný popis vid  tab. PD- ozn. 4</t>
  </si>
  <si>
    <t>-321301591</t>
  </si>
  <si>
    <t>203</t>
  </si>
  <si>
    <t>766662112.S</t>
  </si>
  <si>
    <t>Montáž dverového krídla otočného jednokrídlového poldrážkového, do existujúcej zárubne, vrátane kovania</t>
  </si>
  <si>
    <t>-265661972</t>
  </si>
  <si>
    <t>204</t>
  </si>
  <si>
    <t>611610000801</t>
  </si>
  <si>
    <t>Dvere vnútorné jednokrídlové, šírka 600-900 mm,s poldrážkou plné  / komplet s kovaním  podla označenia v PD/</t>
  </si>
  <si>
    <t>-497866981</t>
  </si>
  <si>
    <t xml:space="preserve">1  " š800 mm, ozn 10 </t>
  </si>
  <si>
    <t>1+2  " š 800, ozn 17 p.l</t>
  </si>
  <si>
    <t>304</t>
  </si>
  <si>
    <t>766662112.S1</t>
  </si>
  <si>
    <t>Montáž dverového krídla otočného jednokrídlového poldrážkového, vrátane kovania</t>
  </si>
  <si>
    <t>-150354073</t>
  </si>
  <si>
    <t>303</t>
  </si>
  <si>
    <t>6116100008011</t>
  </si>
  <si>
    <t>-1701520304</t>
  </si>
  <si>
    <t>2+5  " š 800 ozn 19p,l</t>
  </si>
  <si>
    <t>300</t>
  </si>
  <si>
    <t>76696100R11</t>
  </si>
  <si>
    <t>mtz a dodavka -doplnenie  kovania a doplnkov napr mriežka  pre dvere vnútorné   / komplet podla označenia v PD/</t>
  </si>
  <si>
    <t>1240803517</t>
  </si>
  <si>
    <t>2 " š600 mm, ozn 11</t>
  </si>
  <si>
    <t>10 " š800 mm, ozn 12</t>
  </si>
  <si>
    <t>2" š900 mm, ozn 13</t>
  </si>
  <si>
    <t>1" š1250 mm, ozn 14</t>
  </si>
  <si>
    <t>205</t>
  </si>
  <si>
    <t>1415091180</t>
  </si>
  <si>
    <t>206</t>
  </si>
  <si>
    <t>611610000802</t>
  </si>
  <si>
    <t>Dvere vnútorné jednokrídlové, šírka 600-900 mm, s poldrážkou plné  / komplet podla označenia v PD/  ozn 15, 18 p,l</t>
  </si>
  <si>
    <t>-187726442</t>
  </si>
  <si>
    <t>1+1  " š600 mm, ozn 15 l,p- s kruhovým presklením</t>
  </si>
  <si>
    <t>1+1  " š800 mm, ozn 18 l,p- s kruhovým presklením</t>
  </si>
  <si>
    <t>207</t>
  </si>
  <si>
    <t>766662132.S</t>
  </si>
  <si>
    <t>Montáž dverového krídla otočného dvojkrídlového poldrážkového, do existujúcej zárubne, vrátane kovania</t>
  </si>
  <si>
    <t>1197280370</t>
  </si>
  <si>
    <t>208</t>
  </si>
  <si>
    <t>611610005105</t>
  </si>
  <si>
    <t>Dvere vnútorné dvojkrídlové, šírka 1250-1600 mm, plné  / komplet podla označenia v PD/</t>
  </si>
  <si>
    <t>245022312</t>
  </si>
  <si>
    <t>209</t>
  </si>
  <si>
    <t>Pol1</t>
  </si>
  <si>
    <t>montážne práce okna a dvere- plastove výrobky + parapety</t>
  </si>
  <si>
    <t>-1805073123</t>
  </si>
  <si>
    <t>210</t>
  </si>
  <si>
    <t>w00</t>
  </si>
  <si>
    <t>poznamka_ neocenujeme poznamku- položku :   plastove výrobky- komplet podla popisu v tabulkach výrobkov v PD!</t>
  </si>
  <si>
    <t>-821607650</t>
  </si>
  <si>
    <t>211</t>
  </si>
  <si>
    <t>w1</t>
  </si>
  <si>
    <t>Plastové okno 2-dielne 710/2400 mm , ozn W1</t>
  </si>
  <si>
    <t>-908354348</t>
  </si>
  <si>
    <t>212</t>
  </si>
  <si>
    <t>w2l</t>
  </si>
  <si>
    <t>okno plastové,  z 4-dielne,  2400/2400, ozn W2L</t>
  </si>
  <si>
    <t>-2101465641</t>
  </si>
  <si>
    <t>213</t>
  </si>
  <si>
    <t>w5</t>
  </si>
  <si>
    <t xml:space="preserve">KPP100 rozširovací profil 100 mm s výstuhou </t>
  </si>
  <si>
    <t>-1648249501</t>
  </si>
  <si>
    <t>0,8*1+2,4*3+1,5*3+5,6*2+2,9*1</t>
  </si>
  <si>
    <t>214</t>
  </si>
  <si>
    <t>w 3</t>
  </si>
  <si>
    <t>Plastové okno 2-dielne 1500/2400, ozn W3</t>
  </si>
  <si>
    <t>-299310183</t>
  </si>
  <si>
    <t>215</t>
  </si>
  <si>
    <t>998766202.S</t>
  </si>
  <si>
    <t>Presun hmot pre konštrukcie stolárske v objektoch výšky nad 6 do 12 m</t>
  </si>
  <si>
    <t>-1674460882</t>
  </si>
  <si>
    <t>767</t>
  </si>
  <si>
    <t>Konštrukcie doplnkové kovové</t>
  </si>
  <si>
    <t>216</t>
  </si>
  <si>
    <t>767583343.S</t>
  </si>
  <si>
    <t>Montáž podhľadov lamelových systém FEAL TA 150, s plochou nad 20 m2</t>
  </si>
  <si>
    <t>-1401245671</t>
  </si>
  <si>
    <t>57  " ozn EP  - exterier pred vstupom</t>
  </si>
  <si>
    <t>217</t>
  </si>
  <si>
    <t>5532500319</t>
  </si>
  <si>
    <t>podhlad kovový  - Lamela al šírky 200 mm, plech  hr 0,6-0,8 mm + doplnkový materiál  - komplet system / nap lamela BARWA systém  typ A/</t>
  </si>
  <si>
    <t>-1782453734</t>
  </si>
  <si>
    <t>57*1,1 'Prepočítané koeficientom množstva</t>
  </si>
  <si>
    <t>301</t>
  </si>
  <si>
    <t>767641110.S</t>
  </si>
  <si>
    <t>Montáž kovového dverového krídla otočného jednokrídlového, do existujúcej zárubne, vrátane kovania</t>
  </si>
  <si>
    <t>-1496191504</t>
  </si>
  <si>
    <t>302</t>
  </si>
  <si>
    <t>55341001489</t>
  </si>
  <si>
    <t>Dvere kovové šxv 700x1970 mm , s kruhovým presklením  a mriežkou ,/ do ex. zárubne /-    komplet podla popisu  ozn 16p,l</t>
  </si>
  <si>
    <t>-1332498384</t>
  </si>
  <si>
    <t>218</t>
  </si>
  <si>
    <t>767660121.S3</t>
  </si>
  <si>
    <t>Montáž + dodavky  vonkajšej žalúzie - predokenné /napr- Z90 K system/el. ovladanie, s krycim plechom+ kastlik-  vid PD ozn žaluzie z</t>
  </si>
  <si>
    <t>-622581560</t>
  </si>
  <si>
    <t>0,71*2,4*1 "z1</t>
  </si>
  <si>
    <t>2,4*2,4*3 "z2</t>
  </si>
  <si>
    <t>1,5*2,4*3 "z3</t>
  </si>
  <si>
    <t>1,86*3,475*6 "z4</t>
  </si>
  <si>
    <t>2,85*3,475*1"z5</t>
  </si>
  <si>
    <t>219</t>
  </si>
  <si>
    <t>767113110.S1</t>
  </si>
  <si>
    <t>Montáž stien a priečok zasklené, konstrukcia  z AL-profilov s plochou jednotlivých stien do 6 m2</t>
  </si>
  <si>
    <t>1146690521</t>
  </si>
  <si>
    <t>5,6*3,5*2+2,9*3,5</t>
  </si>
  <si>
    <t>220</t>
  </si>
  <si>
    <t>w6</t>
  </si>
  <si>
    <t xml:space="preserve"> Zostava z 3 prvkov vedľa seba 1860+1860+1860/3475, profil hlinik , ozn w4  - komplet podla PD</t>
  </si>
  <si>
    <t>-312096502</t>
  </si>
  <si>
    <t>221</t>
  </si>
  <si>
    <t>w8l</t>
  </si>
  <si>
    <t xml:space="preserve"> Zostava z 2 prvkov vedľa seba 1860+965/3475, profil hlinik ,ozn w5-  - komplet podla PD</t>
  </si>
  <si>
    <t>-1062892938</t>
  </si>
  <si>
    <t>222</t>
  </si>
  <si>
    <t>76766621R92</t>
  </si>
  <si>
    <t xml:space="preserve">montáž protipožiarna  hliníková zasklena stena </t>
  </si>
  <si>
    <t>-1994927321</t>
  </si>
  <si>
    <t>223</t>
  </si>
  <si>
    <t>55341003301</t>
  </si>
  <si>
    <t>Dvere hliníkové požiarne presklené s oceľovou zárubňou pevné steny EI 30 D3 , sklo</t>
  </si>
  <si>
    <t>-147444501</t>
  </si>
  <si>
    <t>hliníková zasklena stena 3510/3250, EI 30 D3      v PD ozn 1</t>
  </si>
  <si>
    <t>3,51*3,25</t>
  </si>
  <si>
    <t>224</t>
  </si>
  <si>
    <t>767641R01</t>
  </si>
  <si>
    <t>Montáž kovového dverového krídla otočného jednokrídlového+ zárubne, vrátane kovania</t>
  </si>
  <si>
    <t>320666141</t>
  </si>
  <si>
    <t>225</t>
  </si>
  <si>
    <t>55341119PC02</t>
  </si>
  <si>
    <t>Dvere  celozasklene  900/3250 , otváravé , sklo, kovanie,  + zarubna   EI 30 D3       - vid  v PD -ozn 2</t>
  </si>
  <si>
    <t>-1542194134</t>
  </si>
  <si>
    <t>226</t>
  </si>
  <si>
    <t>7676419R01</t>
  </si>
  <si>
    <t>Montáž  dverového krídla otočného jednokrídlového+nadsvetlik+ zárubne, vrátane kovania</t>
  </si>
  <si>
    <t>-1619993688</t>
  </si>
  <si>
    <t>307</t>
  </si>
  <si>
    <t>5534100251</t>
  </si>
  <si>
    <t>Dvere plné, šxv 600x1970 mm +nadvsvetlik sklo 600/1230+, hranatý dizajn  / napr CGAMAR 43N/ zarubna , -komplet  popis v PD, ozn 20</t>
  </si>
  <si>
    <t>1886939909</t>
  </si>
  <si>
    <t>308</t>
  </si>
  <si>
    <t>5534100252</t>
  </si>
  <si>
    <t>Dvere plné, šxv 900x1970 mm +nadvsvetlik sklo 900/1230+ zarubna ,hranatý dizajn  / napr CGAMAR 43N/ zarubna  -komplet  popis v PD, ozn 21</t>
  </si>
  <si>
    <t>-531287261</t>
  </si>
  <si>
    <t>227</t>
  </si>
  <si>
    <t>5534100269</t>
  </si>
  <si>
    <t>Dvere plné, šxv 800x1970 mm +nadvsvetlik sklo 900/1150+ zarubna , -komplet  popis v PD,hranatý dizajn  / napr CGAMAR 43N/ zarubna  ozn 22</t>
  </si>
  <si>
    <t>2058723546</t>
  </si>
  <si>
    <t>228</t>
  </si>
  <si>
    <t>5534100961</t>
  </si>
  <si>
    <t>Dvere ocelové plné, šxv 800x1970 mm +zaruben  , -komplet  popis v PD, ozn 24</t>
  </si>
  <si>
    <t>1578195402</t>
  </si>
  <si>
    <t>229</t>
  </si>
  <si>
    <t>7676419R07</t>
  </si>
  <si>
    <t>Montáž kovového dverového krídla otočného dvojkrídlového+nadsvetlik+ zárubne, vrátane kovania</t>
  </si>
  <si>
    <t>-1022699970</t>
  </si>
  <si>
    <t>230</t>
  </si>
  <si>
    <t>5534100268</t>
  </si>
  <si>
    <t>Dvere s nadsvetlikom, celozasklené, šxv 1450x3250 mm + zarubna , komplet - popis v PD, ozn 23</t>
  </si>
  <si>
    <t>-1692424533</t>
  </si>
  <si>
    <t>231</t>
  </si>
  <si>
    <t>7676419R17</t>
  </si>
  <si>
    <t>Montáž kovového dverového krídla otočného jednokrídlového, vrátane kovania</t>
  </si>
  <si>
    <t>317445642</t>
  </si>
  <si>
    <t>232</t>
  </si>
  <si>
    <t>5534100271</t>
  </si>
  <si>
    <t>Dvere celozasklené, šxv 900x2200 mm / sucast zasklenej steny/ , komplet - popis v PD, ozn 25</t>
  </si>
  <si>
    <t>-358571961</t>
  </si>
  <si>
    <t>233</t>
  </si>
  <si>
    <t>5534100281</t>
  </si>
  <si>
    <t>Dvere celozasklené, šxv 700x2200 mm / sucast zasklenej steny/ , komplet - popis v PD, ozn 26</t>
  </si>
  <si>
    <t>1521865001</t>
  </si>
  <si>
    <t>234</t>
  </si>
  <si>
    <t>767642R10</t>
  </si>
  <si>
    <t xml:space="preserve">montáž interierových stien presklených </t>
  </si>
  <si>
    <t>1484549066</t>
  </si>
  <si>
    <t>235</t>
  </si>
  <si>
    <t>5534118PC08</t>
  </si>
  <si>
    <t xml:space="preserve">dodavka OK  pre ocelové presklené steny s povrchovou upravou -komplexný popis  vid PD !!        ozn - vykres č.10  </t>
  </si>
  <si>
    <t>KG</t>
  </si>
  <si>
    <t>1606418006</t>
  </si>
  <si>
    <t>236</t>
  </si>
  <si>
    <t>5534118PC91</t>
  </si>
  <si>
    <t>dodavka presklenia  interierove zasklene steny  -komplexný popis  vid PD !!        ozn - VYKRES č.10</t>
  </si>
  <si>
    <t>272966107</t>
  </si>
  <si>
    <t>ozn SA až SZ</t>
  </si>
  <si>
    <t>0,9*1,01*7+0,7*1,01*1+0,9*1,225*1+0,844*0,695*2</t>
  </si>
  <si>
    <t>0,78*0,67*2+0,844*1,735*4+0,7*2,485*2+0,96*2,26*2</t>
  </si>
  <si>
    <t>0,906*2,26*6+0,858*2,26*3+0,639*2,26*2+0,983*3,255*3</t>
  </si>
  <si>
    <t>(0,95*3+0,9*16+0,858*9+0,841*3)*3,255</t>
  </si>
  <si>
    <t>(0,841*2+0,733*3+0,729*6+0,725*3)*3,255</t>
  </si>
  <si>
    <t>(0,713*4+0,7*2+0,493+0,422)*3,255</t>
  </si>
  <si>
    <t>0,866*3,475*6+0,95*2,485*3</t>
  </si>
  <si>
    <t>237</t>
  </si>
  <si>
    <t>7679968R2</t>
  </si>
  <si>
    <t>dodavka a montáž - OK konstrukcií   -/ s povrchovou upravou/ - vid PD ozn. Z1</t>
  </si>
  <si>
    <t>-1327292635</t>
  </si>
  <si>
    <t>120,43   "podorná konstrukcia  požiarnej priečky ozn z1 -  vid PD</t>
  </si>
  <si>
    <t>238</t>
  </si>
  <si>
    <t>7679968R3</t>
  </si>
  <si>
    <t>dodavka a montáž - OK konstrukcií   madlo/ nerez/ vid PD, ozn Z2</t>
  </si>
  <si>
    <t>-388473630</t>
  </si>
  <si>
    <t>20,2  "z2, 2ks  spolu hmotnosť 20,2 kg</t>
  </si>
  <si>
    <t>239</t>
  </si>
  <si>
    <t>7679968R13</t>
  </si>
  <si>
    <t>dodavka a montáž  OK konstrukcií  - bezpečnostná branka- vid PD, ozn Z3</t>
  </si>
  <si>
    <t>-1759176572</t>
  </si>
  <si>
    <t>240</t>
  </si>
  <si>
    <t>7679968R14</t>
  </si>
  <si>
    <t>dodavka a montáž  prístupový turniket DSN pre 50osob za min / čitacka, riadiaca jednotka/ komplet - vid PD, ozn Z4</t>
  </si>
  <si>
    <t>938990333</t>
  </si>
  <si>
    <t xml:space="preserve">1   "z4 </t>
  </si>
  <si>
    <t>241</t>
  </si>
  <si>
    <t>7679968R15</t>
  </si>
  <si>
    <t>repasia /dmtz a spatná montáž/-  OK konstrukcia ex.  otváravá mreža 1000/2100 mm  + povchová def  úprava- vid PD, ozn Z5a</t>
  </si>
  <si>
    <t>-866302861</t>
  </si>
  <si>
    <t>1  " z5</t>
  </si>
  <si>
    <t>242</t>
  </si>
  <si>
    <t>7679968R18</t>
  </si>
  <si>
    <t>dodavka a montáž  OK konstrukcií  -pozinkovaný ocelový rámik 750/450 mm - vid PD, ozn Z5b</t>
  </si>
  <si>
    <t>-2081114304</t>
  </si>
  <si>
    <t>243</t>
  </si>
  <si>
    <t>7679969R02</t>
  </si>
  <si>
    <t>dodavka a montáž  OK konstrukcií  rámu vratnice  + povchová def  úprava- vid PD, ozn Z6</t>
  </si>
  <si>
    <t>504494785</t>
  </si>
  <si>
    <t>298</t>
  </si>
  <si>
    <t>7679969R03</t>
  </si>
  <si>
    <t>dodavka a montáž  OK - schodiskove madlo + polyuretánový náter  - vid PD, ozn Z9</t>
  </si>
  <si>
    <t>-1141647504</t>
  </si>
  <si>
    <t>244</t>
  </si>
  <si>
    <t>998767201.S</t>
  </si>
  <si>
    <t>Presun hmôt pre kovové stavebné doplnkové konštrukcie v objektoch výšky do 6 m</t>
  </si>
  <si>
    <t>1513474930</t>
  </si>
  <si>
    <t>771</t>
  </si>
  <si>
    <t>Podlahy z dlaždíc</t>
  </si>
  <si>
    <t>245</t>
  </si>
  <si>
    <t>77157111R1</t>
  </si>
  <si>
    <t xml:space="preserve">Montáž podláh z dlaždíc keramických </t>
  </si>
  <si>
    <t>1873593442</t>
  </si>
  <si>
    <t>P5-keramická dlažba</t>
  </si>
  <si>
    <t>4,46+5,87+4,79+4,6+5,72</t>
  </si>
  <si>
    <t>7,22+5,88+2,04</t>
  </si>
  <si>
    <t>P5_dlazba</t>
  </si>
  <si>
    <t>P9-keramická dlažba-sprch.van</t>
  </si>
  <si>
    <t>2*2</t>
  </si>
  <si>
    <t>P9_dlažba</t>
  </si>
  <si>
    <t>P13-keramická dlažba- doplnenie po vyb. priečkach</t>
  </si>
  <si>
    <t>13,5</t>
  </si>
  <si>
    <t>P13_dlazba</t>
  </si>
  <si>
    <t>246</t>
  </si>
  <si>
    <t>5978651499</t>
  </si>
  <si>
    <t>ker dlaždice  hr 8-9 mm- vid PD</t>
  </si>
  <si>
    <t>-1858609062</t>
  </si>
  <si>
    <t>keramPLOCHAspolu*1,02</t>
  </si>
  <si>
    <t>247</t>
  </si>
  <si>
    <t>77555201R8</t>
  </si>
  <si>
    <t>priplatok za vodovzdorné škárovanie</t>
  </si>
  <si>
    <t>-563217752</t>
  </si>
  <si>
    <t>248</t>
  </si>
  <si>
    <t>77555201R9</t>
  </si>
  <si>
    <t>priplatok za voodovzdorne lepidlo</t>
  </si>
  <si>
    <t>-638718764</t>
  </si>
  <si>
    <t>249</t>
  </si>
  <si>
    <t>77555201R7</t>
  </si>
  <si>
    <t xml:space="preserve">priplatok za ukončovacie a rohové lišty </t>
  </si>
  <si>
    <t>-662871301</t>
  </si>
  <si>
    <t>250</t>
  </si>
  <si>
    <t>771571232.S3</t>
  </si>
  <si>
    <t>existujucu keramicku dlažbu -umyť a doplniť škarovaciu hmotu      / asi 20% plochy/</t>
  </si>
  <si>
    <t>1946577089</t>
  </si>
  <si>
    <t>5,14+8,47+10,58+6,86+10,16+7,4+10,08</t>
  </si>
  <si>
    <t>podlahaP15</t>
  </si>
  <si>
    <t>251</t>
  </si>
  <si>
    <t>998771202.S</t>
  </si>
  <si>
    <t>Presun hmôt pre podlahy z dlaždíc v objektoch výšky nad 6 do 12 m</t>
  </si>
  <si>
    <t>25934084</t>
  </si>
  <si>
    <t>772</t>
  </si>
  <si>
    <t>Podlahy z prírodného a konglomerovaného kameňa</t>
  </si>
  <si>
    <t>252</t>
  </si>
  <si>
    <t>772401123.S</t>
  </si>
  <si>
    <t>Montáž obkladu soklov doskami z kameňa zvislých alebo šikmých stien s lícom rovným</t>
  </si>
  <si>
    <t>-641719521</t>
  </si>
  <si>
    <t>(0,5+0,85)*2*2+0,5</t>
  </si>
  <si>
    <t>253</t>
  </si>
  <si>
    <t>772501140.S</t>
  </si>
  <si>
    <t>Kladenie dlažby z kameňa z pravouhlých dosiek alebo dlaždíc hr. do 30 mm</t>
  </si>
  <si>
    <t>1285944138</t>
  </si>
  <si>
    <t>P2-doplnenie kamennej dlažby</t>
  </si>
  <si>
    <t>(5,25*2+3,6)*0,5"m104</t>
  </si>
  <si>
    <t>254</t>
  </si>
  <si>
    <t>5838400115</t>
  </si>
  <si>
    <t>Doska  kamenná  hrúbka 30 mm, / doplnenie podla povodnej dlažby/</t>
  </si>
  <si>
    <t>262946059</t>
  </si>
  <si>
    <t>P2kamenDla*1,1</t>
  </si>
  <si>
    <t>soklikDLkamen*0,15*1,1</t>
  </si>
  <si>
    <t>255</t>
  </si>
  <si>
    <t>77202051.S2</t>
  </si>
  <si>
    <t>Očistenie povrchu kamených dlažieb -100 %/ napr saponát/</t>
  </si>
  <si>
    <t>-1474271442</t>
  </si>
  <si>
    <t>12,54+144,53  " m101,102</t>
  </si>
  <si>
    <t>85+12,72 "m104+m112</t>
  </si>
  <si>
    <t>135,4+21,08+91,83</t>
  </si>
  <si>
    <t>26,52+9,9</t>
  </si>
  <si>
    <t>256</t>
  </si>
  <si>
    <t>998772202.S</t>
  </si>
  <si>
    <t>Presun hmôt pre kamennú dlažbu v objektoch výšky nad 6 do 12 m</t>
  </si>
  <si>
    <t>965189286</t>
  </si>
  <si>
    <t>776</t>
  </si>
  <si>
    <t>Podlahy povlakové</t>
  </si>
  <si>
    <t>257</t>
  </si>
  <si>
    <t>776420010.S2</t>
  </si>
  <si>
    <t>Lepenie podlahových soklov</t>
  </si>
  <si>
    <t>765456986</t>
  </si>
  <si>
    <t>PLvinylm2*0,9</t>
  </si>
  <si>
    <t>258</t>
  </si>
  <si>
    <t>28341017919</t>
  </si>
  <si>
    <t>Soklová  lišta tvaru L</t>
  </si>
  <si>
    <t>1165901070</t>
  </si>
  <si>
    <t>295,829401088929*1,102 'Prepočítané koeficientom množstva</t>
  </si>
  <si>
    <t>259</t>
  </si>
  <si>
    <t>776521100.S3</t>
  </si>
  <si>
    <t xml:space="preserve">Lepenie vinylových podláh </t>
  </si>
  <si>
    <t>-2011331505</t>
  </si>
  <si>
    <t>10,96 " 1 pp</t>
  </si>
  <si>
    <t>21,99+4,26+20,94+7,51+6,2+17,55+11,16+15,41" 1np</t>
  </si>
  <si>
    <t>12,15+8,19+24,5+10,08+1,84</t>
  </si>
  <si>
    <t>3,45+44,6+45,08+11,7+12,47+11,5</t>
  </si>
  <si>
    <t>18,99+20,26</t>
  </si>
  <si>
    <t>4,77</t>
  </si>
  <si>
    <t>P11_podlaha</t>
  </si>
  <si>
    <t>260</t>
  </si>
  <si>
    <t>28411000110.S5</t>
  </si>
  <si>
    <t>podlahovina VINYL hr 2,0 mm / napr. Forbo surestep  -cement  alt Forbo surestep star - cement   2 mm alebo ekvivalent  / - vyťahovaný soklík 75 mm</t>
  </si>
  <si>
    <t>465104273</t>
  </si>
  <si>
    <t>PLvinylm2*1,05</t>
  </si>
  <si>
    <t>261</t>
  </si>
  <si>
    <t>7765211001</t>
  </si>
  <si>
    <t>penetračný náter</t>
  </si>
  <si>
    <t>-1793005054</t>
  </si>
  <si>
    <t>262</t>
  </si>
  <si>
    <t>7765211002</t>
  </si>
  <si>
    <t>príplatok za lepidlo-  elastik</t>
  </si>
  <si>
    <t>-1597140259</t>
  </si>
  <si>
    <t>263</t>
  </si>
  <si>
    <t>776560030.S</t>
  </si>
  <si>
    <t>Lepenie povlakových podláh z linolea elektrostaticky vodivých na Cu pásku</t>
  </si>
  <si>
    <t>-1203066422</t>
  </si>
  <si>
    <t>P12-povlaková antistaická podlaha</t>
  </si>
  <si>
    <t>P12_ANTIS</t>
  </si>
  <si>
    <t>264</t>
  </si>
  <si>
    <t>28412915pC1</t>
  </si>
  <si>
    <t>antistatická povlaková podlahovina hr  2 mm</t>
  </si>
  <si>
    <t>53486266</t>
  </si>
  <si>
    <t>antistaPODLm2*1,05</t>
  </si>
  <si>
    <t>265</t>
  </si>
  <si>
    <t>784799086</t>
  </si>
  <si>
    <t>(2,75+2,4)*2-0,8</t>
  </si>
  <si>
    <t>266</t>
  </si>
  <si>
    <t>-1923875418</t>
  </si>
  <si>
    <t>9,5*1,1</t>
  </si>
  <si>
    <t>10,45*1,102 'Prepočítané koeficientom množstva</t>
  </si>
  <si>
    <t>267</t>
  </si>
  <si>
    <t>776620010.S5</t>
  </si>
  <si>
    <t>Lepenie povlakovej podlahoviny - podlahy</t>
  </si>
  <si>
    <t>-1921060163</t>
  </si>
  <si>
    <t>podlahaP3</t>
  </si>
  <si>
    <t>268</t>
  </si>
  <si>
    <t>28412915099</t>
  </si>
  <si>
    <t>podlahový povlak -koberec- štvorce 500/500 mm, hr  6,1 mm, výška vlákien 3 mm,napr.  TESSERA  ethereal alt.  linen pearl alebo ekvivalent  /</t>
  </si>
  <si>
    <t>-1051947110</t>
  </si>
  <si>
    <t xml:space="preserve">soklík z koberca v 100 mm + ukončovacia lišta kobercová  - / pre koberec/ </t>
  </si>
  <si>
    <t>POVLAK_stvor_m2*1,05</t>
  </si>
  <si>
    <t>POVLAK_stvor_m2*0,9*0,075*1,02</t>
  </si>
  <si>
    <t>269</t>
  </si>
  <si>
    <t>776996110.S1</t>
  </si>
  <si>
    <t>Ostatné práce -umytie a vyleštenie povlakových podláh</t>
  </si>
  <si>
    <t>1849194397</t>
  </si>
  <si>
    <t>7,19 "m024- p16</t>
  </si>
  <si>
    <t>270</t>
  </si>
  <si>
    <t>998776202.S</t>
  </si>
  <si>
    <t>Presun hmôt pre podlahy povlakové v objektoch výšky nad 6 do 12 m</t>
  </si>
  <si>
    <t>1049461349</t>
  </si>
  <si>
    <t>781</t>
  </si>
  <si>
    <t>Dokončovacie práce a obklady</t>
  </si>
  <si>
    <t>271</t>
  </si>
  <si>
    <t>7814451R07</t>
  </si>
  <si>
    <t>Montáž obkladov stien z obkladačiek hutných,keramických do tmelu - napr -ATRO FIX / 4 kg/m2/</t>
  </si>
  <si>
    <t>-44003761</t>
  </si>
  <si>
    <t>1np</t>
  </si>
  <si>
    <t>(1,075+0,9)*1,6"M113</t>
  </si>
  <si>
    <t>(1,6+2,75)*2*2,2-0,6*2"M116</t>
  </si>
  <si>
    <t>(2,025+2,75)*2*2,2-0,9*2"M117</t>
  </si>
  <si>
    <t>(1,25+3,625)*2*1,6-0,8*1,6"M118</t>
  </si>
  <si>
    <t>(1,525+2,9)*2*1,6-0,6*1,6"M120</t>
  </si>
  <si>
    <t>(2,0+2,9)*2*1,6-0,6*1,6"M121</t>
  </si>
  <si>
    <t>(1,725+2,214)*1,6"M132</t>
  </si>
  <si>
    <t>(3,6)*1,6"M131</t>
  </si>
  <si>
    <t>(3+2,4)*2*2,2-0,7*2"M136</t>
  </si>
  <si>
    <t>(2,5+2,4)*2*2,2-0,7*2"M138</t>
  </si>
  <si>
    <t>15  "1pp doplnit</t>
  </si>
  <si>
    <t>272</t>
  </si>
  <si>
    <t>781739718</t>
  </si>
  <si>
    <t>priplatok  za sparovaciu hmotu  / Special Fuge/</t>
  </si>
  <si>
    <t>88181318</t>
  </si>
  <si>
    <t>273</t>
  </si>
  <si>
    <t>781739719</t>
  </si>
  <si>
    <t>priplatok  za silikonový tmel</t>
  </si>
  <si>
    <t>1268074675</t>
  </si>
  <si>
    <t>274</t>
  </si>
  <si>
    <t>5976575500</t>
  </si>
  <si>
    <t>Obkladačky keramické 400/200mm,hr 7 mm</t>
  </si>
  <si>
    <t>-811627725</t>
  </si>
  <si>
    <t>obkl200PL*1,05</t>
  </si>
  <si>
    <t>275</t>
  </si>
  <si>
    <t>781739728</t>
  </si>
  <si>
    <t>priplatok  za ukončovacie a rohove lišty</t>
  </si>
  <si>
    <t>1011810197</t>
  </si>
  <si>
    <t>276</t>
  </si>
  <si>
    <t>781991121.S</t>
  </si>
  <si>
    <t>Penetrovanie podkladu pred kladením obkladu</t>
  </si>
  <si>
    <t>-1784903379</t>
  </si>
  <si>
    <t>277</t>
  </si>
  <si>
    <t>998781202.S</t>
  </si>
  <si>
    <t>Presun hmôt pre obklady keramické v objektoch výšky nad 6 do 12 m</t>
  </si>
  <si>
    <t>694565218</t>
  </si>
  <si>
    <t>783</t>
  </si>
  <si>
    <t>Dokoncovacie práce - nátery</t>
  </si>
  <si>
    <t>278</t>
  </si>
  <si>
    <t>78393527.S1</t>
  </si>
  <si>
    <t>Otryskávanie kremičitým pieskom - ok konstrukcie</t>
  </si>
  <si>
    <t>-1953263231</t>
  </si>
  <si>
    <t>15  " Z10 - ok stlpov</t>
  </si>
  <si>
    <t>279</t>
  </si>
  <si>
    <t>581530002200.S</t>
  </si>
  <si>
    <t>Piesok kremičitý, frakcia 0,5-1,2 mm, balenie 1200 kg</t>
  </si>
  <si>
    <t>1855301225</t>
  </si>
  <si>
    <t>15*0,036 'Prepočítané koeficientom množstva</t>
  </si>
  <si>
    <t>280</t>
  </si>
  <si>
    <t>783201821.S</t>
  </si>
  <si>
    <t>Odstránenie starých náterov z kovových stavebných doplnkových konštrukcií opálením alebo oklepaním</t>
  </si>
  <si>
    <t>-674225170</t>
  </si>
  <si>
    <t>0,37*38,5  "k8</t>
  </si>
  <si>
    <t>2,17*1,44*2  " z11 -dvere</t>
  </si>
  <si>
    <t>783174530.S</t>
  </si>
  <si>
    <t>Nátery oceľ.konštr. polyuretánové ľahkých C, veľmi ľahkých CC dvojnás. 2x s email..- 140μm</t>
  </si>
  <si>
    <t>-986332705</t>
  </si>
  <si>
    <t>0,37*38,5*1  "k8</t>
  </si>
  <si>
    <t>15 "z10</t>
  </si>
  <si>
    <t>282</t>
  </si>
  <si>
    <t>783174537.S</t>
  </si>
  <si>
    <t>Nátery oceľ.konštr. polyuretánové ľahkých C alebo veľmi ľahkých CC základné</t>
  </si>
  <si>
    <t>-1290820059</t>
  </si>
  <si>
    <t>283</t>
  </si>
  <si>
    <t>783201812</t>
  </si>
  <si>
    <t>Odstránenie starých náterov z kovových stavebných doplnkových konštrukcií oceľovou kefou</t>
  </si>
  <si>
    <t>1367150323</t>
  </si>
  <si>
    <t>1,3 " na existujucej sachte</t>
  </si>
  <si>
    <t>284</t>
  </si>
  <si>
    <t>783271001</t>
  </si>
  <si>
    <t>Nátery kov.stav.doplnk.konštr. polyuretánové jednonásobné 2x s emailovaním.- 105μm</t>
  </si>
  <si>
    <t>-1926891083</t>
  </si>
  <si>
    <t>285</t>
  </si>
  <si>
    <t>783225100.S</t>
  </si>
  <si>
    <t>Nátery kov.stav.doplnk.konštr. syntetické na vzduchu schnúce dvojnás. 1x s emailov. - 105µm</t>
  </si>
  <si>
    <t>-1562059801</t>
  </si>
  <si>
    <t>uprava_up9strop*0,15 " odhad</t>
  </si>
  <si>
    <t>286</t>
  </si>
  <si>
    <t>783226100.S</t>
  </si>
  <si>
    <t>Nátery kov.stav.doplnk.konštr. syntetické na vzduchu schnúce základný - 35µm</t>
  </si>
  <si>
    <t>1177411617</t>
  </si>
  <si>
    <t>287</t>
  </si>
  <si>
    <t>783201812.S</t>
  </si>
  <si>
    <t>1850764145</t>
  </si>
  <si>
    <t>16*1,2+2,1*2 " zarubne</t>
  </si>
  <si>
    <t>288</t>
  </si>
  <si>
    <t>783225600.S</t>
  </si>
  <si>
    <t>Nátery kov.stav.doplnk.konštr. syntetické na vzduchu schnúce 2x emailovaním - 70µm</t>
  </si>
  <si>
    <t>-297592869</t>
  </si>
  <si>
    <t>289</t>
  </si>
  <si>
    <t>-1423809732</t>
  </si>
  <si>
    <t>290</t>
  </si>
  <si>
    <t>783601811.S1</t>
  </si>
  <si>
    <t xml:space="preserve">Odstránenie starých náterov zo stolár. výrobkov s obrúsením, </t>
  </si>
  <si>
    <t>1096712371</t>
  </si>
  <si>
    <t>1" na LT- LAPAč TUKOV</t>
  </si>
  <si>
    <t>291</t>
  </si>
  <si>
    <t>783782404.S</t>
  </si>
  <si>
    <t>Nátery tesárskych konštrukcií, povrchová impregnácia proti drevokaznému hmyzu, hubám a plesniam, jednonásobná</t>
  </si>
  <si>
    <t>-724938722</t>
  </si>
  <si>
    <t>(0,08+0,12)*2*1,01*4</t>
  </si>
  <si>
    <t>(0,08+0,12)*2*1,65*2</t>
  </si>
  <si>
    <t>(0,04+0,12)*2*1,35*4</t>
  </si>
  <si>
    <t>Súčet - tesárske T1-T3</t>
  </si>
  <si>
    <t>292</t>
  </si>
  <si>
    <t>783801812.S</t>
  </si>
  <si>
    <t>Odstránenie starých náterov z omietok oškrabaním s obrúsením stien</t>
  </si>
  <si>
    <t>1655795441</t>
  </si>
  <si>
    <t>293</t>
  </si>
  <si>
    <t>783824220.S</t>
  </si>
  <si>
    <t>Nátery syntetické farby bielej betónových povrchov stien dvojnásobné 1x s emailovaním</t>
  </si>
  <si>
    <t>-2087085405</t>
  </si>
  <si>
    <t>up13- sokle</t>
  </si>
  <si>
    <t>uprava_UP13_NATER</t>
  </si>
  <si>
    <t>294</t>
  </si>
  <si>
    <t>783824120.S2</t>
  </si>
  <si>
    <t>Nátery syntetické farby bielej betónových povrchov - podlah  dvojnásobné +penetracia</t>
  </si>
  <si>
    <t>890963062</t>
  </si>
  <si>
    <t>15,85+7,91</t>
  </si>
  <si>
    <t>P14podlahy</t>
  </si>
  <si>
    <t>784</t>
  </si>
  <si>
    <t>Dokoncovacie práce - malby</t>
  </si>
  <si>
    <t>295</t>
  </si>
  <si>
    <t>784402802</t>
  </si>
  <si>
    <t>Odstránenie malieb oškrabaním, výšky nad 3,80 m</t>
  </si>
  <si>
    <t>1417391862</t>
  </si>
  <si>
    <t>podlahyPLOCHA-uprava_up9strop</t>
  </si>
  <si>
    <t>296</t>
  </si>
  <si>
    <t>7844123R9</t>
  </si>
  <si>
    <t>penetracia pod malby-/penetračný disperzný náter biely pačok/</t>
  </si>
  <si>
    <t>-1991273760</t>
  </si>
  <si>
    <t>MALBY</t>
  </si>
  <si>
    <t>Medzisúčet  malby strop</t>
  </si>
  <si>
    <t>Medzisúčet up4str</t>
  </si>
  <si>
    <t>om_st-brizolitPlm2</t>
  </si>
  <si>
    <t>SDK_PR1spolu*2</t>
  </si>
  <si>
    <t>SDK_PR2_PLOCHA*2</t>
  </si>
  <si>
    <t>SDK_PR3*2</t>
  </si>
  <si>
    <t>SDK_PR4*2</t>
  </si>
  <si>
    <t>SDK_PR5 " predsadená</t>
  </si>
  <si>
    <t>SDK_PR6 "predsadena</t>
  </si>
  <si>
    <t>SDK_PR7*2</t>
  </si>
  <si>
    <t>SDK_PR8"pred</t>
  </si>
  <si>
    <t>Medzisúčet up4st</t>
  </si>
  <si>
    <t>297</t>
  </si>
  <si>
    <t>7844523R2</t>
  </si>
  <si>
    <t xml:space="preserve">dvojnásobný disperzný náter – vodou umývateľný, protiplesňový, biely </t>
  </si>
  <si>
    <t>-1999264511</t>
  </si>
  <si>
    <t>Práce a dodávky M</t>
  </si>
  <si>
    <t>25-M</t>
  </si>
  <si>
    <t>Povrchová úprava strojov, zariadení a konštrukcií</t>
  </si>
  <si>
    <t>1_3 - E 1.3 Zdravotechnika</t>
  </si>
  <si>
    <t>D1 - PRÁCE A DODÁVKY PSV</t>
  </si>
  <si>
    <t xml:space="preserve">    721 - Vnútorná kanalizácia</t>
  </si>
  <si>
    <t xml:space="preserve">    722 - Vnútorný vodovod</t>
  </si>
  <si>
    <t xml:space="preserve">    725 - Zariaďovacie predmety</t>
  </si>
  <si>
    <t>D2 - OSTATNÉ</t>
  </si>
  <si>
    <t>D1</t>
  </si>
  <si>
    <t>PRÁCE A DODÁVKY PSV</t>
  </si>
  <si>
    <t>721</t>
  </si>
  <si>
    <t>Vnútorná kanalizácia</t>
  </si>
  <si>
    <t>721177271</t>
  </si>
  <si>
    <t>Potrubie z rúr GEBERIT SILENT - PP prípojné d50/2.0</t>
  </si>
  <si>
    <t>721177275</t>
  </si>
  <si>
    <t>Potrubie z rúr GEBERIT SILENT - PP prípojné d110/3.6</t>
  </si>
  <si>
    <t>721178113</t>
  </si>
  <si>
    <t>Montáž odpadného potrubia PP-HT systém vodorovného DN 50</t>
  </si>
  <si>
    <t>721178115</t>
  </si>
  <si>
    <t>Montáž odpadného potrubia PP-HT systém vodorovného DN 100</t>
  </si>
  <si>
    <t>721178293</t>
  </si>
  <si>
    <t>Montáž prechodu potrubia PP-HT systém na liatinu DN 50</t>
  </si>
  <si>
    <t>721178295</t>
  </si>
  <si>
    <t>Montáž prechodu potrubia PP-HT systém na liatinu DN 100</t>
  </si>
  <si>
    <t>721178413</t>
  </si>
  <si>
    <t>Montáž kolena pre potrubia PP-HT systém tichý DN 50</t>
  </si>
  <si>
    <t>721178415</t>
  </si>
  <si>
    <t>Montáž kolena pre potrubia PP-HT systém tichý DN 100</t>
  </si>
  <si>
    <t>721178423</t>
  </si>
  <si>
    <t>Montáž odbočky pre potrubia PP-HT systém tichý DN 50</t>
  </si>
  <si>
    <t>286381020</t>
  </si>
  <si>
    <t>GEBERIT Silent -PP koleno 87,5° d 50</t>
  </si>
  <si>
    <t>286381030</t>
  </si>
  <si>
    <t>GEBERIT Silent -PP odbočka 87,5° d 50/50</t>
  </si>
  <si>
    <t>286381220</t>
  </si>
  <si>
    <t>GEBERIT Silent -PP koleno 87,5° d 110</t>
  </si>
  <si>
    <t>286381230</t>
  </si>
  <si>
    <t>GEBERIT Silent -PP odbočka 45° d 110/110</t>
  </si>
  <si>
    <t>286381440</t>
  </si>
  <si>
    <t>GEBERIT Silent -PP redukcia d 75/50</t>
  </si>
  <si>
    <t>2863B7963</t>
  </si>
  <si>
    <t>Značka identifikačná k hydrantom, rozmer 200x250mm, bez výplne</t>
  </si>
  <si>
    <t>4223K0701</t>
  </si>
  <si>
    <t>Ventil guľový rohový s filtrom IVAR.KING 1/2"x3/8"</t>
  </si>
  <si>
    <t>721178425</t>
  </si>
  <si>
    <t>Montáž odbočky pre potrubia PP-HT systém tichý DN 100</t>
  </si>
  <si>
    <t>721211913</t>
  </si>
  <si>
    <t>Demontáž vpustí podlahových DN 110</t>
  </si>
  <si>
    <t>721290111</t>
  </si>
  <si>
    <t>Skúška tesnosti kanalizácie vodou do DN 125</t>
  </si>
  <si>
    <t>722</t>
  </si>
  <si>
    <t>Vnútorný vodovod</t>
  </si>
  <si>
    <t>722173311</t>
  </si>
  <si>
    <t>Potrubie vodov. z 3-vrstvových rúrok MEPLA-GEBERIT D 16</t>
  </si>
  <si>
    <t>722173911</t>
  </si>
  <si>
    <t>Montáž potrubia plastového spoje zvar polyfúzia D do 16 mm</t>
  </si>
  <si>
    <t>722290215</t>
  </si>
  <si>
    <t>Tlakové skúšky vodov. potrubia hrdl. alebo prírub. do DN 100</t>
  </si>
  <si>
    <t>283771068</t>
  </si>
  <si>
    <t>Izolácia potrubia TUBEX 28x6mm</t>
  </si>
  <si>
    <t>Zariaďovacie predmety</t>
  </si>
  <si>
    <t>725.101</t>
  </si>
  <si>
    <t>ZT - Wc kombi komplet stojaci Jika Lyra Plus biela zadný odpad</t>
  </si>
  <si>
    <t>komplet</t>
  </si>
  <si>
    <t>725.102</t>
  </si>
  <si>
    <t>ZT - Drez Alveus Quatro 30 nerez CARLOS30</t>
  </si>
  <si>
    <t>725.121</t>
  </si>
  <si>
    <t>ZT - Pisoár so senzorom Jika Golem zadný odpad</t>
  </si>
  <si>
    <t>725.131</t>
  </si>
  <si>
    <t>Hydrantový systém celonerezový</t>
  </si>
  <si>
    <t>725.211</t>
  </si>
  <si>
    <t>ZT - Umývadlo Ideal Standard Strada 50x42 cm otvor pre batériu uprostred</t>
  </si>
  <si>
    <t>725.221</t>
  </si>
  <si>
    <t>HL 138</t>
  </si>
  <si>
    <t>725.231</t>
  </si>
  <si>
    <t>ZT - Bidet Jika Mio závesný, vnútorný prívod</t>
  </si>
  <si>
    <t>725.241</t>
  </si>
  <si>
    <t>ZT - rohové kondenzové čerpadielko Wipcool P12C</t>
  </si>
  <si>
    <t>725.311</t>
  </si>
  <si>
    <t>Hydrantový systém so sploštenpu hadicou C52</t>
  </si>
  <si>
    <t>725.331</t>
  </si>
  <si>
    <t>ZT - Výlevka závesná Ideal Standard,</t>
  </si>
  <si>
    <t>725.611</t>
  </si>
  <si>
    <t>ZT - HAKL BD 30v zásobníkový ohrievač</t>
  </si>
  <si>
    <t>725820600</t>
  </si>
  <si>
    <t>Drezová batéria Grohe Minta Touch s vyťahovacou sprškou chróm</t>
  </si>
  <si>
    <t>súbor</t>
  </si>
  <si>
    <t>725821300</t>
  </si>
  <si>
    <t>Vysoká umývadlová batéria Hansgrohe Vernis Blend bez výpuste chróm 71582000</t>
  </si>
  <si>
    <t>725821400</t>
  </si>
  <si>
    <t>Drezová batéria SAT Project s otočným ramienkom 150 mm chróm SATBSPRO261</t>
  </si>
  <si>
    <t>725900091</t>
  </si>
  <si>
    <t>Bezbariérové ​​umývadlo Jika Mio 64x55 cm otvor pre batériu uprostred H8137140001041</t>
  </si>
  <si>
    <t>725900092</t>
  </si>
  <si>
    <t>WC kombi pre invalidov HANDICAP, zvýšené</t>
  </si>
  <si>
    <t>725900093</t>
  </si>
  <si>
    <t>Sapho Alpi Senior invalidný - Umývadlová batéria pre telesne postihnutých, chróm MR90176/S</t>
  </si>
  <si>
    <t>725900094</t>
  </si>
  <si>
    <t>Madlo sklopné oblúkové V1213714</t>
  </si>
  <si>
    <t>D2</t>
  </si>
  <si>
    <t>OSTATNÉ</t>
  </si>
  <si>
    <t>725999991</t>
  </si>
  <si>
    <t>A - Stavebné a montážne práce - zasekávanie potrubia</t>
  </si>
  <si>
    <t>1_4 - E 1.4  Ústredné vykurovanie</t>
  </si>
  <si>
    <t>D1 - Práce a dodávky PSV</t>
  </si>
  <si>
    <t xml:space="preserve">    723 - Plynoinštalácia</t>
  </si>
  <si>
    <t xml:space="preserve">    733 - Ústredné vykurovanie - potrubie</t>
  </si>
  <si>
    <t xml:space="preserve">    734 - Ústredné vykurovanie - armatury</t>
  </si>
  <si>
    <t xml:space="preserve">    735 - Ústredné vykurovanie - vykurovacie telesá</t>
  </si>
  <si>
    <t xml:space="preserve">    783 - Dokončovacie práce - nátery</t>
  </si>
  <si>
    <t>D2 - PSV Celkom</t>
  </si>
  <si>
    <t xml:space="preserve">    000 - Vykurovacia skúška</t>
  </si>
  <si>
    <t>2837741103R</t>
  </si>
  <si>
    <t>Potrubné puzdro hr 20mm - G1/2</t>
  </si>
  <si>
    <t>2837741104R</t>
  </si>
  <si>
    <t>Potrubné puzdro hr 20mm - G3/4</t>
  </si>
  <si>
    <t>2837741105R</t>
  </si>
  <si>
    <t>Potrubné puzdro hr 30mm - G1</t>
  </si>
  <si>
    <t>2837741108R</t>
  </si>
  <si>
    <t>Potrubné puzdro hr 50mm - G2</t>
  </si>
  <si>
    <t>713482131</t>
  </si>
  <si>
    <t>Montáž izolačných puzdier vnút priemer do 38mm</t>
  </si>
  <si>
    <t>713482132</t>
  </si>
  <si>
    <t>Montáž izolačných puzdier vnút priemer 42-70mm</t>
  </si>
  <si>
    <t>723</t>
  </si>
  <si>
    <t>Plynoinštalácia</t>
  </si>
  <si>
    <t>723120805</t>
  </si>
  <si>
    <t>Demontáž potrubia z ocelových rúrok závit do DN50</t>
  </si>
  <si>
    <t>723120809</t>
  </si>
  <si>
    <t>Demontáž potrubia z ocelových rúrok závit do DN80</t>
  </si>
  <si>
    <t>723260801</t>
  </si>
  <si>
    <t>Demontáž plynomeru G25</t>
  </si>
  <si>
    <t>733</t>
  </si>
  <si>
    <t>Ústredné vykurovanie - potrubie</t>
  </si>
  <si>
    <t>733000001</t>
  </si>
  <si>
    <t>Uloženie potrubia: dodávka + montáž</t>
  </si>
  <si>
    <t>733111103</t>
  </si>
  <si>
    <t>Potrubie ocel závitové bezešvé bežné nízkotlaké DN 15</t>
  </si>
  <si>
    <t>733111108</t>
  </si>
  <si>
    <t>Potrubie ocel závitové bezešvé bežné nízkotlaké DN 50</t>
  </si>
  <si>
    <t>7331111PC</t>
  </si>
  <si>
    <t>Montáž demontovaného potrubia ocel závitové do DN 50</t>
  </si>
  <si>
    <t>733125006</t>
  </si>
  <si>
    <t>Potrubie z uhlíkovej ocele 18x1,2 - tvarovky, montáž, uloženie.</t>
  </si>
  <si>
    <t>733125009</t>
  </si>
  <si>
    <t>Potrubie z uhlíkovej ocele 22x1,5 - tvarovky, montáž, uloženie.</t>
  </si>
  <si>
    <t>733125012</t>
  </si>
  <si>
    <t>Potrubie z uhlíkovej ocele 28x1,5 - tvarovky, montáž, uloženie.</t>
  </si>
  <si>
    <t>733190107</t>
  </si>
  <si>
    <t>Tlaková zkúška potrubie ocelové závitové do DN 40</t>
  </si>
  <si>
    <t>733190108</t>
  </si>
  <si>
    <t>Tlaková zkúška potrubie ocelové závitové do DN 50</t>
  </si>
  <si>
    <t>733113113</t>
  </si>
  <si>
    <t>Príplatok, potrubie zavit prípojky DN15</t>
  </si>
  <si>
    <t>733113115</t>
  </si>
  <si>
    <t>Príplatok, potrubie zavit prípojky DN25</t>
  </si>
  <si>
    <t>732199100</t>
  </si>
  <si>
    <t>Montáž orientač. štítku</t>
  </si>
  <si>
    <t>sou</t>
  </si>
  <si>
    <t>733110803</t>
  </si>
  <si>
    <t>Demontáž potrubia ocelového závitového do DN 15</t>
  </si>
  <si>
    <t>733110808</t>
  </si>
  <si>
    <t>Demontáž potrubia ocelového závitového do DN 50</t>
  </si>
  <si>
    <t>998733101</t>
  </si>
  <si>
    <t>Presun hmot pre rozvody potrubia v objektoch</t>
  </si>
  <si>
    <t>734</t>
  </si>
  <si>
    <t>Ústredné vykurovanie - armatury</t>
  </si>
  <si>
    <t>5518100218R</t>
  </si>
  <si>
    <t>Gulový uzáver s vypúšťaním IMT DN25</t>
  </si>
  <si>
    <t>5518100524</t>
  </si>
  <si>
    <t>Automatický odvzdušovací ventil</t>
  </si>
  <si>
    <t>5511183864R</t>
  </si>
  <si>
    <t>Radiátorový ventil priamy Heimeier V-exact DN 15</t>
  </si>
  <si>
    <t>5511091162R</t>
  </si>
  <si>
    <t>Skrutkovanie uzatváratelné priame DN15</t>
  </si>
  <si>
    <t>5511011375R</t>
  </si>
  <si>
    <t>Termostatická hlavica</t>
  </si>
  <si>
    <t>734291113</t>
  </si>
  <si>
    <t>Kohút plniaci a vypuštací G1/2</t>
  </si>
  <si>
    <t>734209113</t>
  </si>
  <si>
    <t>Montáž armatury závitovej s dvoma závity G 1/2</t>
  </si>
  <si>
    <t>734209115</t>
  </si>
  <si>
    <t>Montáž armatury závitovej s dvoma závity G 1</t>
  </si>
  <si>
    <t>734PC</t>
  </si>
  <si>
    <t>Vyregulovanie stupačkových ventilov</t>
  </si>
  <si>
    <t>734200821</t>
  </si>
  <si>
    <t>Demontaž zavit armatúry do G1/2</t>
  </si>
  <si>
    <t>998734101</t>
  </si>
  <si>
    <t>Presun hmot pre armatury v objektoch</t>
  </si>
  <si>
    <t>735</t>
  </si>
  <si>
    <t>Ústredné vykurovanie - vykurovacie telesá</t>
  </si>
  <si>
    <t>735158120</t>
  </si>
  <si>
    <t>Tlakova skuška telies 2radých</t>
  </si>
  <si>
    <t>735159523</t>
  </si>
  <si>
    <t>Montáž panelových telies 2radých do 1200</t>
  </si>
  <si>
    <t>4845380400</t>
  </si>
  <si>
    <t>Vykurovacie teleso panelové Korad P90 typ 22K-600/700</t>
  </si>
  <si>
    <t>4845380450</t>
  </si>
  <si>
    <t>Vykurovacie teleso panelové Korad P90 typ 22K-600/800</t>
  </si>
  <si>
    <t>4845380550</t>
  </si>
  <si>
    <t>Vykurovacie teleso panelové Korad P90 typ 22K-600/1000</t>
  </si>
  <si>
    <t>735PC</t>
  </si>
  <si>
    <t>Stojanová konzola k telesám Korad</t>
  </si>
  <si>
    <t>735000912</t>
  </si>
  <si>
    <t>Vyregulovanie radiátorových ventilov</t>
  </si>
  <si>
    <t>735151821</t>
  </si>
  <si>
    <t>Demontáž vykur telies panelových 2rad do 1500</t>
  </si>
  <si>
    <t>735191910</t>
  </si>
  <si>
    <t>Napustenie systému UK po oprave</t>
  </si>
  <si>
    <t>735494811</t>
  </si>
  <si>
    <t>Vypustenie systemu UK</t>
  </si>
  <si>
    <t>998735102</t>
  </si>
  <si>
    <t>Presun hmot pre otopná telesa v objektoch</t>
  </si>
  <si>
    <t>Dokončovacie práce - nátery</t>
  </si>
  <si>
    <t>783215100</t>
  </si>
  <si>
    <t>Nátery olejové konštrukcií 2+1E</t>
  </si>
  <si>
    <t>783216100</t>
  </si>
  <si>
    <t>Nátery olejové konštrukcií Z</t>
  </si>
  <si>
    <t>783414340</t>
  </si>
  <si>
    <t>Nátery olejové potrubia do DN 50, Z+2+1E</t>
  </si>
  <si>
    <t>PSV Celkom</t>
  </si>
  <si>
    <t>000</t>
  </si>
  <si>
    <t>Vykurovacia skúška</t>
  </si>
  <si>
    <t>000000001</t>
  </si>
  <si>
    <t>1_5 - E 1.5 Vzduchotechnika, chladenie</t>
  </si>
  <si>
    <t>D1 - Práce a dodávky "M"</t>
  </si>
  <si>
    <t xml:space="preserve">    24M - Vzduchotechnika</t>
  </si>
  <si>
    <t xml:space="preserve">    D2 - Klimatizácia</t>
  </si>
  <si>
    <t>D3 - "M" Celkom</t>
  </si>
  <si>
    <t xml:space="preserve">    000 - Skúšky</t>
  </si>
  <si>
    <t>Práce a dodávky "M"</t>
  </si>
  <si>
    <t>24M</t>
  </si>
  <si>
    <t>Vzduchotechnika</t>
  </si>
  <si>
    <t>PC  pol. 1.1</t>
  </si>
  <si>
    <t>Vetracia jednotka s rekuper. tepla Duplex 3500-Multi Eco-V, poloha 50/0, sanie s klapkou a servo, reg. uzol s OČ, MaR+ovladanie alebo ekvivalent</t>
  </si>
  <si>
    <t>kpl</t>
  </si>
  <si>
    <t>PC  pol. 2.1</t>
  </si>
  <si>
    <t>Ventilátor Vort Quadro Micro 100IT alebo ekvivalent</t>
  </si>
  <si>
    <t>PC  pol. 3.1</t>
  </si>
  <si>
    <t>Ventilátor Vort Quadro Medio T alebo ekvivalent</t>
  </si>
  <si>
    <t>PC Vortice</t>
  </si>
  <si>
    <t>Sada pre montáž do falošného stropu Micro</t>
  </si>
  <si>
    <t>PC  pol. 2.2</t>
  </si>
  <si>
    <t>Nástrešný ventilátor radiálny potrubný Vort CA250MD-E-RF alebo ekvivalent</t>
  </si>
  <si>
    <t>PC  pol. 2.2.1</t>
  </si>
  <si>
    <t>Spätná klapka pre CA250 alebo ekvivalent</t>
  </si>
  <si>
    <t>PC  pol. 2.2.2</t>
  </si>
  <si>
    <t>Prechod pre CA25MO z potrubia D280</t>
  </si>
  <si>
    <t>PC  pol. 4.1</t>
  </si>
  <si>
    <t>Odstredivý potrubný ventilátor radiálny Vort Lineo 250 alebo ekvivalent</t>
  </si>
  <si>
    <t>PC  pol. 4.1.1</t>
  </si>
  <si>
    <t>Spätná klapka Lineo S250 alebo ekvivalent</t>
  </si>
  <si>
    <t>PC  pol. 4.1.2</t>
  </si>
  <si>
    <t>Regulátor Lineo TR10 alebo ekvivalent</t>
  </si>
  <si>
    <t>PC</t>
  </si>
  <si>
    <t>Výfuková hlavica IMOS-VH 2-500</t>
  </si>
  <si>
    <t>PC.1</t>
  </si>
  <si>
    <t>Nasávacia hlavica IMOS-NH 2-500</t>
  </si>
  <si>
    <t>PC.2</t>
  </si>
  <si>
    <t>Strešný prechod DN500</t>
  </si>
  <si>
    <t>PC.3</t>
  </si>
  <si>
    <t>Zachytavač kondenzátu do potrubia DN500</t>
  </si>
  <si>
    <t>PC.4</t>
  </si>
  <si>
    <t>Výustka IMOS-VK2 280x100-R2 (prívod)</t>
  </si>
  <si>
    <t>PC.5</t>
  </si>
  <si>
    <t>Výustka IMOS-VK2 280x140-R2 (prívod)</t>
  </si>
  <si>
    <t>PC.6</t>
  </si>
  <si>
    <t>Výustka IMOS-VK2 400x140-R2 (prívod)</t>
  </si>
  <si>
    <t>PC.7</t>
  </si>
  <si>
    <t>Výustka IMOS-VK2 280x100-R1 (odvod)</t>
  </si>
  <si>
    <t>PC.8</t>
  </si>
  <si>
    <t>Výustka IMOS-VK2 280x140-R1 (odvod)</t>
  </si>
  <si>
    <t>PC.9</t>
  </si>
  <si>
    <t>Výustka IMOS-VK2 400x140-R1 (odvod)</t>
  </si>
  <si>
    <t>PC.10</t>
  </si>
  <si>
    <t>Výustka IMOS-VK2 400x200-R1 (odvod)</t>
  </si>
  <si>
    <t>8213421PC</t>
  </si>
  <si>
    <t>Štvorhranné ocel. potrubie sk. I pozink., 20% tvar.</t>
  </si>
  <si>
    <t>8213421PC.1</t>
  </si>
  <si>
    <t>Štvorhranné potrubie Predizol, 30% tvar.alebo ekvivalent</t>
  </si>
  <si>
    <t>PC.11</t>
  </si>
  <si>
    <t>Vložka tlmiča hluku 10-400, 1000mm</t>
  </si>
  <si>
    <t>PC.12</t>
  </si>
  <si>
    <t>Potrubie kruhové Spiro D100 vrátane tvaroviek</t>
  </si>
  <si>
    <t>PC.13</t>
  </si>
  <si>
    <t>Potrubie kruhové Spiro D140 vrátane tvaroviek</t>
  </si>
  <si>
    <t>PC.14</t>
  </si>
  <si>
    <t>Potrubie kruhové Spiro D160 vrátane tvaroviek</t>
  </si>
  <si>
    <t>PC.15</t>
  </si>
  <si>
    <t>Potrubie kruhové Spiro D250</t>
  </si>
  <si>
    <t>PC.16</t>
  </si>
  <si>
    <t>Potrubie kruhové Spiro D500</t>
  </si>
  <si>
    <t>PC.17</t>
  </si>
  <si>
    <t>Koleno kruhové Spiro D250/90</t>
  </si>
  <si>
    <t>PC.18</t>
  </si>
  <si>
    <t>Koleno kruhové Spiro 5000/90</t>
  </si>
  <si>
    <t>PC.19</t>
  </si>
  <si>
    <t>Spojka Spiro D250</t>
  </si>
  <si>
    <t>PC.20</t>
  </si>
  <si>
    <t>Spojka Spiro D500</t>
  </si>
  <si>
    <t>PC.21</t>
  </si>
  <si>
    <t>Pevná mriežka D160</t>
  </si>
  <si>
    <t>PC.22</t>
  </si>
  <si>
    <t>Spojovaci a tesniaci materiál</t>
  </si>
  <si>
    <t>PC.23</t>
  </si>
  <si>
    <t>Materiál na závesy</t>
  </si>
  <si>
    <t>PC.24</t>
  </si>
  <si>
    <t>Hadica ohybna DN20</t>
  </si>
  <si>
    <t>240PC</t>
  </si>
  <si>
    <t>Montáž vetracej jednotky Duplex 3500 Multi Eco-V</t>
  </si>
  <si>
    <t>240010PC</t>
  </si>
  <si>
    <t>Montáž ventilátora Vort (Punto, Micro, Medio, Super)</t>
  </si>
  <si>
    <t>240010PC.1</t>
  </si>
  <si>
    <t>Montáž strešného ventilátora CA250MD</t>
  </si>
  <si>
    <t>240070139</t>
  </si>
  <si>
    <t>Montáž potrubného ventilátora Vort Lineo 250CA250MD</t>
  </si>
  <si>
    <t>240070141</t>
  </si>
  <si>
    <t>Montaž výfukovej (nasávacej) hlavice do D500</t>
  </si>
  <si>
    <t>240071281</t>
  </si>
  <si>
    <t>Montáž výustky 280x100 R2</t>
  </si>
  <si>
    <t>240071282</t>
  </si>
  <si>
    <t>Montáž výustky 280x140 R2</t>
  </si>
  <si>
    <t>240071283</t>
  </si>
  <si>
    <t>Montáž výustky 400x140 R2</t>
  </si>
  <si>
    <t>240071274</t>
  </si>
  <si>
    <t>Montáž výustky 280x100 R1</t>
  </si>
  <si>
    <t>240071275</t>
  </si>
  <si>
    <t>Montáž výustky 280x140 R1</t>
  </si>
  <si>
    <t>240071276</t>
  </si>
  <si>
    <t>Montáž výustky 400x140 R1</t>
  </si>
  <si>
    <t>240071277</t>
  </si>
  <si>
    <t>Montáž výustky 400x200 R1</t>
  </si>
  <si>
    <t>240080031</t>
  </si>
  <si>
    <t>Potrubie štvorhranné sk.I do obv.1100</t>
  </si>
  <si>
    <t>240080032</t>
  </si>
  <si>
    <t>Potrubie štvorhranné sk.I do obv.1400</t>
  </si>
  <si>
    <t>240080033</t>
  </si>
  <si>
    <t>Potrubie štvorhranné sk.I do obv.1700</t>
  </si>
  <si>
    <t>240080035</t>
  </si>
  <si>
    <t>Potrubie štvorhranné sk.I do obv.2300</t>
  </si>
  <si>
    <t>240080036</t>
  </si>
  <si>
    <t>Potrubie štvorhranné sk.I do obv.2700</t>
  </si>
  <si>
    <t>240080038</t>
  </si>
  <si>
    <t>Potrubie štvorhranné sk.I do obv.3500</t>
  </si>
  <si>
    <t>240080319</t>
  </si>
  <si>
    <t>Potrubie ocel. kruhové Spiro D100 (s tvarovkami)</t>
  </si>
  <si>
    <t>240080322</t>
  </si>
  <si>
    <t>Potrubie ocel. kruhové Spiro D140 (s tvarovkami)</t>
  </si>
  <si>
    <t>240080323</t>
  </si>
  <si>
    <t>Potrubie ocel. kruhové Spiro D160 (s tvarovkami)</t>
  </si>
  <si>
    <t>240080327</t>
  </si>
  <si>
    <t>Potrubie ocel. kruhové Spiro do D3250(s tvarovkami)</t>
  </si>
  <si>
    <t>240080333</t>
  </si>
  <si>
    <t>Potrubie ocel. kruhové Spiro do D500 (s tvarovkami)</t>
  </si>
  <si>
    <t>240080PC</t>
  </si>
  <si>
    <t>Montaž vložky tlmiča</t>
  </si>
  <si>
    <t>240080PC.1</t>
  </si>
  <si>
    <t>Ohybné flexopotrubie (kombiflex) DN100/800, spoky (D+M)</t>
  </si>
  <si>
    <t>240071289</t>
  </si>
  <si>
    <t>Zhotovenie zavesu pre kruh a 4hran potrubie</t>
  </si>
  <si>
    <t>240071290</t>
  </si>
  <si>
    <t>Montaž zavesu pre kruh a 4hran oc potrubie</t>
  </si>
  <si>
    <t>24018001</t>
  </si>
  <si>
    <t>Zhotovenie otvoru pre výustku do 400x200</t>
  </si>
  <si>
    <t>240PC.1</t>
  </si>
  <si>
    <t>Zaslepenie exist. 4hranneho potrubia</t>
  </si>
  <si>
    <t>240PC.2</t>
  </si>
  <si>
    <t>Uvedenie do prevádzky, zaškolenie obsluhy (Duplex)</t>
  </si>
  <si>
    <t>240PC.3</t>
  </si>
  <si>
    <t>Demontáž strešnej vetracej jednotky DVJ</t>
  </si>
  <si>
    <t>240PC.4</t>
  </si>
  <si>
    <t>Demontáž ventilátory RNE (2x), jednotka VJ3000</t>
  </si>
  <si>
    <t>240PC.5</t>
  </si>
  <si>
    <t>Demontáž VZT potrubie štvorhranné</t>
  </si>
  <si>
    <t>Dopravné</t>
  </si>
  <si>
    <t>Pol2</t>
  </si>
  <si>
    <t>PPV</t>
  </si>
  <si>
    <t>Pol3</t>
  </si>
  <si>
    <t>Stavebná výpomoc</t>
  </si>
  <si>
    <t>Presun</t>
  </si>
  <si>
    <t>Presun hmot</t>
  </si>
  <si>
    <t>q</t>
  </si>
  <si>
    <t>Pol4</t>
  </si>
  <si>
    <t>Lahké pracovné lešenie</t>
  </si>
  <si>
    <t>Klimatizácia</t>
  </si>
  <si>
    <t>PC pol. 1.2</t>
  </si>
  <si>
    <t>Klimatiz jednotka vonkajšia Fujitsu AQYG60LATT alebo ekvivalent</t>
  </si>
  <si>
    <t>PC pol. 6.1</t>
  </si>
  <si>
    <t>Klimatiz jednotka vonkajšia RXS35L alebo ekvivalent</t>
  </si>
  <si>
    <t>PC pol. 6.2</t>
  </si>
  <si>
    <t>Klimatiz jednotka vnútorná FTXS35K + ovladač alebo ekvivalent</t>
  </si>
  <si>
    <t>PC.25</t>
  </si>
  <si>
    <t>ModBus adaptér ku KJ (RTD-RA) alebo ekvivalent</t>
  </si>
  <si>
    <t>PC pol. 5.1</t>
  </si>
  <si>
    <t>Klimatiz jednotka vonkajšia Multisplit 5MXM90A alebo ekvivalent</t>
  </si>
  <si>
    <t>PC pol. 5.2</t>
  </si>
  <si>
    <t>Klimatiz jednotka vnútorná FTXA20 + ovladač alebo ekvivalent</t>
  </si>
  <si>
    <t>PC pol. 5.3</t>
  </si>
  <si>
    <t>Klimatiz jednotka vnútorná FTXA35 + ovladač alebo ekvivalent</t>
  </si>
  <si>
    <t>240PC.6</t>
  </si>
  <si>
    <t>Montáž klimat jednotka AQYG60LATT(1x), konzola, spustenie</t>
  </si>
  <si>
    <t>240PC.7</t>
  </si>
  <si>
    <t>Montáž klimat jednotka RXS35L+FTXS35K(1x), konzola, spustenie</t>
  </si>
  <si>
    <t>240PC.8</t>
  </si>
  <si>
    <t>Montáž klimat jednotka 5MXM90+FTXA(5x), konzola, spustenie</t>
  </si>
  <si>
    <t>240PC.9</t>
  </si>
  <si>
    <t>Klimat jednotka Fujitsu - napustenie chladiva</t>
  </si>
  <si>
    <t>240PC.10</t>
  </si>
  <si>
    <t>Klimat jednotka Daikin - napustenie chladiva</t>
  </si>
  <si>
    <t>240PC.11</t>
  </si>
  <si>
    <t>Klimat jednotka Daikin Multisplit- napustenie chladiva</t>
  </si>
  <si>
    <t>240PC.12</t>
  </si>
  <si>
    <t>Prepojovacie Cu potrubie KJ, izol. pár - D 6,4 / D 9,5; (D+M)</t>
  </si>
  <si>
    <t>240PC.13</t>
  </si>
  <si>
    <t>Prepojovacie Cu potrubie KJ, izol. pár - D 9,5 / D 15,9; (D+M)</t>
  </si>
  <si>
    <t>240PC.14</t>
  </si>
  <si>
    <t>Ochranné lišta prepoj. potrubia s tvar. (D+M)</t>
  </si>
  <si>
    <t>240PC.15</t>
  </si>
  <si>
    <t>Prepoj kabel vnutorna-vonkajšia klimat jednotka Fujitsu - (D+M)</t>
  </si>
  <si>
    <t>240PC.16</t>
  </si>
  <si>
    <t>Prepoj kabel vnutorna-vonkajšia klimat jednotka Daikin - (D+M)</t>
  </si>
  <si>
    <t>Pol5</t>
  </si>
  <si>
    <t>Pol6</t>
  </si>
  <si>
    <t>Pol7</t>
  </si>
  <si>
    <t>D3</t>
  </si>
  <si>
    <t>"M" Celkom</t>
  </si>
  <si>
    <t>Skúšky</t>
  </si>
  <si>
    <t>Pol8</t>
  </si>
  <si>
    <t>Komplexné odskúšanie - vzt</t>
  </si>
  <si>
    <t>Pol9</t>
  </si>
  <si>
    <t>Komplexné odskúšanie - klima</t>
  </si>
  <si>
    <t>1_6 - E 1.6 Vnútorné slaboprúdové rozvody</t>
  </si>
  <si>
    <t>Úroveň 3:</t>
  </si>
  <si>
    <t>1_6_1 - E 1.6.1 slaboprud - LAN - ŠTRUKTÚROVANÁ SIEŤ, VYSYS - VYVOLÁVACÍ SYSTÉM</t>
  </si>
  <si>
    <t>D1 - RACK R.10 dodavka</t>
  </si>
  <si>
    <t>D2 - montáž RACK</t>
  </si>
  <si>
    <t>D3 - materiál -zásuvky RJ 45 cat. 6A, prístrojové škatule, rámčeky do žľabov a omietok</t>
  </si>
  <si>
    <t>D4 - montáž -zásuvky RJ 45 cat. 6A, prístrojové škatule, rámčeky do žľabov a omietok</t>
  </si>
  <si>
    <t xml:space="preserve">D5 - materiál-káble / nosný a úložný materiál /VRN / PPV / PROJEKT </t>
  </si>
  <si>
    <t xml:space="preserve">D6 - montáž: káble / /VRN / PPV / PROJEKT </t>
  </si>
  <si>
    <t>RACK R.10 dodavka</t>
  </si>
  <si>
    <t>Pol97</t>
  </si>
  <si>
    <t>RACK skriňa, 47U, cca 2200x800x800 mm (v/š/h)</t>
  </si>
  <si>
    <t>Pol98</t>
  </si>
  <si>
    <t>patchpanel cat 6/s 24 port osadený</t>
  </si>
  <si>
    <t>Pol99</t>
  </si>
  <si>
    <t>patch kábel cat 6A</t>
  </si>
  <si>
    <t>Pol100</t>
  </si>
  <si>
    <t>kablovy organizér 1U</t>
  </si>
  <si>
    <t>Pol101</t>
  </si>
  <si>
    <t>polica</t>
  </si>
  <si>
    <t>Pol102</t>
  </si>
  <si>
    <t>napájací panel 8x230V s prepäťovou ochranou</t>
  </si>
  <si>
    <t>Pol103</t>
  </si>
  <si>
    <t>Inštalačná sada</t>
  </si>
  <si>
    <t>montáž RACK</t>
  </si>
  <si>
    <t>Pol104</t>
  </si>
  <si>
    <t>Pol105</t>
  </si>
  <si>
    <t>Pol106</t>
  </si>
  <si>
    <t>Pol107</t>
  </si>
  <si>
    <t>Pol108</t>
  </si>
  <si>
    <t>Pol109</t>
  </si>
  <si>
    <t>Pol110</t>
  </si>
  <si>
    <t>materiál -zásuvky RJ 45 cat. 6A, prístrojové škatule, rámčeky do žľabov a omietok</t>
  </si>
  <si>
    <t>Pol111</t>
  </si>
  <si>
    <t>dátová zásuvka Legrand 2xRJ45 6A, biela</t>
  </si>
  <si>
    <t>Pol112</t>
  </si>
  <si>
    <t>Keystone 6A Legrand 6A, pre VYSYS</t>
  </si>
  <si>
    <t>Pol113</t>
  </si>
  <si>
    <t>jednoduchý rámik Legarnd biely, pre 2xRJ45 v stene</t>
  </si>
  <si>
    <t>Pol114</t>
  </si>
  <si>
    <t>dvojnásobný rámik Legarnd biely, pre 2 x (2xRJ45) v stene</t>
  </si>
  <si>
    <t>Pol115</t>
  </si>
  <si>
    <t>prístrojová inštalačná škatuľa do omietky</t>
  </si>
  <si>
    <t>D4</t>
  </si>
  <si>
    <t>montáž -zásuvky RJ 45 cat. 6A, prístrojové škatule, rámčeky do žľabov a omietok</t>
  </si>
  <si>
    <t>Pol116</t>
  </si>
  <si>
    <t>Pol117</t>
  </si>
  <si>
    <t>Pol118</t>
  </si>
  <si>
    <t>Pol119</t>
  </si>
  <si>
    <t>Pol120</t>
  </si>
  <si>
    <t>D5</t>
  </si>
  <si>
    <t xml:space="preserve">materiál-káble / nosný a úložný materiál /VRN / PPV / PROJEKT </t>
  </si>
  <si>
    <t>Pol121</t>
  </si>
  <si>
    <t>kábel LAN, F/FTP 4p cat. 6A, (trieda reakcie na oheň: B2ca - s1, d1, a1)</t>
  </si>
  <si>
    <t>Pol122</t>
  </si>
  <si>
    <t>drôtený káblový žľab, napr. CABLOFIL CF 54/100, bočné upevnenie na stene</t>
  </si>
  <si>
    <t>Pol123</t>
  </si>
  <si>
    <t>drôtený káblový žľab CF 54/100 upevnenie na závitovej tyči na strope</t>
  </si>
  <si>
    <t>Pol124</t>
  </si>
  <si>
    <t>drôtený káblový žľab, napr. CABLOFIL CF 54/150, bočné upevnenie na stene</t>
  </si>
  <si>
    <t>Pol125</t>
  </si>
  <si>
    <t>drôtený káblový žľab, napr. CABLOFIL CF 54/200, bočné upevnenie na stene</t>
  </si>
  <si>
    <t>Pol126</t>
  </si>
  <si>
    <t>drôtený káblový žľab CF 54/200 upevnenie na závitovej tyči na strope</t>
  </si>
  <si>
    <t>Pol127</t>
  </si>
  <si>
    <t>drôtený káblový žľab CF 54/300 upevnenie na závitovej tyči na strope</t>
  </si>
  <si>
    <t>Pol128</t>
  </si>
  <si>
    <t>rúrka FXP-Ready 25mm + fixácia</t>
  </si>
  <si>
    <t>Pol129</t>
  </si>
  <si>
    <t>MT multi 4x5/3,5mm pre FO</t>
  </si>
  <si>
    <t>Pol130</t>
  </si>
  <si>
    <t>príchytka OBO 2207028 kovový GRIP 15x 3x1,5 (2207028)</t>
  </si>
  <si>
    <t>D6</t>
  </si>
  <si>
    <t xml:space="preserve">montáž: káble / /VRN / PPV / PROJEKT </t>
  </si>
  <si>
    <t>Pol131</t>
  </si>
  <si>
    <t>Pol132</t>
  </si>
  <si>
    <t>Pol133</t>
  </si>
  <si>
    <t>Pol134</t>
  </si>
  <si>
    <t>Pol135</t>
  </si>
  <si>
    <t>Pol136</t>
  </si>
  <si>
    <t>Pol137</t>
  </si>
  <si>
    <t>Pol138</t>
  </si>
  <si>
    <t>Pol139</t>
  </si>
  <si>
    <t>Pol140</t>
  </si>
  <si>
    <t>Pol141</t>
  </si>
  <si>
    <t>prierazy murivom</t>
  </si>
  <si>
    <t>Pol142</t>
  </si>
  <si>
    <t>drážky v stene / omietke</t>
  </si>
  <si>
    <t>Pol143</t>
  </si>
  <si>
    <t>prirážka za práce vo výškach</t>
  </si>
  <si>
    <t>Pol144</t>
  </si>
  <si>
    <t>PIM (Podružný inštalačný materiál)</t>
  </si>
  <si>
    <t>Pol145</t>
  </si>
  <si>
    <t>PPV (pomocné a podružné výkony)</t>
  </si>
  <si>
    <t>Pol146</t>
  </si>
  <si>
    <t>projekt skutocného vyhotovenia</t>
  </si>
  <si>
    <t>Pol147</t>
  </si>
  <si>
    <t>technický dozor</t>
  </si>
  <si>
    <t>Pol148</t>
  </si>
  <si>
    <t>dopravné, režijné náklady, presun materiálu návrh trás a koordinácia</t>
  </si>
  <si>
    <t>1_6_1b - E 6.1b. NÚDZOVÁ SIGNALIZACIA doplnok</t>
  </si>
  <si>
    <t>Pol32</t>
  </si>
  <si>
    <t>montáž- Sada pre núdzovú signalizáciu</t>
  </si>
  <si>
    <t>Pol33</t>
  </si>
  <si>
    <t>dodavka -Sada pre núdzovú signalizáciu (NS), objednávacie číslo 3280B-C10001 B</t>
  </si>
  <si>
    <t>Pol34</t>
  </si>
  <si>
    <t>montáž -kábel</t>
  </si>
  <si>
    <t>Pol35</t>
  </si>
  <si>
    <t>dodavka kábel JH(St)H 2x2x0,8, B2ca -s1, d1, a1</t>
  </si>
  <si>
    <t>Pol36</t>
  </si>
  <si>
    <t>montáž kábel</t>
  </si>
  <si>
    <t>Pol37</t>
  </si>
  <si>
    <t>dodavka -kábel JH(St)H 4x2x0,8, B2ca -s1, d1, a1</t>
  </si>
  <si>
    <t>Pol38</t>
  </si>
  <si>
    <t>montáž -pripojenie sady NS na napájanie 230V</t>
  </si>
  <si>
    <t>Pol39</t>
  </si>
  <si>
    <t>dodavka - pripojenie sady NS na napájanie 230V</t>
  </si>
  <si>
    <t>1_6_2 - E 1.6.2_Slaboprudové rozvody-  SKV- prístup. systém,čítačky, PTV- kam. systém, ŠK-káblové rozvody</t>
  </si>
  <si>
    <t>D1 -  Zariadenia a technológia - SKV- prístupový systém,čítačky, PTV- kamerový systém, ŠK-káblové rozvody</t>
  </si>
  <si>
    <t>D2 - 1.   SKV prístupový systém a čítačky  Hikvision</t>
  </si>
  <si>
    <t xml:space="preserve">    D3 - material</t>
  </si>
  <si>
    <t xml:space="preserve">    D4 -           SKV riadiaca jednotka IP Hikvision ovládanie4 dverí a MG zámkov + 2xturniket</t>
  </si>
  <si>
    <t xml:space="preserve">    D5 -           ČK - Vonkajšia jednotka Čítačka kariet-samostatná, Dverné zámky  EZ</t>
  </si>
  <si>
    <t xml:space="preserve">    D6 -               SKV vnútorná jednotka s dotyk displayom - na vrátnici - ovládanie prístupu a dverí</t>
  </si>
  <si>
    <t xml:space="preserve">    D7 -            Aktívne prvky  pre SKV v Rack R10, centrála dohladu</t>
  </si>
  <si>
    <t xml:space="preserve">    D8 -            Správa SKV, PS Hikvision, centrála dohladu (na 6NP)</t>
  </si>
  <si>
    <t xml:space="preserve">    D9 - prace montáže</t>
  </si>
  <si>
    <t>D10 - Kamerový IP systém</t>
  </si>
  <si>
    <t xml:space="preserve">    D11 - prace - montáže</t>
  </si>
  <si>
    <t>D12 - 2.     Štruktúrovaná kabeláž - pasívny rozvod, centrály, trasy</t>
  </si>
  <si>
    <t xml:space="preserve">    D13 - CENTRUM - centrálny RACK v miest. 156 Serverovňa</t>
  </si>
  <si>
    <t xml:space="preserve">    D14 - DÁTOVÁ ČASŤ  FCS CAT 6  Kamery, Video/Audiovrátniky, ČK, Prepoj centrálRack - podruž.Sw na poschodia</t>
  </si>
  <si>
    <t xml:space="preserve">    D15 - PATCH-KÁBLE cat6</t>
  </si>
  <si>
    <t xml:space="preserve">    D16 - TRASY</t>
  </si>
  <si>
    <t xml:space="preserve">    D17 - OCHRANNE TRUBKY</t>
  </si>
  <si>
    <t xml:space="preserve">    D18 - OSTATNE</t>
  </si>
  <si>
    <t xml:space="preserve">    D19 - prace - montáž</t>
  </si>
  <si>
    <t xml:space="preserve">    D20 - PRÍPLATKY A SLUŽBY</t>
  </si>
  <si>
    <t>Pol149</t>
  </si>
  <si>
    <t>Názov</t>
  </si>
  <si>
    <t>/ mj</t>
  </si>
  <si>
    <t xml:space="preserve"> Zariadenia a technológia - SKV- prístupový systém,čítačky, PTV- kamerový systém, ŠK-káblové rozvody</t>
  </si>
  <si>
    <t>1.   SKV prístupový systém a čítačky  Hikvision</t>
  </si>
  <si>
    <t>material</t>
  </si>
  <si>
    <t xml:space="preserve">          SKV riadiaca jednotka IP Hikvision ovládanie4 dverí a MG zámkov + 2xturniket</t>
  </si>
  <si>
    <t>Pol150</t>
  </si>
  <si>
    <t>DS-K2702WX-E1 pre riadenie 2 dverí Hikvision - riadiaca jendnotka</t>
  </si>
  <si>
    <t>Pol151</t>
  </si>
  <si>
    <t>DS-K2M002X  pre riadenie 2 dverí Hikvision - rozširujúca jendnotka</t>
  </si>
  <si>
    <t xml:space="preserve">          ČK - Vonkajšia jednotka Čítačka kariet-samostatná, Dverné zámky  EZ</t>
  </si>
  <si>
    <t>Pol152</t>
  </si>
  <si>
    <t>EZ Elektrický zámok, momentový kolík, nízkoodberový 12V/230mA DC Inverzný, vrátane kovania</t>
  </si>
  <si>
    <t>Pol153</t>
  </si>
  <si>
    <t>ČK Autonómna čítačka kariet vrátane klávesnice, DS-K1T802M   Hikvison</t>
  </si>
  <si>
    <t>Pol154</t>
  </si>
  <si>
    <t>Rám + krabica pre inštaláciu na omietku 1 modul</t>
  </si>
  <si>
    <t>Pol155</t>
  </si>
  <si>
    <t>Software Hikcentral</t>
  </si>
  <si>
    <t>Pol156</t>
  </si>
  <si>
    <t>softwérová nadstavba prístupového softwaru - rozširujúca licencia</t>
  </si>
  <si>
    <t>Pol157</t>
  </si>
  <si>
    <t>Čipová karta/kľúčenka Mifare</t>
  </si>
  <si>
    <t xml:space="preserve">              SKV vnútorná jednotka s dotyk displayom - na vrátnici - ovládanie prístupu a dverí</t>
  </si>
  <si>
    <t>Pol158</t>
  </si>
  <si>
    <t>IP Vnútoná jednotka, 7“ Screen, ethernet - štandard</t>
  </si>
  <si>
    <t>D7</t>
  </si>
  <si>
    <t xml:space="preserve">           Aktívne prvky  pre SKV v Rack R10, centrála dohladu</t>
  </si>
  <si>
    <t>Pol159</t>
  </si>
  <si>
    <t>Cisco SF350-24MP 24-port 10/100/1000 POE Managed Switch</t>
  </si>
  <si>
    <t>Pol160</t>
  </si>
  <si>
    <t>APC Smart-UPS C 750VA 2U Rack mountable LCD 230V with SmartConnect</t>
  </si>
  <si>
    <t>D8</t>
  </si>
  <si>
    <t xml:space="preserve">           Správa SKV, PS Hikvision, centrála dohladu (na 6NP)</t>
  </si>
  <si>
    <t>Pol161</t>
  </si>
  <si>
    <t>Pracovná stanica DS-WSEWI-T2/4200, iVMS4200, OSWin10, kde bude inštalovaný Hikvision®  KlientSoftwer iVMS-4200   v Rack dohladu na 6NP</t>
  </si>
  <si>
    <t>D9</t>
  </si>
  <si>
    <t>prace montáže</t>
  </si>
  <si>
    <t>Pol162</t>
  </si>
  <si>
    <t>Pol163</t>
  </si>
  <si>
    <t>Pol164</t>
  </si>
  <si>
    <t>Pol165</t>
  </si>
  <si>
    <t>Pol166</t>
  </si>
  <si>
    <t>Pol167</t>
  </si>
  <si>
    <t>Pol168</t>
  </si>
  <si>
    <t>Pol169</t>
  </si>
  <si>
    <t>Pol170</t>
  </si>
  <si>
    <t>Pol171</t>
  </si>
  <si>
    <t>Pol172</t>
  </si>
  <si>
    <t>Pol173</t>
  </si>
  <si>
    <t>D10</t>
  </si>
  <si>
    <t>Kamerový IP systém</t>
  </si>
  <si>
    <t>Pol174</t>
  </si>
  <si>
    <t>Kamera DS-2CD2143G2-IS -Vnútorná 4Mpx IP Dome  kamera s IR prísvitom, Objektív: fix 2.8 mm , Rozlíšenie: 2688 x 1520 - umiestniť na chodby a určené pracoviská KC</t>
  </si>
  <si>
    <t>Pol175</t>
  </si>
  <si>
    <t>HikVision DOME IP kamera DS-2DE4425IW-DE(T5) - PTZ - speed dome . Vonkajšia dome PTZ otočná IP kamera, Objektív: 4,8..120 mm, Maximálne rozlíšenie: 2560 x 1440 ( 4 MPx ) - umiestniť na bočnú fasádu budovy na konzolu</t>
  </si>
  <si>
    <t>Pol176</t>
  </si>
  <si>
    <t>Nahrávacie zariadenie  NVR DS7732NI/M416P - 32 kanálový sieťový videorekordér - NVR - pre IP kamery-16xPoE - rozlíšenie kamier až do 32 MPx, šírka vstupného/výstupného pásma 320 / 256 Mbps - Umiestniť v serverovni 156 v Rack R10</t>
  </si>
  <si>
    <t>Pol177</t>
  </si>
  <si>
    <t>Pamätové médium HDD5TBPurple - 5TB, 3,5", cache 64 MB, SATA 6 Gb/s,  Umiestiť do NVR v rack R10</t>
  </si>
  <si>
    <t>Pol178</t>
  </si>
  <si>
    <t>Monitor  27" – IPS, Quad HD, 2560 × 1440 (16 : 9), 180 Hz, antireflexný displej, 10 bit, 1 ms,    Umiestniť pri PC vrátnica-prehlad kamier</t>
  </si>
  <si>
    <t>Pol179</t>
  </si>
  <si>
    <t>PC pracovná stanica monitoringu PTV kamier   Umiestniť na vrátnici</t>
  </si>
  <si>
    <t>Pol180</t>
  </si>
  <si>
    <t>DS-1005KI klávesnica PTZ-joystick monitoringu PTV kamier   Umiestniť na vrátnici</t>
  </si>
  <si>
    <t>Pol181</t>
  </si>
  <si>
    <t>PoE Switch DS3E0318PE - 16+1 portový nemanažovateľný PoE switch HikVision s funkciou predĺženia komunikačnej trasy     Umiestniť v rack R10</t>
  </si>
  <si>
    <t>Pol182</t>
  </si>
  <si>
    <t>Držiaky kamier-konzola  na stenu</t>
  </si>
  <si>
    <t>Pol183</t>
  </si>
  <si>
    <t>Inštalačné krabice kamier</t>
  </si>
  <si>
    <t>Pol184</t>
  </si>
  <si>
    <t>Drobný Inštalačný materiál</t>
  </si>
  <si>
    <t>sada</t>
  </si>
  <si>
    <t>Pol185</t>
  </si>
  <si>
    <t>Naprogramovanie kamerového systému, oživenei, funkčné skúšky, obrazové testy</t>
  </si>
  <si>
    <t>D11</t>
  </si>
  <si>
    <t>prace - montáže</t>
  </si>
  <si>
    <t>Pol186</t>
  </si>
  <si>
    <t>Pol187</t>
  </si>
  <si>
    <t>Pol188</t>
  </si>
  <si>
    <t>Pol189</t>
  </si>
  <si>
    <t>Pol190</t>
  </si>
  <si>
    <t>Pol191</t>
  </si>
  <si>
    <t>Pol192</t>
  </si>
  <si>
    <t>Pol193</t>
  </si>
  <si>
    <t>Pol194</t>
  </si>
  <si>
    <t>Pol195</t>
  </si>
  <si>
    <t>Pol196</t>
  </si>
  <si>
    <t>Pol54</t>
  </si>
  <si>
    <t>D12</t>
  </si>
  <si>
    <t>2.     Štruktúrovaná kabeláž - pasívny rozvod, centrály, trasy</t>
  </si>
  <si>
    <t>D13</t>
  </si>
  <si>
    <t>CENTRUM - centrálny RACK v miest. 156 Serverovňa</t>
  </si>
  <si>
    <t>Pol197</t>
  </si>
  <si>
    <t>Rozvodný panel 19" 6x230V  VF filter, pre zdroje UPS</t>
  </si>
  <si>
    <t>Pol198</t>
  </si>
  <si>
    <t>Polica 19" perforovaná, 1U, 350mm, 50kg</t>
  </si>
  <si>
    <t>Pol199</t>
  </si>
  <si>
    <t>Panelový organizér káblov 19", 1U</t>
  </si>
  <si>
    <t>Pol200</t>
  </si>
  <si>
    <t>Zemniaca svorka</t>
  </si>
  <si>
    <t>D14</t>
  </si>
  <si>
    <t>DÁTOVÁ ČASŤ  FCS CAT 6  Kamery, Video/Audiovrátniky, ČK, Prepoj centrálRack - podruž.Sw na poschodia</t>
  </si>
  <si>
    <t>Pol201</t>
  </si>
  <si>
    <t>FCS zásuvka 1x RJ45/s Cat.6, zapustená/na povrch, modulárna-kamery</t>
  </si>
  <si>
    <t>Pol202</t>
  </si>
  <si>
    <t>FCS krabica na omietku</t>
  </si>
  <si>
    <t>Pol203</t>
  </si>
  <si>
    <t>krimplovaci konektor1x RJ45 pre IP zariadenia</t>
  </si>
  <si>
    <t>Pol204</t>
  </si>
  <si>
    <t>Krabica pod omietku</t>
  </si>
  <si>
    <t>Pol205</t>
  </si>
  <si>
    <t>FCS patch-panel, 24x RJ45/s Cat.6, 19" 1U</t>
  </si>
  <si>
    <t>Pol206</t>
  </si>
  <si>
    <t>Kábel F/UTP, 300 MHz, LSOH B2ca Cat6</t>
  </si>
  <si>
    <t>Pol207</t>
  </si>
  <si>
    <t>Kábel CYKY-Lo 2x1 - napájanie Ezámkov</t>
  </si>
  <si>
    <t>D15</t>
  </si>
  <si>
    <t>PATCH-KÁBLE cat6</t>
  </si>
  <si>
    <t>Pol208</t>
  </si>
  <si>
    <t>Dátový patch-kábel SF/UTP RJ45s/RJ45s, Cat.5e, 1m</t>
  </si>
  <si>
    <t>Pol209</t>
  </si>
  <si>
    <t>FO patch-cord DSC/SC duplex,SM 9/125, 2m</t>
  </si>
  <si>
    <t>D16</t>
  </si>
  <si>
    <t>TRASY</t>
  </si>
  <si>
    <t>D17</t>
  </si>
  <si>
    <t>OCHRANNE TRUBKY</t>
  </si>
  <si>
    <t>Pol210</t>
  </si>
  <si>
    <t>Trubka HFIR/HFXP 25/19, flame-retardant</t>
  </si>
  <si>
    <t>Pol211</t>
  </si>
  <si>
    <t>Príchytka na trubku FXP 25</t>
  </si>
  <si>
    <t>Pol212</t>
  </si>
  <si>
    <t>Spojka na trubku FXP 25</t>
  </si>
  <si>
    <t>Pol213</t>
  </si>
  <si>
    <t>Pevná rúrka M-25 so spojkou 3m</t>
  </si>
  <si>
    <t>Pol214</t>
  </si>
  <si>
    <t>Grip 55x30</t>
  </si>
  <si>
    <t>D18</t>
  </si>
  <si>
    <t>OSTATNE</t>
  </si>
  <si>
    <t>D19</t>
  </si>
  <si>
    <t>prace - montáž</t>
  </si>
  <si>
    <t>Pol215</t>
  </si>
  <si>
    <t>Pol216</t>
  </si>
  <si>
    <t>Pol217</t>
  </si>
  <si>
    <t>Pol218</t>
  </si>
  <si>
    <t>Pol219</t>
  </si>
  <si>
    <t>Pol220</t>
  </si>
  <si>
    <t>Pol221</t>
  </si>
  <si>
    <t>Pol222</t>
  </si>
  <si>
    <t>Pol223</t>
  </si>
  <si>
    <t>Pol224</t>
  </si>
  <si>
    <t>Pol225</t>
  </si>
  <si>
    <t>Pol69</t>
  </si>
  <si>
    <t>Ukončovanie kábla  v zásuvke a patch-paneli, patchmoduloch</t>
  </si>
  <si>
    <t>Pol70</t>
  </si>
  <si>
    <t>Certifikačné meranie portov kabelážneho systému cat.6</t>
  </si>
  <si>
    <t>Pol226</t>
  </si>
  <si>
    <t>Pol227</t>
  </si>
  <si>
    <t>Pol228</t>
  </si>
  <si>
    <t>Pol229</t>
  </si>
  <si>
    <t>Pol230</t>
  </si>
  <si>
    <t>Pol231</t>
  </si>
  <si>
    <t>Pol232</t>
  </si>
  <si>
    <t>Pol78</t>
  </si>
  <si>
    <t>Drážkovanie tehla do f28</t>
  </si>
  <si>
    <t>Pol79</t>
  </si>
  <si>
    <t>Drážkovanie tehla do f42</t>
  </si>
  <si>
    <t>Pol80</t>
  </si>
  <si>
    <t>Drážkovanie beton do f28</t>
  </si>
  <si>
    <t>Pol82</t>
  </si>
  <si>
    <t>Vykružovanie otvorov pre vnútorné jednotky beton</t>
  </si>
  <si>
    <t>Pol83</t>
  </si>
  <si>
    <t>Prieraz do hr.30 do f50, tehla</t>
  </si>
  <si>
    <t>Pol84</t>
  </si>
  <si>
    <t>Prieraz do hr.30 do f30, betón</t>
  </si>
  <si>
    <t>Pol85</t>
  </si>
  <si>
    <t>Sadrovanie prierazov</t>
  </si>
  <si>
    <t>Pol86</t>
  </si>
  <si>
    <t>Vytýčenie trasy rozvodu</t>
  </si>
  <si>
    <t>Pol87</t>
  </si>
  <si>
    <t>Vyťahovanie káblov v sadrokartónových priečkach</t>
  </si>
  <si>
    <t>Pol88</t>
  </si>
  <si>
    <t>Vysprávky po koncových zariadeniach</t>
  </si>
  <si>
    <t>Pol89</t>
  </si>
  <si>
    <t>Príplatok za zaťahovanie kábla do trubiek a podlahových rozvodov</t>
  </si>
  <si>
    <t>Pol90</t>
  </si>
  <si>
    <t>Zaťahovanie kabeláže vo dverách k zámkom a MG</t>
  </si>
  <si>
    <t>Pol91</t>
  </si>
  <si>
    <t>Príplatok za prácu vo výškach nad 3,5 m</t>
  </si>
  <si>
    <t>Pol92</t>
  </si>
  <si>
    <t>Projektová dokumentácia DSV</t>
  </si>
  <si>
    <t>paré</t>
  </si>
  <si>
    <t>Pol93</t>
  </si>
  <si>
    <t>Technický dozor</t>
  </si>
  <si>
    <t>Pol94</t>
  </si>
  <si>
    <t>Dopravné náklady</t>
  </si>
  <si>
    <t>km</t>
  </si>
  <si>
    <t>D20</t>
  </si>
  <si>
    <t>PRÍPLATKY A SLUŽBY</t>
  </si>
  <si>
    <t>Pol95</t>
  </si>
  <si>
    <t>Obhliadka, projektová príprava</t>
  </si>
  <si>
    <t>Pol96</t>
  </si>
  <si>
    <t>Kontrolné porady</t>
  </si>
  <si>
    <t>1_6_3 - E 1.6.3 -Slaboprúd - EZS -Elektrický zabezpečovací systém, rozvody, centrála</t>
  </si>
  <si>
    <t xml:space="preserve">M - Práce a dodávky M EZS   </t>
  </si>
  <si>
    <t xml:space="preserve">    22-M - Montáže oznam. a zabezp. zariadení   </t>
  </si>
  <si>
    <t xml:space="preserve">    46-M - Zemné a stavebné práce pri extr.mont.prácach   </t>
  </si>
  <si>
    <t xml:space="preserve">    95-M - Revízie   </t>
  </si>
  <si>
    <t xml:space="preserve">VRN - Vedľajšie rozpočtové náklady   </t>
  </si>
  <si>
    <t xml:space="preserve">VRN07 - Dopravné náklady   </t>
  </si>
  <si>
    <t xml:space="preserve">Práce a dodávky M EZS   </t>
  </si>
  <si>
    <t>22-M</t>
  </si>
  <si>
    <t xml:space="preserve">Montáže oznam. a zabezp. zariadení   </t>
  </si>
  <si>
    <t>INTEGRA 128 PLUS</t>
  </si>
  <si>
    <t>SATEL Integra 128  EZS ústredňa s komunikátorom; 16-128 vstupov a výstupov</t>
  </si>
  <si>
    <t>OPU-3 P</t>
  </si>
  <si>
    <t>Plast.Univerzál. skrinka pre Ústredňu ,moduly, pre(aku.18Ah a trafo 40 ,60VA ,APS412)</t>
  </si>
  <si>
    <t>SPIN-KMGPRS</t>
  </si>
  <si>
    <t>IP Komunikátor pre PCO KRPZ + GPRS nadstavba</t>
  </si>
  <si>
    <t>INT-KLCDR-BL</t>
  </si>
  <si>
    <t>INT-KLCDR-BL LCD klávesnica s integrovanou čítačkou bezkontaktných kariet ID s dvierkami pre systémy INTEGRA s modrým podsvietením</t>
  </si>
  <si>
    <t>INT-E</t>
  </si>
  <si>
    <t>INT-E rozširovací expandér 8 vstupov pre ústredne INTEGRA</t>
  </si>
  <si>
    <t>APS-412</t>
  </si>
  <si>
    <t>Zdroj zálohovaný, spínaný, v kryte, 13.8VDC/4A, max.18Ah aku, obmedz, odpoj</t>
  </si>
  <si>
    <t>HPB 1812</t>
  </si>
  <si>
    <t>Akumulátor 18Ah/12V Nabíjací prúd:odporúčané: 1,8A /maximálne: 5,4A</t>
  </si>
  <si>
    <t>ETHM-1 Plus</t>
  </si>
  <si>
    <t>Systémový Ethernet (TCP/IP) komunikátor bez krytu ku Satel Integra</t>
  </si>
  <si>
    <t>Pol29</t>
  </si>
  <si>
    <t>GSM Systémový GSM modul v kryte</t>
  </si>
  <si>
    <t>Pol30</t>
  </si>
  <si>
    <t>SIM karta do GSM modulu pre skúšobné obdobie 1mes. aktivované SMS</t>
  </si>
  <si>
    <t>Satel GREY Plus</t>
  </si>
  <si>
    <t>Dual snímač PIR+MW s konzolou, 11 x 10 m (130°), odber 25 mA, odporúčaná mon. výška 2,4 m, prac. teplota -30/+50°C, vymeniteľná šošovka</t>
  </si>
  <si>
    <t>Satel Graphite</t>
  </si>
  <si>
    <t>Snímač PIR s konzolou, 15 x 14  m/130°, odber 12 mA,  mon. výška &gt;2,4; 2,4; &lt;2,4 m, prac. teplota -10÷+55°C, vymeniteľná šošovka</t>
  </si>
  <si>
    <t>Indigo</t>
  </si>
  <si>
    <t>GLASS BREAK Detektor rozbitia skla, dosah 6m, pamäť poplachu</t>
  </si>
  <si>
    <t>Prepad TL PB-10</t>
  </si>
  <si>
    <t>Prepadové TL pre obsluhu v nábytku, pod stolom</t>
  </si>
  <si>
    <t>MG</t>
  </si>
  <si>
    <t>MC2110AH MG kontakt, povrch, hliník, prac medz 50mm, 4-drôt armovaný kábel</t>
  </si>
  <si>
    <t>Pol31</t>
  </si>
  <si>
    <t>SD 3001 externá dynamická siréna s LED blikačom, 120dB, ochranný plech, odber max. 1,2A, červený blikač, 1,2Ah záložný akumulátor</t>
  </si>
  <si>
    <t>555113205</t>
  </si>
  <si>
    <t>Oznamovací kábel  JXFE-R 03x2x0,5 E</t>
  </si>
  <si>
    <t>305483</t>
  </si>
  <si>
    <t>Dátový kábel K-FTP cat5e LSOH AWG24 drot  B2Ca</t>
  </si>
  <si>
    <t>43233191</t>
  </si>
  <si>
    <t>Cu-Kábel pre pohyblivé uloženie Vodic CYH 2x1červeno-čierny</t>
  </si>
  <si>
    <t>32521</t>
  </si>
  <si>
    <t>Elektroinštalačný materiál a prístroje -  I-Trubka VRM 25 TURBOsv.s.L=3m,hrdlovaná</t>
  </si>
  <si>
    <t>1652525</t>
  </si>
  <si>
    <t>Elektroinštalačný materiál a prístroje -  I-Trubka FXP 25-TURBO</t>
  </si>
  <si>
    <t>152508</t>
  </si>
  <si>
    <t>Elektroinštalačný materiál a prístroje -  I-Spojka SM 25 svetlosivá</t>
  </si>
  <si>
    <t>160225</t>
  </si>
  <si>
    <t>Elektroinštalačný materiál a prístroje -  I-Prichytka CL 25 svetlosivá</t>
  </si>
  <si>
    <t>2007045</t>
  </si>
  <si>
    <t>Inštalačné krabice  pod a na omietku + príslušenstvo -  OBO-2007045-T40 box 90x90x52  tamper kontakt ( ako MZ-1S)</t>
  </si>
  <si>
    <t>2349051</t>
  </si>
  <si>
    <t>Príchytka Angler  910 N 6x30 GRW</t>
  </si>
  <si>
    <t>3192229</t>
  </si>
  <si>
    <t>Skrutka 4759 4.0X30 Sprint zápustná hlava bit pre kríž. drážku</t>
  </si>
  <si>
    <t>164666</t>
  </si>
  <si>
    <t>podruzny materiál</t>
  </si>
  <si>
    <t>210411102</t>
  </si>
  <si>
    <t>Montáž klávesnice</t>
  </si>
  <si>
    <t>210411123</t>
  </si>
  <si>
    <t>Montáž ústredne</t>
  </si>
  <si>
    <t>220261661</t>
  </si>
  <si>
    <t>Vyznačenie trasy vedenia podľa plánu</t>
  </si>
  <si>
    <t>220320936</t>
  </si>
  <si>
    <t>Montáž rozvodovej krabice koncentrátora vrátane zhotovenia úchytných bodov</t>
  </si>
  <si>
    <t>220321463</t>
  </si>
  <si>
    <t>Montáž zdroja, montáž vodičov, oživenie zariadenia, odskúšanie funkcie</t>
  </si>
  <si>
    <t>220321722</t>
  </si>
  <si>
    <t>Montáž náhrad.zdroja AKU k ústredni a EXP, zostavenie náhradného zdroja pripojenie vodičov, preskúšanie</t>
  </si>
  <si>
    <t>220321761</t>
  </si>
  <si>
    <t>Záverečné oživenie a funkčné odskúšanie zariadenia EZS v rozsahu 1 ústredne, odstránenie závad</t>
  </si>
  <si>
    <t>220330332</t>
  </si>
  <si>
    <t>Montáž signálneho zariadenia a doplnkov, signálného modulu GSM, preskúšanie, uvedenie do prevádzky</t>
  </si>
  <si>
    <t>210411071</t>
  </si>
  <si>
    <t>Montáž snímačov</t>
  </si>
  <si>
    <t>220321741</t>
  </si>
  <si>
    <t>Montáž magnetického snínača a prívodných vodičov</t>
  </si>
  <si>
    <t>210411131</t>
  </si>
  <si>
    <t>Montáž sirény, alarmu</t>
  </si>
  <si>
    <t>220280221</t>
  </si>
  <si>
    <t>Káble bytové JXFE-R(SYKFY) 3 x 2 x 0,5 mm uložené v rúrkach, lištách, bez odviečkovania a zaviečkovania krabíc</t>
  </si>
  <si>
    <t>220511031</t>
  </si>
  <si>
    <t>Kábel v rúrkach FTP</t>
  </si>
  <si>
    <t>210800275</t>
  </si>
  <si>
    <t>Kábel medený uložený v rúrke V03VH-H (CYH) 300 V 2x1</t>
  </si>
  <si>
    <t>210010022</t>
  </si>
  <si>
    <t>Trubka tuhá+ohyb. elektroinšt. z PVC uložená pevne na príchytné body</t>
  </si>
  <si>
    <t>210101443</t>
  </si>
  <si>
    <t>Spojka násuvná pre trubky</t>
  </si>
  <si>
    <t>210011301</t>
  </si>
  <si>
    <t>Osadenie príchytky do tehlového muriva HM 6</t>
  </si>
  <si>
    <t>210010313</t>
  </si>
  <si>
    <t>Krabica odbočná s viečkom, bez zapojenia (KO 125) štvorcová</t>
  </si>
  <si>
    <t>001400043</t>
  </si>
  <si>
    <t>Ostatné náklady stavby - práce na ťažko prístupných miestach práce vo výškach resp. hĺbkach</t>
  </si>
  <si>
    <t>220300001</t>
  </si>
  <si>
    <t>Zhotovenie koncovej káblovej formy na jednom konci, do dĺžky 0,5 m,na kábli do 5 x 2 mm</t>
  </si>
  <si>
    <t>220060311</t>
  </si>
  <si>
    <t>Premeranie izolačného stavu a kontinuity žíl kábla, úprava a uzavretia koncov-kábel telefónny 10 žíl</t>
  </si>
  <si>
    <t>941955004</t>
  </si>
  <si>
    <t>Lešenie ľahké pracovné pomocné s výškou lešeňovej podlahy nad 2,50 do 3,5 m</t>
  </si>
  <si>
    <t>46-M</t>
  </si>
  <si>
    <t xml:space="preserve">Zemné a stavebné práce pri extr.mont.prácach   </t>
  </si>
  <si>
    <t>971033151</t>
  </si>
  <si>
    <t>Vrtanie/vybúranie otvoru v murive tehl. priemeru profilu do 60 mm hr.do 450 mm,  -0,00200t</t>
  </si>
  <si>
    <t>95-M</t>
  </si>
  <si>
    <t xml:space="preserve">Revízie   </t>
  </si>
  <si>
    <t>220320941</t>
  </si>
  <si>
    <t>Revízia EZS zariadenia, preskúšanie funkcie,vystavenie protokolu a uvedenie do prevádzky</t>
  </si>
  <si>
    <t>VRN</t>
  </si>
  <si>
    <t xml:space="preserve">Vedľajšie rozpočtové náklady   </t>
  </si>
  <si>
    <t>000400022</t>
  </si>
  <si>
    <t>Projektové práce - stavebná časť (stavebné objekty vrátane ich technického vybavenia). náklady na dokumentáciu skutočného zhotovenia stavby PSV</t>
  </si>
  <si>
    <t>9990000000</t>
  </si>
  <si>
    <t>Ostatný materiál 3,6%</t>
  </si>
  <si>
    <t>VRN07</t>
  </si>
  <si>
    <t xml:space="preserve">Dopravné náklady   </t>
  </si>
  <si>
    <t>000700011</t>
  </si>
  <si>
    <t>Dopravné náklady - mimostavenisková doprava objektivizácia dopravných nákladov materiálov</t>
  </si>
  <si>
    <t>1_7 - E 1.7 Umelé osvetlenie a vnútorné  silnoprúdové rozvody</t>
  </si>
  <si>
    <t>1_7_1 - E 1.6 Elektroinstalácia</t>
  </si>
  <si>
    <t>PRÁCE A DODÁVKY INÉ - PRÁCE A DODÁVKY INÉ</t>
  </si>
  <si>
    <t xml:space="preserve">    D1 - PRÁCE A DODÁVKY HSV</t>
  </si>
  <si>
    <t>9 - OSTATNÉ KONŠTRUKCIE A PRÁCE</t>
  </si>
  <si>
    <t xml:space="preserve">    D2 - PRÁCE A DODÁVKY M</t>
  </si>
  <si>
    <t>M21 - 155 Elektromontáže</t>
  </si>
  <si>
    <t>M22 - 156 Montáž oznam. signal. a zab. zariadení</t>
  </si>
  <si>
    <t>PRÁCE A DODÁVKY INÉ</t>
  </si>
  <si>
    <t>341010E563 1</t>
  </si>
  <si>
    <t>Vodič 1-žilový Cu 750V, lanko (CYA) : H07V-K 4 zeleno-žltý</t>
  </si>
  <si>
    <t>341010E573 2</t>
  </si>
  <si>
    <t>Vodič 1-žilový Cu 750V, lanko (CYA) : H07V-K 6 zeleno-žltý</t>
  </si>
  <si>
    <t>341010E583 3</t>
  </si>
  <si>
    <t>Vodič 1-žilový Cu 750V, lanko (CYA) : H07V-K 10 zeleno-žltý</t>
  </si>
  <si>
    <t>341010E597 4</t>
  </si>
  <si>
    <t>Vodič 1 žilový Cu 750V, lanko (CYA) : H07V-K 16 zeleno-žltý</t>
  </si>
  <si>
    <t>341010M474 5</t>
  </si>
  <si>
    <t>Kábel 1-žilový Cu750V, lano (CYA) : H07V-K 95 GNYE (RM) zel/žltý</t>
  </si>
  <si>
    <t>341010M481 6</t>
  </si>
  <si>
    <t>Kábel 1-žilový Cu750V, lano (CYA) : H07V-K 120 GNYE (RM) zel/žltý</t>
  </si>
  <si>
    <t>341211H001 7</t>
  </si>
  <si>
    <t>Kábel bezhalogénový Cu 1kV : 1-CHKE-R-O 2x1,5 B2ca-s1,d1,a1</t>
  </si>
  <si>
    <t>341211H012 8</t>
  </si>
  <si>
    <t>Kábel bezhalogénový Cu 1kV : 1-CHKE-R-J 3x1,5 B2ca-s1,d1,a1</t>
  </si>
  <si>
    <t>341450M228 9</t>
  </si>
  <si>
    <t>Kábel ohybný Cu 500V (CYSY) : H05VV-F 3X2,50</t>
  </si>
  <si>
    <t>341450M266 10</t>
  </si>
  <si>
    <t>Kábel ohybný Cu 500V (CYSY) : H05VV-F 5X1,50</t>
  </si>
  <si>
    <t>341450M270 11</t>
  </si>
  <si>
    <t>Kábel ohybný Cu 500V (CYSY) : H05VV-F 5X4</t>
  </si>
  <si>
    <t>341211H013 12</t>
  </si>
  <si>
    <t>Kábel bezhalogénový Cu 1kV : 1-CHKE-R-O 3x1,5 B2ca-s1,d1,a1</t>
  </si>
  <si>
    <t>341211H014 13</t>
  </si>
  <si>
    <t>Kábel bezhalogénový Cu 1kV : 1-CHKE-R-J 3x2,5 B2ca-s1,d1,a1</t>
  </si>
  <si>
    <t>341211H052 14</t>
  </si>
  <si>
    <t>Kábel bezhalogénový Cu 1kV : 1-CHKE-R-J 5x1,5 B2ca-s1,d1,a1</t>
  </si>
  <si>
    <t>341210M211 15</t>
  </si>
  <si>
    <t>Kábel bezhalogénový Cu 1kV : 1-CXKE-R-O 4x1,5</t>
  </si>
  <si>
    <t>341211H056 16</t>
  </si>
  <si>
    <t>Kábel bezhalogénový Cu 1kV : 1-CHKE-R-J 5x4 B2ca-s1,d1,a1</t>
  </si>
  <si>
    <t>341216E210 17</t>
  </si>
  <si>
    <t>Kábel bezhalogénový Cu 1kV : 1-CXKH-R-J 4x1,5 B2ca-s1,d0,a1</t>
  </si>
  <si>
    <t>341216E340 18</t>
  </si>
  <si>
    <t>Kábel bezhalogénový Cu 1kV : 1-CXKH-R-J 5x6 B2ca-s1,d0,a1</t>
  </si>
  <si>
    <t>341220H012 19</t>
  </si>
  <si>
    <t>Kábel bezhalogénový Cu 1kV : 1-CHKE-V-J 3x1,5 E30</t>
  </si>
  <si>
    <t>341315M154 20</t>
  </si>
  <si>
    <t>Kábel bezhalogénový Cu 1kV : N2XH-J 3x120+70</t>
  </si>
  <si>
    <t>345300L161 21</t>
  </si>
  <si>
    <t>Spínač rad.1 Valena™ : 774401, s krytom, bez rámika, biely</t>
  </si>
  <si>
    <t>345308A251 22</t>
  </si>
  <si>
    <t>Šporáková prípojka rad.3S : 39563-23, zapustená, kompletná, biela</t>
  </si>
  <si>
    <t>345313L161 23</t>
  </si>
  <si>
    <t>Prepínač rad.5 Valena™ : 774405, s krytom, bez rámika, biely</t>
  </si>
  <si>
    <t>345324L161 24</t>
  </si>
  <si>
    <t>Prepínač rad.6 Valena™ : 774406, s krytom, bez rámika, biely</t>
  </si>
  <si>
    <t>345327L161 25</t>
  </si>
  <si>
    <t>Prepínač rad.7 Valena™ : 774407, s krytom, bez rámika, biely</t>
  </si>
  <si>
    <t>345330L161 26</t>
  </si>
  <si>
    <t>Ovládač tlač. rad.1/0 Valena™ : 774411, s krytom, bez rámika, biely</t>
  </si>
  <si>
    <t>345380T201 27</t>
  </si>
  <si>
    <t>Ovládač tlač. rad.1/0 Praktik : 4FN 580 142.901, nástenný, kompletný, IP44, biely</t>
  </si>
  <si>
    <t>345350A801 28</t>
  </si>
  <si>
    <t>Spínač rad.1 Praktik 3553-01929 B, nástenný, kompletný, IP44, biely</t>
  </si>
  <si>
    <t>345363A801 29</t>
  </si>
  <si>
    <t>Prepínač rad.5 Praktik 3553-05929 B, nástenný, kompletný, IP44, biely</t>
  </si>
  <si>
    <t>345382L313 30</t>
  </si>
  <si>
    <t>Ovládač tlač. T6 S1 J 22 RU 54</t>
  </si>
  <si>
    <t>345400L161 31</t>
  </si>
  <si>
    <t>Zásuvka 1-nás. Valena™ : 774396, bez rámika (bez oc) biela</t>
  </si>
  <si>
    <t>345401L601 32</t>
  </si>
  <si>
    <t>Zásuvka 1-nás. Mosaic™ : 077140 (2MD) bez rámika (oc) biela</t>
  </si>
  <si>
    <t>345405L601 33</t>
  </si>
  <si>
    <t>Zásuvka 1-nás. Mosaic™ : S77140 (2MD) s prepäťovou ochranou (opt.sign) bez rámika (BS-oc) biela</t>
  </si>
  <si>
    <t>345425A801 34</t>
  </si>
  <si>
    <t>Zásuvka 2-nás. Praktik 5518-2029 B, nástenná s viečkami, kompletná (bez oc) IP44, biela</t>
  </si>
  <si>
    <t>345461L161 35</t>
  </si>
  <si>
    <t>Spínač ovládania žalúzií Valena™ : 774404, priame ovládanie motora, s krytom, bez rámika, biely</t>
  </si>
  <si>
    <t>345531L002 36</t>
  </si>
  <si>
    <t>Rámik 1-násobný Valena™ Neutrál 774461, biely, prúžok - priehľadný</t>
  </si>
  <si>
    <t>345532L002 37</t>
  </si>
  <si>
    <t>Rámik 2-násobný Valena™ Neutrál 774462, univerzálny, biely, prúžok - priehľadný</t>
  </si>
  <si>
    <t>345533L002 38</t>
  </si>
  <si>
    <t>Rámik 3-násobný Valena™ Neutrál 774463, univerzálny, biely, prúžok - priehľadný</t>
  </si>
  <si>
    <t>345534L002 39</t>
  </si>
  <si>
    <t>Rámik 4-násobný Valena™ Neutrál 774464, univerzálny, biely, prúžok - priehľadný</t>
  </si>
  <si>
    <t>345534L111 40</t>
  </si>
  <si>
    <t>Rámik 4-násobný Valena™ Life : 754134, univerzálny, hliník</t>
  </si>
  <si>
    <t>345534L601 41</t>
  </si>
  <si>
    <t>- doska montážna Mosaic™ : 080254 pre 4x2MD (8÷10MD) vodorovná</t>
  </si>
  <si>
    <t>345534L606 42</t>
  </si>
  <si>
    <t>Rámik 4-násobný Mosaic™ : 079308 (4x2MD) horizontálny, hliník</t>
  </si>
  <si>
    <t>345534L610 43</t>
  </si>
  <si>
    <t>Rámik x-násobný Mosaic™ : 078810 (10MD) horizontálny, biely</t>
  </si>
  <si>
    <t>345534L611 44</t>
  </si>
  <si>
    <t>Rámik x-násobný Mosaic™ : 079310 (10MD) horizontálny, hliník</t>
  </si>
  <si>
    <t>345535L002 45</t>
  </si>
  <si>
    <t>Rámik 5-násobný Valena™ Neutrál 774465, univerzálny, biely, prúžok - priehľadný</t>
  </si>
  <si>
    <t>345601D011 46</t>
  </si>
  <si>
    <t>Krabica KP prístrojová 1-nás : KUP 68 LP/HF SK (D79x45) pre duté priečky, bezhalogénová</t>
  </si>
  <si>
    <t>345601D212 47</t>
  </si>
  <si>
    <t>Krabica KP prístrojová 2-nás : KUP 68 LP/2HF SK (144x73x45) pre duté priečky, bezhalogénová</t>
  </si>
  <si>
    <t>345601D213 48</t>
  </si>
  <si>
    <t>Krabica KP prístrojová 3-nás : KUP 68 LP/3HF SK (215x73x45) pre duté priečky, bezhalogénová</t>
  </si>
  <si>
    <t>345601D214 49</t>
  </si>
  <si>
    <t>Krabica KP prístrojová 4-nás : KUP 68 LP/4HF SK (286x73x45) pre duté priečky, bezhalogénová</t>
  </si>
  <si>
    <t>345601D215 50</t>
  </si>
  <si>
    <t>Krabica KP prístrojová 5-nás : KUP 68 LA/5HF (356x73x45) pre duté priečky, bezhalogénová</t>
  </si>
  <si>
    <t>345608K040 51</t>
  </si>
  <si>
    <t>Krabica KR rozvodná : KR 97/5 KA (D103x50) s viečkom a svorkovnicou SP-96 (5x4/4mm2), sivá</t>
  </si>
  <si>
    <t>345620D600 52</t>
  </si>
  <si>
    <t>Krabica KR rozvodná IP66 uzatvorená : 6455-11 [124x124x50] 3x vývodka + 1x zátka Pg16 (5x4/4mm2) termoset, čierny</t>
  </si>
  <si>
    <t>345651I511 53</t>
  </si>
  <si>
    <t>Rúrka el-inšt PC ohybná 011301 : HFXP-HT 16, bezhalogénová, čierna</t>
  </si>
  <si>
    <t>345651I514 54</t>
  </si>
  <si>
    <t>Rúrka el-inšt PC ohybná 011304 : HFXP-HT 32, bezhalogénová, čierna</t>
  </si>
  <si>
    <t>345710L010 55</t>
  </si>
  <si>
    <t>Lišta el-inšt plastová : 030017 DLPlus 32x20 (šxv) s krytom, biela</t>
  </si>
  <si>
    <t>345711L004 56</t>
  </si>
  <si>
    <t>Kanál el-inšt plastový : 010433 DLP 150x65 (šxv) bez krytu (0-2 oddelenia) biely</t>
  </si>
  <si>
    <t>345713I051 57</t>
  </si>
  <si>
    <t>Žľab el-inšt Al parapetný 034200 : ALU 13065-AG (65x130mm) bez veka, strieborný</t>
  </si>
  <si>
    <t>345718L241 58</t>
  </si>
  <si>
    <t>- spojka kanálu : 010691, pre kanál DLP, so západkami, pre inštaláciu pri spájaní kanálov, biela</t>
  </si>
  <si>
    <t>345718L243 59</t>
  </si>
  <si>
    <t>- priehradka vnútorná : 010583, pre kanál DLP hĺbky 65</t>
  </si>
  <si>
    <t>345718L244 60</t>
  </si>
  <si>
    <t>- kryt kanálu ohybný š.130 : 010524, pre celý kanál DLP150x65, biely</t>
  </si>
  <si>
    <t>345718L245 61</t>
  </si>
  <si>
    <t>- spojka krytu : 010804, samolepiaca, pre šírku krytu 130 kanála DLP, biela</t>
  </si>
  <si>
    <t>345718L249 62</t>
  </si>
  <si>
    <t>- uhol plochý : 010790, pre kanál DLP 150x65 (kolmé 90°odbočenie) biely</t>
  </si>
  <si>
    <t>345718L250 63</t>
  </si>
  <si>
    <t>- uhol vonkajší : 010623, pre kanál DLP hĺbky 65, bez rozdeľovacích priečok (variabilný 60-120°) biely</t>
  </si>
  <si>
    <t>345718L251 64</t>
  </si>
  <si>
    <t>- uhol vmútorný : 010603, pre kanál DLP hĺbky 65, bez rozdeľovacích priečok (variabilný 80-100°) biely</t>
  </si>
  <si>
    <t>345718L255 65</t>
  </si>
  <si>
    <t>- záslepka koncová : 010706, pre kanál DLP 150x65, biela</t>
  </si>
  <si>
    <t>345719I020 66</t>
  </si>
  <si>
    <t>- koncovka hliníková 034271 : ALE 130 RH</t>
  </si>
  <si>
    <t>345719I021 67</t>
  </si>
  <si>
    <t>- uhol vonkajší hliníkový 034213 : ALA 130 RH, s vekom</t>
  </si>
  <si>
    <t>345719I023 68</t>
  </si>
  <si>
    <t>- uhol plochý 90° hliníkový 034258 : ALF 130 RH, s vekom</t>
  </si>
  <si>
    <t>345719I024 69</t>
  </si>
  <si>
    <t>- veko hliníkového žľabu 034234 : ALD RH</t>
  </si>
  <si>
    <t>345719I026 70</t>
  </si>
  <si>
    <t>- spojovací čap žľabu 005040 : VS 731, pre vodivé spojenie</t>
  </si>
  <si>
    <t>345719I029 71</t>
  </si>
  <si>
    <t>Krabica KP prístrojová lištová 1-nás 064119 : KADO 47, vstavaná</t>
  </si>
  <si>
    <t>3543511R07 72</t>
  </si>
  <si>
    <t>Koncovka na kábel 1kV : GUST-01/4x70-150/250-L12, so šrubovacími kábelovými okami</t>
  </si>
  <si>
    <t>3549040A92 73</t>
  </si>
  <si>
    <t>Svorka uzemňovacia ZS 4 4 mm BERNARD</t>
  </si>
  <si>
    <t>3549042A10 74</t>
  </si>
  <si>
    <t>Svorka krížová (Cu) : SK (4xM8)</t>
  </si>
  <si>
    <t>3549042A30 75</t>
  </si>
  <si>
    <t>Svorka pripájacia (Cu) : SP 1, pre spojenie kovových súčiastoky (2xM8)</t>
  </si>
  <si>
    <t>3549090D01 76</t>
  </si>
  <si>
    <t>Prípojnica potenciálového vyrovnania : EVP-SK, s plombovateľným krytom</t>
  </si>
  <si>
    <t>3549090K01 77</t>
  </si>
  <si>
    <t>Svorkovnica ekvipotenciálna EPS 2, s krytom, pripojenie (2,5÷95)mm2 + páska 30x4</t>
  </si>
  <si>
    <t>3580822P12 78</t>
  </si>
  <si>
    <t>Spínač vačkový 3P/ 25A v plastovej skrinke S 25 JPD 1103 A6 : 0103442, s čelnou doskou, IP65, vypínač</t>
  </si>
  <si>
    <t>920AM307351 79</t>
  </si>
  <si>
    <t>Hmoždinka H8 + SKRUTKA</t>
  </si>
  <si>
    <t>920AM561921 80</t>
  </si>
  <si>
    <t>Sušič rúk DYSON AIRBLADE AB14</t>
  </si>
  <si>
    <t>921AN36596 81</t>
  </si>
  <si>
    <t>Zdroj ZAS 50/12t</t>
  </si>
  <si>
    <t>921AN36597 82</t>
  </si>
  <si>
    <t>Senzor APIS 4GK</t>
  </si>
  <si>
    <t>999999011 83</t>
  </si>
  <si>
    <t>Kábelové lávky( viď špecifikácia )-oceniť v prílohe</t>
  </si>
  <si>
    <t>999999012 84</t>
  </si>
  <si>
    <t>Rozvádzače spolu ( viď špecifikácia ) oceniť v prílohe</t>
  </si>
  <si>
    <t>999999013 85</t>
  </si>
  <si>
    <t>DODÁVKA SVIETIDIEL ( viď špecifikácia )oceniť v prílohe</t>
  </si>
  <si>
    <t>PRÁCE A DODÁVKY HSV</t>
  </si>
  <si>
    <t>OSTATNÉ KONŠTRUKCIE A PRÁCE</t>
  </si>
  <si>
    <t>973031324 86</t>
  </si>
  <si>
    <t>Vysek. kapies v murive z tehál do 0,10 m2 hĺ. do 15 cm</t>
  </si>
  <si>
    <t>974031121 87</t>
  </si>
  <si>
    <t>Vysekanie rýh v tehelnom murive hl. do 3 cm š. do 3 cm</t>
  </si>
  <si>
    <t>974031122 88</t>
  </si>
  <si>
    <t>Vysekanie rýh v tehelnom murive hl. do 3 cm š. do 7 cm</t>
  </si>
  <si>
    <t>974031123 89</t>
  </si>
  <si>
    <t>Vysekanie rýh v tehelnom murive hl. do 3 cm š. do 10 cm</t>
  </si>
  <si>
    <t>974031221 90</t>
  </si>
  <si>
    <t>Vysekanie rýh v tehel. murive pri strope hl. do 3 cm š. 3 cm</t>
  </si>
  <si>
    <t>PRÁCE A DODÁVKY M</t>
  </si>
  <si>
    <t>M21</t>
  </si>
  <si>
    <t>155 Elektromontáže</t>
  </si>
  <si>
    <t>210010002 91</t>
  </si>
  <si>
    <t>Montáž el-inšt rúrky (plast) ohybná, pod omietku D20 (d16)mm</t>
  </si>
  <si>
    <t>210010004 92</t>
  </si>
  <si>
    <t>Montáž el-inšt rúrky (plast) ohybná, pod omietku D32 (d29)mm</t>
  </si>
  <si>
    <t>210010102 93</t>
  </si>
  <si>
    <t>Montáž el-inšt lišty (plast) vrátane spojok, ohybov, rohov, bez krabíc, šírka nad 20 do 40mm</t>
  </si>
  <si>
    <t>210010107 94</t>
  </si>
  <si>
    <t>Montáž el-inšt parapetného kanála (plast) vrátane spojok, ohybov, rohov, bez krabíc, šírka 110 až 220mm</t>
  </si>
  <si>
    <t>210010109 95</t>
  </si>
  <si>
    <t>Montáž el-inšt parapetného kanála (AL ) vrátane spojok, ohybov, rohov, bez krabíc, šírka 110 až 220mm</t>
  </si>
  <si>
    <t>210010301 96</t>
  </si>
  <si>
    <t>Montáž krabice do muriva 1-nás KP (68) bez zapojenia, prístrojová</t>
  </si>
  <si>
    <t>210010302 97</t>
  </si>
  <si>
    <t>Montáž krabice do muriva 2-3-nás KP (68) bez zapojenia, prístrojová</t>
  </si>
  <si>
    <t>210010303 98</t>
  </si>
  <si>
    <t>Montáž krabice do muriva 4-5-nás KP (68) bez zapojenia, prístrojová</t>
  </si>
  <si>
    <t>210010322 99</t>
  </si>
  <si>
    <t>Montáž krabice do muriva KR (97) vrátane zapojenia, rozvodka s vekom a svorkovnicou</t>
  </si>
  <si>
    <t>210010330 100</t>
  </si>
  <si>
    <t>Montáž nosiča prístrojov do elektroinštalačných líšt, bez zapojenia (KP) prístrojová</t>
  </si>
  <si>
    <t>210010351 101</t>
  </si>
  <si>
    <t>Montáž krabice KR, vrátane zapojenia, vodiče do 4mm2, rozvodka IP40-66 (6455-11)</t>
  </si>
  <si>
    <t>210010521 102</t>
  </si>
  <si>
    <t>Odviečkovanie, zaviečkovanie krabíc s viečkom na závit</t>
  </si>
  <si>
    <t>210010522 103</t>
  </si>
  <si>
    <t>Odviečkovanie, zaviečkovanie krabíc s viečkom na skrutku</t>
  </si>
  <si>
    <t>210020307 104</t>
  </si>
  <si>
    <t>Montáž káblového žľabu, výška bočnice 100, š.125 (mm), vrátane kolien, T-kusov, s podperami, s vekom</t>
  </si>
  <si>
    <t>210100002 105</t>
  </si>
  <si>
    <t>Ukončenie vodiča v rozvádzači, zapojenie 4-6 mm2</t>
  </si>
  <si>
    <t>210100003 106</t>
  </si>
  <si>
    <t>Ukončenie vodiča v rozvádzači, zapojenie 10-16 mm2</t>
  </si>
  <si>
    <t>210100008 107</t>
  </si>
  <si>
    <t>Ukončenie vodiča v rozvádzači, zapojenie 95 mm2</t>
  </si>
  <si>
    <t>210100009 108</t>
  </si>
  <si>
    <t>Ukončenie vodiča v rozvádzači, zapojenie 120 mm2</t>
  </si>
  <si>
    <t>210100251 109</t>
  </si>
  <si>
    <t>Ukončenie celoplastových káblov zmršťovacou záklopkou do 4x10 mm2</t>
  </si>
  <si>
    <t>210100254 110</t>
  </si>
  <si>
    <t>Ukončenie celoplastových káblov zmršťovacou záklopkou 4x 70-95 mm2</t>
  </si>
  <si>
    <t>210100258 111</t>
  </si>
  <si>
    <t>Ukončenie celoplastových káblov zmršťovacou záklopkou do 5x4 mm2</t>
  </si>
  <si>
    <t>210100259 112</t>
  </si>
  <si>
    <t>Ukončenie celoplastových káblov zmršťovacou záklopkou 5x 6-10 mm2</t>
  </si>
  <si>
    <t>210100606 113</t>
  </si>
  <si>
    <t>Montáž prírubovej 1-cestnej koncovky, pre 1kV celoplastové káble 3x150+70 mm2</t>
  </si>
  <si>
    <t>210110021 114</t>
  </si>
  <si>
    <t>Montáž, spínač nástenný, zapustený IP54-65, rad.1</t>
  </si>
  <si>
    <t>210110023 115</t>
  </si>
  <si>
    <t>Montáž, spínač nástenný, zapustený IP54-65, rad.5</t>
  </si>
  <si>
    <t>210110041 116</t>
  </si>
  <si>
    <t>Montáž, spínač zapustený IP20, rad.1</t>
  </si>
  <si>
    <t>210110043 117</t>
  </si>
  <si>
    <t>Montáž, spínač zapustený IP20, rad.5</t>
  </si>
  <si>
    <t>210110045 118</t>
  </si>
  <si>
    <t>Montáž, prepínač zapustený IP20, rad.6</t>
  </si>
  <si>
    <t>210110046 119</t>
  </si>
  <si>
    <t>Montáž, prepínač zapustený IP20, rad.7</t>
  </si>
  <si>
    <t>210110048 120</t>
  </si>
  <si>
    <t>Montáž, spínač zapustený IP20, rad.1So (orientačný)</t>
  </si>
  <si>
    <t>210110082 121</t>
  </si>
  <si>
    <t>Montáž, spínač - šporáková prípojka zapustená, rad.3</t>
  </si>
  <si>
    <t>210110125 122</t>
  </si>
  <si>
    <t>Montáž, žalúziový spínač, tlačidlové mechanické ovládanie, zapustený, IP20</t>
  </si>
  <si>
    <t>210110461 123</t>
  </si>
  <si>
    <t>Montáž, spínač vačkový v skrinke IP40-65, 10-25A vypínač, prepínač smeru</t>
  </si>
  <si>
    <t>210111012 124</t>
  </si>
  <si>
    <t>Montáž, zásuvka zapustená IP20-40, x-násobná 10/16A - 250V, priebežná</t>
  </si>
  <si>
    <t>210111021 125</t>
  </si>
  <si>
    <t>Montáž, zásuvka nástenná, zapustená IP40-44, x-násobná 10/16A - 250V, koncová</t>
  </si>
  <si>
    <t>210111032 126</t>
  </si>
  <si>
    <t>Montáž, zásuvka nástenná, zapustená IP55-66, x-násobná 10/16A - 250V, priebežná</t>
  </si>
  <si>
    <t>210140430 127</t>
  </si>
  <si>
    <t>Montáž a zapojenie kompletných skriniek so STOP tlačidlom</t>
  </si>
  <si>
    <t>210170001 128</t>
  </si>
  <si>
    <t>Montáž, trafo NN 1-fáz vstavané, 1x prim : 1x sek, do 200VA</t>
  </si>
  <si>
    <t>210190004 129</t>
  </si>
  <si>
    <t>Montáž rozvodnice do 150kg</t>
  </si>
  <si>
    <t>210190051 130</t>
  </si>
  <si>
    <t>Montáž rozvádzača, skriňový-delený do 200kg</t>
  </si>
  <si>
    <t>210190054 131</t>
  </si>
  <si>
    <t>Montáž rozvádzača, skriňový-delený do 500kg</t>
  </si>
  <si>
    <t>210200039 132</t>
  </si>
  <si>
    <t>Montáž, núdzové svietidlo IP20-44, netrvalé osvetlenie, prisadené nástenné</t>
  </si>
  <si>
    <t>210200608 133</t>
  </si>
  <si>
    <t>Montáž, LED svietidlo, prisadený panel IP20-44, 600x600 (mm)</t>
  </si>
  <si>
    <t>210200609 134</t>
  </si>
  <si>
    <t>Montáž, LED svietidlo, prisadený panel IP20-44, 600x1200 (mm)</t>
  </si>
  <si>
    <t>210200651 135</t>
  </si>
  <si>
    <t>Montáž, LED svietidlo, prisadený panel IP54-66, 300x600 (mm)</t>
  </si>
  <si>
    <t>210200663 136</t>
  </si>
  <si>
    <t>Montáž, svietidlo, vstavaný LED panel IP54-66, 600x600 (mm)</t>
  </si>
  <si>
    <t>210200671 137</t>
  </si>
  <si>
    <t>Montáž, svietidlo, závesný LED panel IP54-66, 300x600 (mm)</t>
  </si>
  <si>
    <t>210200751 138</t>
  </si>
  <si>
    <t>Montáž, prisadené svietidlo, pre 1x LED trubice (549mm) IP54-66</t>
  </si>
  <si>
    <t>210200752 139</t>
  </si>
  <si>
    <t>Montáž, prisadené svietidlo, pre 1x LED trubice (1149mm) IP54-66</t>
  </si>
  <si>
    <t>210220301 140</t>
  </si>
  <si>
    <t>Montáž bleskozvodnej svorky do 2 skrutiek (SS,SP1,SR 03)</t>
  </si>
  <si>
    <t>210220302 141</t>
  </si>
  <si>
    <t>Montáž bleskozvodnej svorky nad 2 skrutky (SJ,SK,SO,SZ,ST,SR01-2)</t>
  </si>
  <si>
    <t>210220325 142</t>
  </si>
  <si>
    <t>Montáž a pripojenie ekvipotenciálnej svorkovnice</t>
  </si>
  <si>
    <t>210220451 143</t>
  </si>
  <si>
    <t>Montáž ochranného pospojovanie vodičom Cu 4-25mm2, voľne uložené, bez pripojenia</t>
  </si>
  <si>
    <t>210800105 144</t>
  </si>
  <si>
    <t>Montáž, kábel Cu 750V uložený pod omietku CYKY 3x1,5</t>
  </si>
  <si>
    <t>210800106 145</t>
  </si>
  <si>
    <t>Montáž, kábel Cu 750V uložený pod omietku CYKY 3x2,5</t>
  </si>
  <si>
    <t>210800115 146</t>
  </si>
  <si>
    <t>Montáž, kábel Cu 750V uložený pod omietku CYKY 5x1,5</t>
  </si>
  <si>
    <t>210800531 147</t>
  </si>
  <si>
    <t>Montáž, vodič Cu lanové jadro, inštalačný, voľne uložený H07V-K, CYA 70 - 240</t>
  </si>
  <si>
    <t>210802309 148</t>
  </si>
  <si>
    <t>Montáž, šnúra 500V, lanové jadro, voľne uložená H05VV-F (CYSY) 3x2,5</t>
  </si>
  <si>
    <t>210802318 149</t>
  </si>
  <si>
    <t>Montáž, šnúra 500V, lanové jadro, voľne uložená H05VV-F (CYSY) 5x1,5</t>
  </si>
  <si>
    <t>210802320 150</t>
  </si>
  <si>
    <t>Montáž, šnúra 500V, lanové jadro, voľne uložená H05VV-F (CYSY) 5x4</t>
  </si>
  <si>
    <t>210810001 151</t>
  </si>
  <si>
    <t>Montáž, kábel Cu 750V voľne uložený CYKY 2x1,5</t>
  </si>
  <si>
    <t>210810005 152</t>
  </si>
  <si>
    <t>Montáž, kábel Cu 750V voľne uložený CYKY 3x1,5</t>
  </si>
  <si>
    <t>210810006 153</t>
  </si>
  <si>
    <t>Montáž, kábel Cu 750V voľne uložený CYKY 3x2,5</t>
  </si>
  <si>
    <t>210810009 154</t>
  </si>
  <si>
    <t>Montáž, kábel Cu 750V voľne uložený CYKY 4x1,5</t>
  </si>
  <si>
    <t>210810015 155</t>
  </si>
  <si>
    <t>Montáž, kábel Cu 750V voľne uložený CYKY 5x1,5</t>
  </si>
  <si>
    <t>310</t>
  </si>
  <si>
    <t>210810017 156</t>
  </si>
  <si>
    <t>Montáž, kábel Cu 750V voľne uložený CYKY 5x4-16</t>
  </si>
  <si>
    <t>312</t>
  </si>
  <si>
    <t>210810114 157</t>
  </si>
  <si>
    <t>Montáž, kábel Cu 1kV uložený pevne CYKY 4x120, 3x120+50 (+70)</t>
  </si>
  <si>
    <t>314</t>
  </si>
  <si>
    <t>213280060 158</t>
  </si>
  <si>
    <t>PPV (pomocné a podružné výkony) 6%</t>
  </si>
  <si>
    <t>316</t>
  </si>
  <si>
    <t>213280061 159</t>
  </si>
  <si>
    <t>Podružný materiál</t>
  </si>
  <si>
    <t>318</t>
  </si>
  <si>
    <t>213280062 160</t>
  </si>
  <si>
    <t>Zaobstarávacia prirážka</t>
  </si>
  <si>
    <t>213280063 161</t>
  </si>
  <si>
    <t>Stratné</t>
  </si>
  <si>
    <t>322</t>
  </si>
  <si>
    <t>213280064 162</t>
  </si>
  <si>
    <t>Prirážka na dopravu</t>
  </si>
  <si>
    <t>324</t>
  </si>
  <si>
    <t>213280065 163</t>
  </si>
  <si>
    <t>Prirážka na presun</t>
  </si>
  <si>
    <t>326</t>
  </si>
  <si>
    <t>213290040 164</t>
  </si>
  <si>
    <t>Demontáž jestvujúcej elektroinštalácie</t>
  </si>
  <si>
    <t>328</t>
  </si>
  <si>
    <t>213290047 165</t>
  </si>
  <si>
    <t>Montáž splachovača APIS 4 GK</t>
  </si>
  <si>
    <t>330</t>
  </si>
  <si>
    <t>213290152 166</t>
  </si>
  <si>
    <t>Nepredvídané elektroinštalačné práce</t>
  </si>
  <si>
    <t>332</t>
  </si>
  <si>
    <t>213290155 167</t>
  </si>
  <si>
    <t>Montáž sušiča rúk</t>
  </si>
  <si>
    <t>334</t>
  </si>
  <si>
    <t>213290166 168</t>
  </si>
  <si>
    <t>Montáž káblových lávok</t>
  </si>
  <si>
    <t>336</t>
  </si>
  <si>
    <t>213290170 169</t>
  </si>
  <si>
    <t>Montáž ovládača ventilátora</t>
  </si>
  <si>
    <t>338</t>
  </si>
  <si>
    <t>213291000 170</t>
  </si>
  <si>
    <t>Spracovanie východiskovej revízie a vypracovanie správy</t>
  </si>
  <si>
    <t>340</t>
  </si>
  <si>
    <t>M22</t>
  </si>
  <si>
    <t>156 Montáž oznam. signal. a zab. zariadení</t>
  </si>
  <si>
    <t>220261622 171</t>
  </si>
  <si>
    <t>Osadenie HM 8 do muriva z tehly</t>
  </si>
  <si>
    <t>342</t>
  </si>
  <si>
    <t>Úroveň 4:</t>
  </si>
  <si>
    <t>02 - ROZPIS  -  lavok, rozvadzačov</t>
  </si>
  <si>
    <t>HSV - HSV</t>
  </si>
  <si>
    <t xml:space="preserve">    D31 - Kábelová lávka CF 54/100 EZ</t>
  </si>
  <si>
    <t xml:space="preserve">      D3 - </t>
  </si>
  <si>
    <t xml:space="preserve">    D32 - Kábelová lávka CF 54/50  EZ</t>
  </si>
  <si>
    <t xml:space="preserve">    D33 - Kábelová lávka CF 54/200 </t>
  </si>
  <si>
    <t xml:space="preserve">    D34 - Kábelová lávka CF 54/300</t>
  </si>
  <si>
    <t xml:space="preserve">    D35 - Kábelová lávka CF 54/500</t>
  </si>
  <si>
    <t xml:space="preserve">    D36 - rozvadzac HR-1 pole I</t>
  </si>
  <si>
    <t xml:space="preserve">    D37 - rozvadzac HR-1 pole II</t>
  </si>
  <si>
    <t xml:space="preserve">    D38 -  rozvadzac  R -1.1</t>
  </si>
  <si>
    <t xml:space="preserve">    D39 - rozvadzac R-01</t>
  </si>
  <si>
    <t>D31</t>
  </si>
  <si>
    <t>Kábelová lávka CF 54/100 EZ</t>
  </si>
  <si>
    <t>000 071 1</t>
  </si>
  <si>
    <t>360</t>
  </si>
  <si>
    <t>558 241 2</t>
  </si>
  <si>
    <t>Rýchlospojky EDRN EZ</t>
  </si>
  <si>
    <t>923 020 3</t>
  </si>
  <si>
    <t>Oddeľovacia prepážka COT 50 GS</t>
  </si>
  <si>
    <t>364</t>
  </si>
  <si>
    <t>923 050 4</t>
  </si>
  <si>
    <t>Spojka prepážky COT J GS</t>
  </si>
  <si>
    <t>366</t>
  </si>
  <si>
    <t>586 031 5</t>
  </si>
  <si>
    <t>Stredový úchyt SAS EZ</t>
  </si>
  <si>
    <t>368</t>
  </si>
  <si>
    <t>801 711 6</t>
  </si>
  <si>
    <t>Závitová tyč TF8X1000 EZ</t>
  </si>
  <si>
    <t>370</t>
  </si>
  <si>
    <t>801 211 7</t>
  </si>
  <si>
    <t>Matice EEC8 EZ bal/100 ks</t>
  </si>
  <si>
    <t>bal</t>
  </si>
  <si>
    <t>372</t>
  </si>
  <si>
    <t>585 327 8</t>
  </si>
  <si>
    <t>Zemniaca svorka GRIFEQUIP Al</t>
  </si>
  <si>
    <t>374</t>
  </si>
  <si>
    <t>D32</t>
  </si>
  <si>
    <t>Kábelová lávka CF 54/50  EZ</t>
  </si>
  <si>
    <t>000 061 1</t>
  </si>
  <si>
    <t>344</t>
  </si>
  <si>
    <t>346</t>
  </si>
  <si>
    <t>348</t>
  </si>
  <si>
    <t>350</t>
  </si>
  <si>
    <t>586 140 5</t>
  </si>
  <si>
    <t>Závesný profil SF 50 GS</t>
  </si>
  <si>
    <t>352</t>
  </si>
  <si>
    <t>354</t>
  </si>
  <si>
    <t>356</t>
  </si>
  <si>
    <t>358</t>
  </si>
  <si>
    <t>D33</t>
  </si>
  <si>
    <t xml:space="preserve">Kábelová lávka CF 54/200 </t>
  </si>
  <si>
    <t>000 091 1</t>
  </si>
  <si>
    <t>Kábelová lávka CF 54/200 EZ</t>
  </si>
  <si>
    <t>376</t>
  </si>
  <si>
    <t>378</t>
  </si>
  <si>
    <t>380</t>
  </si>
  <si>
    <t>382</t>
  </si>
  <si>
    <t>013 030 5</t>
  </si>
  <si>
    <t>Profil RCSN 3000 GS</t>
  </si>
  <si>
    <t>384</t>
  </si>
  <si>
    <t>386</t>
  </si>
  <si>
    <t>388</t>
  </si>
  <si>
    <t>390</t>
  </si>
  <si>
    <t>D34</t>
  </si>
  <si>
    <t>Kábelová lávka CF 54/300</t>
  </si>
  <si>
    <t>000 101 1</t>
  </si>
  <si>
    <t>392</t>
  </si>
  <si>
    <t>394</t>
  </si>
  <si>
    <t>396</t>
  </si>
  <si>
    <t>398</t>
  </si>
  <si>
    <t>400</t>
  </si>
  <si>
    <t>402</t>
  </si>
  <si>
    <t>404</t>
  </si>
  <si>
    <t>406</t>
  </si>
  <si>
    <t>D35</t>
  </si>
  <si>
    <t>Kábelová lávka CF 54/500</t>
  </si>
  <si>
    <t>000 301 1</t>
  </si>
  <si>
    <t>408</t>
  </si>
  <si>
    <t>410</t>
  </si>
  <si>
    <t>412</t>
  </si>
  <si>
    <t>414</t>
  </si>
  <si>
    <t>416</t>
  </si>
  <si>
    <t>418</t>
  </si>
  <si>
    <t>420</t>
  </si>
  <si>
    <t>422</t>
  </si>
  <si>
    <t>D36</t>
  </si>
  <si>
    <t>rozvadzac HR-1 pole I</t>
  </si>
  <si>
    <t>A-2429-1 1</t>
  </si>
  <si>
    <t>Skriňový rozvádzač KS 206040 s prísl. - SCHRACK</t>
  </si>
  <si>
    <t>424</t>
  </si>
  <si>
    <t>A-2433-3 2</t>
  </si>
  <si>
    <t>Podstavec MSNS 2064 pre KS 206040</t>
  </si>
  <si>
    <t>426</t>
  </si>
  <si>
    <t>A-9010-0 3</t>
  </si>
  <si>
    <t>Obal na výkresy</t>
  </si>
  <si>
    <t>428</t>
  </si>
  <si>
    <t>A-9035-0 4</t>
  </si>
  <si>
    <t>Zákryt z plechu</t>
  </si>
  <si>
    <t>430</t>
  </si>
  <si>
    <t>A-9099-0 5</t>
  </si>
  <si>
    <t>Prístrojový rošt</t>
  </si>
  <si>
    <t>432</t>
  </si>
  <si>
    <t>A-9220-0 6</t>
  </si>
  <si>
    <t>Označovacia lišta</t>
  </si>
  <si>
    <t>434</t>
  </si>
  <si>
    <t>A-9221-0 7</t>
  </si>
  <si>
    <t>DIN lišta</t>
  </si>
  <si>
    <t>436</t>
  </si>
  <si>
    <t>A-9222-0 8</t>
  </si>
  <si>
    <t>Popisný štítok</t>
  </si>
  <si>
    <t>438</t>
  </si>
  <si>
    <t>A-9231-0 9</t>
  </si>
  <si>
    <t>Výstražná tabuľka</t>
  </si>
  <si>
    <t>440</t>
  </si>
  <si>
    <t>B-1001-1 10</t>
  </si>
  <si>
    <t>Prípojknica Cu 32/5 mm</t>
  </si>
  <si>
    <t>442</t>
  </si>
  <si>
    <t>B-1401-1 11</t>
  </si>
  <si>
    <t>Prípojnica Cu 25/3, mm nulová</t>
  </si>
  <si>
    <t>444</t>
  </si>
  <si>
    <t>B-1501-1 12</t>
  </si>
  <si>
    <t>Zapojenie vodičom Cu v rozvádzači</t>
  </si>
  <si>
    <t>446</t>
  </si>
  <si>
    <t>B-9000-1 13</t>
  </si>
  <si>
    <t>Prepojenie pomocných obvodov</t>
  </si>
  <si>
    <t>448</t>
  </si>
  <si>
    <t>E-0531-1  14</t>
  </si>
  <si>
    <t>Poistka PH 00 / 100 A</t>
  </si>
  <si>
    <t>450</t>
  </si>
  <si>
    <t>E-0681-3 15</t>
  </si>
  <si>
    <t>Poistkový odpojovač LTL00-3/9/F</t>
  </si>
  <si>
    <t>452</t>
  </si>
  <si>
    <t>E-2799-1 16</t>
  </si>
  <si>
    <t>Istič LTN  6B / 1,   6A</t>
  </si>
  <si>
    <t>454</t>
  </si>
  <si>
    <t>E-2813-1 17</t>
  </si>
  <si>
    <t>Istič LTN 20B / 3,  20 A</t>
  </si>
  <si>
    <t>456</t>
  </si>
  <si>
    <t>E-2816-1 18</t>
  </si>
  <si>
    <t>Istič LTN 25B / 3,  25 A</t>
  </si>
  <si>
    <t>458</t>
  </si>
  <si>
    <t>E-2905-2 19</t>
  </si>
  <si>
    <t>Istič BD 250N / 250 A</t>
  </si>
  <si>
    <t>460</t>
  </si>
  <si>
    <t>E-3620-5 20</t>
  </si>
  <si>
    <t>Vypínacia cievka pre istič BD 250N</t>
  </si>
  <si>
    <t>462</t>
  </si>
  <si>
    <t>H-4063-9 21</t>
  </si>
  <si>
    <t>Prepäťová ochrana FLP-B+C MAXI  V/3</t>
  </si>
  <si>
    <t>464</t>
  </si>
  <si>
    <t>P-0196-1 22</t>
  </si>
  <si>
    <t>Svorka RV 6</t>
  </si>
  <si>
    <t>466</t>
  </si>
  <si>
    <t>P-4040-0 23</t>
  </si>
  <si>
    <t>Vývodka do P42</t>
  </si>
  <si>
    <t>468</t>
  </si>
  <si>
    <t>P. C. 24</t>
  </si>
  <si>
    <t>Zostavenie rozvádzača</t>
  </si>
  <si>
    <t>470</t>
  </si>
  <si>
    <t>D37</t>
  </si>
  <si>
    <t>rozvadzac HR-1 pole II</t>
  </si>
  <si>
    <t>A-2430-1 1</t>
  </si>
  <si>
    <t>Skriňový rozvádzač KS 201040 s prísl. - SCHRACK</t>
  </si>
  <si>
    <t>472</t>
  </si>
  <si>
    <t>A-2433-4 2</t>
  </si>
  <si>
    <t>Podstavec MSNS 2104 pre KS 201040</t>
  </si>
  <si>
    <t>474</t>
  </si>
  <si>
    <t>476</t>
  </si>
  <si>
    <t>478</t>
  </si>
  <si>
    <t>480</t>
  </si>
  <si>
    <t>482</t>
  </si>
  <si>
    <t>484</t>
  </si>
  <si>
    <t>486</t>
  </si>
  <si>
    <t>488</t>
  </si>
  <si>
    <t>490</t>
  </si>
  <si>
    <t>492</t>
  </si>
  <si>
    <t>494</t>
  </si>
  <si>
    <t>E-2800-1 13</t>
  </si>
  <si>
    <t>Istič LTN  10B / 1,  10 A</t>
  </si>
  <si>
    <t>496</t>
  </si>
  <si>
    <t>E-2816-1 14</t>
  </si>
  <si>
    <t>498</t>
  </si>
  <si>
    <t>E-2822-1 15</t>
  </si>
  <si>
    <t>Istič LTN 32B / 3,  32 A</t>
  </si>
  <si>
    <t>500</t>
  </si>
  <si>
    <t>E-3118-1 16</t>
  </si>
  <si>
    <t>Prúdový chránič LFN-25-4, 030 A</t>
  </si>
  <si>
    <t>502</t>
  </si>
  <si>
    <t>E-3122-1 17</t>
  </si>
  <si>
    <t>Prúdový chránič LFN-40-4, 030 A</t>
  </si>
  <si>
    <t>504</t>
  </si>
  <si>
    <t>E-3201-0 18</t>
  </si>
  <si>
    <t>Istič s prúdovým chráničom OLI-10B-1N, 030 A</t>
  </si>
  <si>
    <t>506</t>
  </si>
  <si>
    <t>E3201-1 19</t>
  </si>
  <si>
    <t>Istič s prúdovým chráničom OLI-16B-1N, 030 A</t>
  </si>
  <si>
    <t>508</t>
  </si>
  <si>
    <t>P-0196-1 20</t>
  </si>
  <si>
    <t>510</t>
  </si>
  <si>
    <t>P-4040-0 21</t>
  </si>
  <si>
    <t>512</t>
  </si>
  <si>
    <t>P. C. 22</t>
  </si>
  <si>
    <t>514</t>
  </si>
  <si>
    <t>D38</t>
  </si>
  <si>
    <t xml:space="preserve"> rozvadzac  R -1.1</t>
  </si>
  <si>
    <t>A-1134-8 1</t>
  </si>
  <si>
    <t>Rozvodnica BF-U-4/96C  96 modulov</t>
  </si>
  <si>
    <t>516</t>
  </si>
  <si>
    <t>A-90-10-0 2</t>
  </si>
  <si>
    <t>518</t>
  </si>
  <si>
    <t>A-9099-0 3</t>
  </si>
  <si>
    <t>520</t>
  </si>
  <si>
    <t>A-9220-0 4</t>
  </si>
  <si>
    <t>522</t>
  </si>
  <si>
    <t>A-9221-0 5</t>
  </si>
  <si>
    <t>524</t>
  </si>
  <si>
    <t>A-9222-0 6</t>
  </si>
  <si>
    <t>526</t>
  </si>
  <si>
    <t>A-9231-0 7</t>
  </si>
  <si>
    <t>528</t>
  </si>
  <si>
    <t>B-1501-1 8</t>
  </si>
  <si>
    <t>530</t>
  </si>
  <si>
    <t>B-9000-1 9</t>
  </si>
  <si>
    <t>532</t>
  </si>
  <si>
    <t>C-1703-1 10</t>
  </si>
  <si>
    <t>Spínač MSO-32-3, 32 A</t>
  </si>
  <si>
    <t>534</t>
  </si>
  <si>
    <t>C-1914-1 11</t>
  </si>
  <si>
    <t>Prepínač BZ 363 311 - 16A, 1-0-2 ( Schrack )</t>
  </si>
  <si>
    <t>536</t>
  </si>
  <si>
    <t>E-0481-1  12</t>
  </si>
  <si>
    <t>Poistka PH 00 / 35 A</t>
  </si>
  <si>
    <t>538</t>
  </si>
  <si>
    <t>E-0681-3 13</t>
  </si>
  <si>
    <t>540</t>
  </si>
  <si>
    <t>E-2799-1 14</t>
  </si>
  <si>
    <t>542</t>
  </si>
  <si>
    <t>E-2800-1 15</t>
  </si>
  <si>
    <t>544</t>
  </si>
  <si>
    <t>E-2807-1 16</t>
  </si>
  <si>
    <t>Istič LTN  16B / 1,  16 A</t>
  </si>
  <si>
    <t>546</t>
  </si>
  <si>
    <t>E-2816-1 17</t>
  </si>
  <si>
    <t>548</t>
  </si>
  <si>
    <t>550</t>
  </si>
  <si>
    <t>552</t>
  </si>
  <si>
    <t>F-5000-1 20</t>
  </si>
  <si>
    <t>Stykač RSI-20-20, A 230</t>
  </si>
  <si>
    <t>554</t>
  </si>
  <si>
    <t>H-4051-0 21</t>
  </si>
  <si>
    <t>Prepäťová ochrana SLP-275  V/3</t>
  </si>
  <si>
    <t>556</t>
  </si>
  <si>
    <t>H-3441-4 22</t>
  </si>
  <si>
    <t>Schodiskový automat MQC-16-100</t>
  </si>
  <si>
    <t>558</t>
  </si>
  <si>
    <t>I-9582-2 23</t>
  </si>
  <si>
    <t>Prepínacie hodiny V 86/1 DIGI 20</t>
  </si>
  <si>
    <t>560</t>
  </si>
  <si>
    <t>562</t>
  </si>
  <si>
    <t>D39</t>
  </si>
  <si>
    <t>rozvadzac R-01</t>
  </si>
  <si>
    <t>A-7505-5 1</t>
  </si>
  <si>
    <t>Skriňa zapustená typ RZG-4N56-B, 363 x 687 x 102 mm, 56 modulov</t>
  </si>
  <si>
    <t>564</t>
  </si>
  <si>
    <t>566</t>
  </si>
  <si>
    <t>568</t>
  </si>
  <si>
    <t>570</t>
  </si>
  <si>
    <t>572</t>
  </si>
  <si>
    <t>574</t>
  </si>
  <si>
    <t>576</t>
  </si>
  <si>
    <t>578</t>
  </si>
  <si>
    <t>580</t>
  </si>
  <si>
    <t>582</t>
  </si>
  <si>
    <t>584</t>
  </si>
  <si>
    <t>586</t>
  </si>
  <si>
    <t>588</t>
  </si>
  <si>
    <t>590</t>
  </si>
  <si>
    <t>592</t>
  </si>
  <si>
    <t>594</t>
  </si>
  <si>
    <t>E-3201-0 17</t>
  </si>
  <si>
    <t>596</t>
  </si>
  <si>
    <t>E3201-1 18</t>
  </si>
  <si>
    <t>598</t>
  </si>
  <si>
    <t>F-5000-1 19</t>
  </si>
  <si>
    <t>600</t>
  </si>
  <si>
    <t>H-4051-0 20</t>
  </si>
  <si>
    <t>602</t>
  </si>
  <si>
    <t>I-9582-2 21</t>
  </si>
  <si>
    <t>604</t>
  </si>
  <si>
    <t>606</t>
  </si>
  <si>
    <t>03 - rozpis - dodavka svietidla</t>
  </si>
  <si>
    <t>Pol10</t>
  </si>
  <si>
    <t>LED svietidlo prisadené na strope napr.QUASAR LED 30 IP65</t>
  </si>
  <si>
    <t>Pol11</t>
  </si>
  <si>
    <t>LED svietidlo prisadené na strope napr.: IP5J4 CCT+S 5in1 24W/4000k/3000K, 2050lm</t>
  </si>
  <si>
    <t>Pol12</t>
  </si>
  <si>
    <t>SPIN311 40W/840 4000 lm BL</t>
  </si>
  <si>
    <t>Pol13</t>
  </si>
  <si>
    <t>LED svietidlo prisadené na strope - znížený podhľad napr.: HUGE LED 300</t>
  </si>
  <si>
    <t>Pol14</t>
  </si>
  <si>
    <t>LED svietidlo zapustené do kazetového stropu 600*600  napr.: SPIN323 BL, UGR&lt;19</t>
  </si>
  <si>
    <t>Pol15</t>
  </si>
  <si>
    <t>AL rám na prisadenie</t>
  </si>
  <si>
    <t>Pol16</t>
  </si>
  <si>
    <t>LED svietidlo prisadené na strope - znížený podhľad napr.: HUGE LED 400</t>
  </si>
  <si>
    <t>Pol17</t>
  </si>
  <si>
    <t>LED svietidlo prisadené na strope - znížený podhľa , napr.:HUGE LED 600</t>
  </si>
  <si>
    <t>Pol18</t>
  </si>
  <si>
    <t>LED svietidlo prisadené na strope - znížený podhľad , napr.:HUGE LED 1150</t>
  </si>
  <si>
    <t>Pol19</t>
  </si>
  <si>
    <t>LED svietidlo podvesené/prisadené,  napr.:ALICE HERA Down 1,5m, 120° difúzor</t>
  </si>
  <si>
    <t>Pol20</t>
  </si>
  <si>
    <t>LED svietidlo podvesené/prisadené,  napr.:ALICE HERA Down 1,2m,  80° UGR&lt;19</t>
  </si>
  <si>
    <t>Pol21</t>
  </si>
  <si>
    <t>LED svietidlo prisadené v AL ráme, napr.:SPIN311 40W/840 4000 lm BL</t>
  </si>
  <si>
    <t>Pol22</t>
  </si>
  <si>
    <t>LED svietidlo prisadené strop/stena, napr.:  IP54J4 CCT+S 5in1 24W/4000k/3000K, 2050lm</t>
  </si>
  <si>
    <t>Pol23</t>
  </si>
  <si>
    <t>LED svietidlo prisadené strop/stena  , napr.:IP54J4 30-15-3W CCT+PC 6in1 30W/WW+CW 2930 lm</t>
  </si>
  <si>
    <t>Pol24</t>
  </si>
  <si>
    <t>LED pás po obvode otvoru LP NW 4,8W/24V 360lm IP20</t>
  </si>
  <si>
    <t>set</t>
  </si>
  <si>
    <t>Pol25</t>
  </si>
  <si>
    <t>Príslušenstvo na uchytenie</t>
  </si>
  <si>
    <t>Pol26</t>
  </si>
  <si>
    <t>Príslušenstvo na napájanie 36W/24V</t>
  </si>
  <si>
    <t>Pol27</t>
  </si>
  <si>
    <t>LED svietidlo prisadené na strope, napr.:IP65LAKY120 40W/840 3700 lm</t>
  </si>
  <si>
    <t>Pol28</t>
  </si>
  <si>
    <t>LED svietidlo na označenie únikovej cesty , napr.:IP40,UNISLIM LED 2W IP20 Autotest M</t>
  </si>
  <si>
    <t>plocha01</t>
  </si>
  <si>
    <t>plocha09</t>
  </si>
  <si>
    <t>4,5</t>
  </si>
  <si>
    <t>schodyPLm2</t>
  </si>
  <si>
    <t>11,2</t>
  </si>
  <si>
    <t>02 - E2- SO – 02 Vonkajšie úpravy</t>
  </si>
  <si>
    <t xml:space="preserve">    4 - Vodorovné konštrukcie</t>
  </si>
  <si>
    <t xml:space="preserve">    5 - Komunikácie</t>
  </si>
  <si>
    <t xml:space="preserve">    782 - Obklady z prírodného a konglomerovaného kameňa</t>
  </si>
  <si>
    <t xml:space="preserve">    783 - Nátery</t>
  </si>
  <si>
    <t xml:space="preserve">    21-M - Elektromontáže</t>
  </si>
  <si>
    <t>Vodorovné konštrukcie</t>
  </si>
  <si>
    <t>434311118.S2</t>
  </si>
  <si>
    <t xml:space="preserve">Stupne schodiskové  na terén , z cestného betonu B25/30 , so zahladením povrchu </t>
  </si>
  <si>
    <t>-2095464742</t>
  </si>
  <si>
    <t>0,15*0,3*32   " 150/300mm- 32m</t>
  </si>
  <si>
    <t>434351145.S</t>
  </si>
  <si>
    <t>Debnenie stupňov na podstupňovej doske alebo na teréne pôdorysne krivočiarych zhotovenie</t>
  </si>
  <si>
    <t>-160115369</t>
  </si>
  <si>
    <t>32*0,3   " polomer   -3.5-4,1m</t>
  </si>
  <si>
    <t>434351146.S</t>
  </si>
  <si>
    <t>Debnenie stupňov na podstupňovej doske alebo na teréne pôdorysne krivočiarych odstránenie</t>
  </si>
  <si>
    <t>-2106294751</t>
  </si>
  <si>
    <t>430361821.S</t>
  </si>
  <si>
    <t>Výstuž schodiskových konštrukcií z betonárskej ocele B500 (10505)</t>
  </si>
  <si>
    <t>766498598</t>
  </si>
  <si>
    <t>Komunikácie</t>
  </si>
  <si>
    <t>591111121.S</t>
  </si>
  <si>
    <t>Kladenie dlažby z kociek drobných do lôžka z kameniva ťaženého</t>
  </si>
  <si>
    <t>2015219275</t>
  </si>
  <si>
    <t>4,500 " ozn 09</t>
  </si>
  <si>
    <t>5838100061</t>
  </si>
  <si>
    <t>Dlažobná kocka - cadič, rozmer 40/40/40 mm</t>
  </si>
  <si>
    <t>-809072548</t>
  </si>
  <si>
    <t>4,5*1,01 'Prepočítané koeficientom množstva</t>
  </si>
  <si>
    <t>564821111.S</t>
  </si>
  <si>
    <t>Podklad zo štrkodrviny s rozprestretím a zhutnením, po zhutnení hr. 80 mm</t>
  </si>
  <si>
    <t>-2045006031</t>
  </si>
  <si>
    <t>596911141.S</t>
  </si>
  <si>
    <t>Kladenie betónovej zámkovej dlažby komunikácií pre peších hr. 60 mm pre peších do 50 m2 so zriadením lôžka z kameniva hr. 30 mm</t>
  </si>
  <si>
    <t>158352627</t>
  </si>
  <si>
    <t>ozn 04</t>
  </si>
  <si>
    <t xml:space="preserve">20 " spatné položenie </t>
  </si>
  <si>
    <t>599432111.S</t>
  </si>
  <si>
    <t>Vyplnenie škár dlažby z lomového kameňa kamenivom ťaženým</t>
  </si>
  <si>
    <t>-2103428178</t>
  </si>
  <si>
    <t>806 " parkovisko - plocha ozn 06</t>
  </si>
  <si>
    <t>490 " plocha  ozn 05</t>
  </si>
  <si>
    <t>622473255.S</t>
  </si>
  <si>
    <t>Hydrofóbny impregnačný náter betónových konštrukcií, siloxanový</t>
  </si>
  <si>
    <t>-1905053317</t>
  </si>
  <si>
    <t>90 " muriky, ozn E</t>
  </si>
  <si>
    <t>3,14*0,5*2 " kalichy na vodu</t>
  </si>
  <si>
    <t>627471152.1</t>
  </si>
  <si>
    <t>Reprofilácia stien sanačnou maltou,  hr.30 mm</t>
  </si>
  <si>
    <t>-324583724</t>
  </si>
  <si>
    <t>60  " na dekoračných murikoch</t>
  </si>
  <si>
    <t>627471230</t>
  </si>
  <si>
    <t>Vyplnenie kaps  sanačnou maltou  hr.15cm</t>
  </si>
  <si>
    <t>1108579977</t>
  </si>
  <si>
    <t>-800866939</t>
  </si>
  <si>
    <t>15,7+92</t>
  </si>
  <si>
    <t>-108510327</t>
  </si>
  <si>
    <t>107,7*0,2 'Prepočítané koeficientom množstva</t>
  </si>
  <si>
    <t>632452657.S</t>
  </si>
  <si>
    <t>Cementová samonivelizačná stierka, pevnosti v tlaku 25 MPa, hr. 30 mm</t>
  </si>
  <si>
    <t>-1328301942</t>
  </si>
  <si>
    <t>4,5+11,2</t>
  </si>
  <si>
    <t>695811141.S11</t>
  </si>
  <si>
    <t>Kryt z betónu prostého C 25/30 komunikácií pre peších hr. 70 mm -/ farba , metličková uprava/</t>
  </si>
  <si>
    <t>-792377496</t>
  </si>
  <si>
    <t>92  " plocha ozn 03</t>
  </si>
  <si>
    <t>634920002.S</t>
  </si>
  <si>
    <t>Rezanie dilatačných škár v čiastočne zatvrdnutej betónovej mazanine alebo poteru hĺbky do 10 mm, šírky nad 5 do 10 mm</t>
  </si>
  <si>
    <t>-1965819225</t>
  </si>
  <si>
    <t>184817122.S</t>
  </si>
  <si>
    <t>Prerezávanie porastu s priemerom do 0, 06m,hustota porastu nad 5ks/m2 sklon nad 1:4</t>
  </si>
  <si>
    <t>ha</t>
  </si>
  <si>
    <t>-416054854</t>
  </si>
  <si>
    <t>113208111.S2</t>
  </si>
  <si>
    <t>odstranenie kvetináčov  betonových  - ozn B4</t>
  </si>
  <si>
    <t>-511901396</t>
  </si>
  <si>
    <t>113208111.S3</t>
  </si>
  <si>
    <t>odstranenie kvetináčov  betonových  - ozn B5</t>
  </si>
  <si>
    <t>-1412020105</t>
  </si>
  <si>
    <t>931994141.S</t>
  </si>
  <si>
    <t>Tesnenie pracovnej škáry betónovej konštrukcia polyuretanovým tmelom do pl. 1,5 cm2</t>
  </si>
  <si>
    <t>-752322275</t>
  </si>
  <si>
    <t>113106611.S</t>
  </si>
  <si>
    <t>Rozoberanie zámkovej dlažby všetkých druhov v ploche do 20 m2,  -0,2600 t</t>
  </si>
  <si>
    <t>-1497053735</t>
  </si>
  <si>
    <t>20 " rozobratie- pre spatné položenie -B7</t>
  </si>
  <si>
    <t>113208111.S</t>
  </si>
  <si>
    <t>Vytrhanie obrúb betonových, záhonových,  -0,02100t</t>
  </si>
  <si>
    <t>-1308326327</t>
  </si>
  <si>
    <t>13,5 "B6</t>
  </si>
  <si>
    <t>113208211.S</t>
  </si>
  <si>
    <t>Vybúranie a demontáž odvodňovacieho žľabu betónového šírky 100 mm,  -0,05000t</t>
  </si>
  <si>
    <t>1974132582</t>
  </si>
  <si>
    <t>4  " B3</t>
  </si>
  <si>
    <t>767996801.S</t>
  </si>
  <si>
    <t>Demontáž ostatných doplnkov stavieb s hmotnosťou jednotlivých dielov konštrukcií do 50 kg,  -0,00100t</t>
  </si>
  <si>
    <t>734338411</t>
  </si>
  <si>
    <t>60*3  " 3 ks stlpy- demontovať,  ozn B1</t>
  </si>
  <si>
    <t>767996801.S1</t>
  </si>
  <si>
    <t>Demontáž  svietidiel verejneho osvetlenia  - B2</t>
  </si>
  <si>
    <t>-57659346</t>
  </si>
  <si>
    <t>6 " - demontovať,  ozn B2</t>
  </si>
  <si>
    <t>-2082962570</t>
  </si>
  <si>
    <t>94  " ozn 01</t>
  </si>
  <si>
    <t>965081812.S</t>
  </si>
  <si>
    <t>Búranie dlažieb, z kamen., cement., terazzových, čadičových alebo keramických, hr. nad 10 mm,  -0,06500t</t>
  </si>
  <si>
    <t>-378889582</t>
  </si>
  <si>
    <t>92, " dlazba vym beton 750/750 mm  / zachovať nepoškodené kusy!/  B8</t>
  </si>
  <si>
    <t>965042141.S</t>
  </si>
  <si>
    <t>Búranie podkladov pod dlažby, liatych dlažieb a mazanín,betón alebo liaty asfalt hr.do 100 mm, plochy nad 4 m2 -2,20000t</t>
  </si>
  <si>
    <t>-1850206915</t>
  </si>
  <si>
    <t>92,5*0,05  "B8</t>
  </si>
  <si>
    <t>2069487966</t>
  </si>
  <si>
    <t>11,5  "B9</t>
  </si>
  <si>
    <t>0,75*0,75*8  " b10</t>
  </si>
  <si>
    <t>938902051.S1</t>
  </si>
  <si>
    <t xml:space="preserve">Očistenie povrchu ploch/ konštrukcií otryskaním </t>
  </si>
  <si>
    <t>-1403089990</t>
  </si>
  <si>
    <t>490+806  " plocha 05+06</t>
  </si>
  <si>
    <t>959571001.S</t>
  </si>
  <si>
    <t>Odstránenie piesku po otryskávaní s odvozom do 1000 m</t>
  </si>
  <si>
    <t>-1656831044</t>
  </si>
  <si>
    <t>938902071.S</t>
  </si>
  <si>
    <t>Očistenie povrchu betónových konštrukcií tlakovou vodou</t>
  </si>
  <si>
    <t>1243923294</t>
  </si>
  <si>
    <t>plochaE</t>
  </si>
  <si>
    <t>90  " koruna rimsa OM</t>
  </si>
  <si>
    <t>plochaF</t>
  </si>
  <si>
    <t>79 " obklad OM</t>
  </si>
  <si>
    <t>15  " schody parkoviska /nastupnica a podstupnica/ ozn 07</t>
  </si>
  <si>
    <t>4  " ocistenie kalichov na vodu, 2 ks</t>
  </si>
  <si>
    <t>938908411.S</t>
  </si>
  <si>
    <t>Očistenie povrchu krytu alebo podkladu asfaltového, betónového alebo dláždeného tlakom vody</t>
  </si>
  <si>
    <t>-2147380618</t>
  </si>
  <si>
    <t>806  " ozn 06 parkovisko</t>
  </si>
  <si>
    <t>490  " ozn 05 zamková dlažba pred vstupom</t>
  </si>
  <si>
    <t>100  " vyčistenie dlažby mramor</t>
  </si>
  <si>
    <t>HZS000112.S</t>
  </si>
  <si>
    <t xml:space="preserve">Stavebno montážne práce </t>
  </si>
  <si>
    <t>-24212679</t>
  </si>
  <si>
    <t>8*2  " vyčistenie nad Al pohladom - markíza</t>
  </si>
  <si>
    <t>8  " demontáž svietidiel markiza stropne</t>
  </si>
  <si>
    <t>916561111</t>
  </si>
  <si>
    <t xml:space="preserve">Osadenie záhon. obrubníka betón., do lôžka z bet. pros. tr. C 10/12,5 s bočnou oporou </t>
  </si>
  <si>
    <t>-817426474</t>
  </si>
  <si>
    <t>592170001400.S</t>
  </si>
  <si>
    <t>Obrubník parkový, lxšxv 1000x50x250 mm, prírodný</t>
  </si>
  <si>
    <t>-1674751594</t>
  </si>
  <si>
    <t>935114412.S</t>
  </si>
  <si>
    <t>Osadenie odvodňovacieho betónového žľabu univerzálneho s ochrannou hranou svetlej šírky 100 mm a s roštom triedy B 125</t>
  </si>
  <si>
    <t>-889829045</t>
  </si>
  <si>
    <t>592270006200.S</t>
  </si>
  <si>
    <t>Čelná koncová stena, pre žľaby betónové s ochrannou hranou svetlej šírky 100 mm</t>
  </si>
  <si>
    <t>-304550451</t>
  </si>
  <si>
    <t>592270011800.S</t>
  </si>
  <si>
    <t>Mriežkový rošt, štrbiny 30x10 mm, dĺ. 1 m, B 125, s rýchlouzáverom, pozinkovaná oceľ, pre žľaby betónové s ochrannou hranou svetlej šírky 100 mm</t>
  </si>
  <si>
    <t>74326235</t>
  </si>
  <si>
    <t>592270020000.S</t>
  </si>
  <si>
    <t>Odvodňovací žľab betónový univerzálny s ochrannou hranou, svetlá šírka 100 mm, dĺžky 1 m, bez spádu</t>
  </si>
  <si>
    <t>-250718532</t>
  </si>
  <si>
    <t>93199415R1</t>
  </si>
  <si>
    <t>zaustenie ACO do trativodu  / vykop ryhy,zasyp ryhy štrkom, pvc 100/</t>
  </si>
  <si>
    <t>584753305</t>
  </si>
  <si>
    <t>9361241R21</t>
  </si>
  <si>
    <t xml:space="preserve">Osadenie mobiliarnych kusov </t>
  </si>
  <si>
    <t>195421970</t>
  </si>
  <si>
    <t>55399102</t>
  </si>
  <si>
    <t>STOJAN NA BICYKLE -  / pre 5 bicyklov : napr: B2B, kod 540335 1496/570 mm/</t>
  </si>
  <si>
    <t>-800894646</t>
  </si>
  <si>
    <t>553991021</t>
  </si>
  <si>
    <t>ODPADKOVÝ KôŠ BOGO SO STRIEŠKOU</t>
  </si>
  <si>
    <t>-1698342411</t>
  </si>
  <si>
    <t>9361241R22</t>
  </si>
  <si>
    <t>Osadenie rameno závory</t>
  </si>
  <si>
    <t>681921339</t>
  </si>
  <si>
    <t>40449001091</t>
  </si>
  <si>
    <t>Rameno  závory, identické obstarať od originálneo výrobcu</t>
  </si>
  <si>
    <t>948612425</t>
  </si>
  <si>
    <t>-1250450353</t>
  </si>
  <si>
    <t>516979937</t>
  </si>
  <si>
    <t>136859496</t>
  </si>
  <si>
    <t>19,09*10 'Prepočítané koeficientom množstva</t>
  </si>
  <si>
    <t>-1474264671</t>
  </si>
  <si>
    <t>-1336912934</t>
  </si>
  <si>
    <t>19,09*3 'Prepočítané koeficientom množstva</t>
  </si>
  <si>
    <t>979089012.S1</t>
  </si>
  <si>
    <t>Poplatok za skládku - betón, tehly, dlaždice, obkladačky a keramika  (17 01), ostatné na miestnu skládku</t>
  </si>
  <si>
    <t>1675684724</t>
  </si>
  <si>
    <t>998223011.S</t>
  </si>
  <si>
    <t>Presun hmôt pre pozemné komunikácie s krytom dláždeným (822 2.3, 822 5.3) akejkoľvek dĺžky objektu</t>
  </si>
  <si>
    <t>580780005</t>
  </si>
  <si>
    <t>771275308.S1</t>
  </si>
  <si>
    <t xml:space="preserve">Montáž obkladov schodiskových stupňov gresom do flexibilného tmelu </t>
  </si>
  <si>
    <t>722315378</t>
  </si>
  <si>
    <t>11,2  " plocha ozn 02</t>
  </si>
  <si>
    <t>597740003801.S2</t>
  </si>
  <si>
    <t xml:space="preserve">dlažba protišmyková gresová, hr  10mm </t>
  </si>
  <si>
    <t>1177458732</t>
  </si>
  <si>
    <t>schodyPLm2*1,2</t>
  </si>
  <si>
    <t>-1020410567</t>
  </si>
  <si>
    <t>priplatok za vodoodolne lepidlo</t>
  </si>
  <si>
    <t>1941690754</t>
  </si>
  <si>
    <t>priplatok za mtz a dod listy Al</t>
  </si>
  <si>
    <t>-990354449</t>
  </si>
  <si>
    <t>schodyPLm2  " 18 m listy</t>
  </si>
  <si>
    <t>998771201.S</t>
  </si>
  <si>
    <t>Presun hmôt pre podlahy z dlaždíc v objektoch výšky do 6m</t>
  </si>
  <si>
    <t>1500123821</t>
  </si>
  <si>
    <t xml:space="preserve">Kladenie dlažby z kameňa z pravouhlých dosiek alebo dlaždíc hr. do 30 mm   </t>
  </si>
  <si>
    <t>-70049615</t>
  </si>
  <si>
    <t>585820001800</t>
  </si>
  <si>
    <t>Flexibilné cementové lepidlo PCI Pericol FlexPlus, na obklady a dlažby, trieda C2TE S1</t>
  </si>
  <si>
    <t>-78371897</t>
  </si>
  <si>
    <t>4,5*2,5</t>
  </si>
  <si>
    <t>5838400119</t>
  </si>
  <si>
    <t>Doska obkladová kamenná  750/750 mm, hrúbka 40 mm</t>
  </si>
  <si>
    <t>-1991023698</t>
  </si>
  <si>
    <t>4,49984000568869*1,04 'Prepočítané koeficientom množstva</t>
  </si>
  <si>
    <t>998772201.S</t>
  </si>
  <si>
    <t>Presun hmôt pre kamennú dlažbu v objektoch výšky do 6 m</t>
  </si>
  <si>
    <t>1150962481</t>
  </si>
  <si>
    <t>782</t>
  </si>
  <si>
    <t>Obklady z prírodného a konglomerovaného kameňa</t>
  </si>
  <si>
    <t>782111140.S</t>
  </si>
  <si>
    <t>Montáž obkladov stien pravouhl. doskami z mäkkých kameňov s lícom rovným, hr. od 25 - 50 mm</t>
  </si>
  <si>
    <t>-502970423</t>
  </si>
  <si>
    <t>plochaEka</t>
  </si>
  <si>
    <t>58384000631</t>
  </si>
  <si>
    <t>remienkové pásy -podla ex. obkladu ,  25-35 mm</t>
  </si>
  <si>
    <t>1985762089</t>
  </si>
  <si>
    <t>998782201.S</t>
  </si>
  <si>
    <t>Presun hmôt pre kamenné obklady v objektoch výšky do 6 m</t>
  </si>
  <si>
    <t>-343244535</t>
  </si>
  <si>
    <t>Nátery</t>
  </si>
  <si>
    <t>1615525077</t>
  </si>
  <si>
    <t>3,8*3  " stlpy vlajkoslávy - 3 ks, v8m   Z1</t>
  </si>
  <si>
    <t>(0,81+1,868+0,45)*0,405*2  " Z2</t>
  </si>
  <si>
    <t>(5,8+5,1*4+1,7+0,75+0,68)*(0,352+0,076)  "Z3</t>
  </si>
  <si>
    <t>3,14*0,1*1*2"Z4</t>
  </si>
  <si>
    <t>2  "Z5</t>
  </si>
  <si>
    <t>14 " nater nosných stlpov</t>
  </si>
  <si>
    <t>783271001.S</t>
  </si>
  <si>
    <t>165238037</t>
  </si>
  <si>
    <t>783271007.S</t>
  </si>
  <si>
    <t>Nátery kov.stav.doplnk.konštr. polyuretánové farby šedej základné - 35µm</t>
  </si>
  <si>
    <t>1505731762</t>
  </si>
  <si>
    <t>21-M</t>
  </si>
  <si>
    <t>Elektromontáže</t>
  </si>
  <si>
    <t>210201721.S9</t>
  </si>
  <si>
    <t xml:space="preserve">dod a mtz - kruhové svietidlá do vonk. prostredia - LED svietidla </t>
  </si>
  <si>
    <t>1508465776</t>
  </si>
  <si>
    <t>napr. Philips Town Tune Cebtral Post - Top RAL7016, 31,5 W  IP66Vtr. ochrany II, 4400Im, 2200 k CRI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</si>
</sst>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1"/>
      <color rgb="FF0070C0"/>
      <name val="Arial CE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D27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7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3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7" fillId="0" borderId="12" xfId="0" applyNumberFormat="1" applyFont="1" applyBorder="1"/>
    <xf numFmtId="166" fontId="37" fillId="0" borderId="13" xfId="0" applyNumberFormat="1" applyFont="1" applyBorder="1"/>
    <xf numFmtId="4" fontId="3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40" fillId="0" borderId="22" xfId="0" applyFont="1" applyBorder="1" applyAlignment="1" applyProtection="1">
      <alignment horizontal="center" vertical="center"/>
      <protection locked="0"/>
    </xf>
    <xf numFmtId="49" fontId="40" fillId="0" borderId="22" xfId="0" applyNumberFormat="1" applyFont="1" applyBorder="1" applyAlignment="1" applyProtection="1">
      <alignment horizontal="left" vertical="center" wrapText="1"/>
      <protection locked="0"/>
    </xf>
    <xf numFmtId="0" fontId="40" fillId="0" borderId="22" xfId="0" applyFont="1" applyBorder="1" applyAlignment="1" applyProtection="1">
      <alignment horizontal="left" vertical="center" wrapText="1"/>
      <protection locked="0"/>
    </xf>
    <xf numFmtId="0" fontId="40" fillId="0" borderId="22" xfId="0" applyFont="1" applyBorder="1" applyAlignment="1" applyProtection="1">
      <alignment horizontal="center" vertical="center" wrapText="1"/>
      <protection locked="0"/>
    </xf>
    <xf numFmtId="167" fontId="40" fillId="0" borderId="22" xfId="0" applyNumberFormat="1" applyFont="1" applyBorder="1" applyAlignment="1" applyProtection="1">
      <alignment vertical="center"/>
      <protection locked="0"/>
    </xf>
    <xf numFmtId="4" fontId="40" fillId="3" borderId="22" xfId="0" applyNumberFormat="1" applyFont="1" applyFill="1" applyBorder="1" applyAlignment="1" applyProtection="1">
      <alignment vertical="center"/>
      <protection locked="0"/>
    </xf>
    <xf numFmtId="4" fontId="40" fillId="0" borderId="22" xfId="0" applyNumberFormat="1" applyFont="1" applyBorder="1" applyAlignment="1" applyProtection="1">
      <alignment vertical="center"/>
      <protection locked="0"/>
    </xf>
    <xf numFmtId="0" fontId="41" fillId="0" borderId="22" xfId="0" applyFont="1" applyBorder="1" applyAlignment="1" applyProtection="1">
      <alignment vertical="center"/>
      <protection locked="0"/>
    </xf>
    <xf numFmtId="0" fontId="41" fillId="0" borderId="3" xfId="0" applyFont="1" applyBorder="1" applyAlignment="1">
      <alignment vertical="center"/>
    </xf>
    <xf numFmtId="0" fontId="40" fillId="3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center" vertical="center"/>
    </xf>
    <xf numFmtId="0" fontId="25" fillId="6" borderId="22" xfId="0" applyFont="1" applyFill="1" applyBorder="1" applyAlignment="1" applyProtection="1">
      <alignment horizontal="center" vertical="center"/>
      <protection locked="0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40" fillId="6" borderId="22" xfId="0" applyFont="1" applyFill="1" applyBorder="1" applyAlignment="1" applyProtection="1">
      <alignment horizontal="center" vertical="center"/>
      <protection locked="0"/>
    </xf>
    <xf numFmtId="0" fontId="8" fillId="0" borderId="19" xfId="0" applyFont="1" applyBorder="1"/>
    <xf numFmtId="0" fontId="8" fillId="0" borderId="20" xfId="0" applyFont="1" applyBorder="1"/>
    <xf numFmtId="166" fontId="8" fillId="0" borderId="20" xfId="0" applyNumberFormat="1" applyFont="1" applyBorder="1"/>
    <xf numFmtId="166" fontId="8" fillId="0" borderId="21" xfId="0" applyNumberFormat="1" applyFont="1" applyBorder="1"/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40" fillId="3" borderId="19" xfId="0" applyFont="1" applyFill="1" applyBorder="1" applyAlignment="1" applyProtection="1">
      <alignment horizontal="left" vertical="center"/>
      <protection locked="0"/>
    </xf>
    <xf numFmtId="0" fontId="40" fillId="0" borderId="20" xfId="0" applyFont="1" applyBorder="1" applyAlignment="1">
      <alignment horizontal="center" vertical="center"/>
    </xf>
    <xf numFmtId="167" fontId="40" fillId="3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8" xfId="0" applyFont="1" applyFill="1" applyBorder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5" fillId="5" borderId="7" xfId="0" applyFont="1" applyFill="1" applyBorder="1" applyAlignment="1">
      <alignment horizontal="right" vertical="center"/>
    </xf>
    <xf numFmtId="4" fontId="30" fillId="0" borderId="0" xfId="0" applyNumberFormat="1" applyFont="1" applyAlignment="1">
      <alignment horizontal="right" vertical="center"/>
    </xf>
    <xf numFmtId="165" fontId="2" fillId="7" borderId="0" xfId="0" applyNumberFormat="1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3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7" borderId="0" xfId="0" applyFont="1" applyFill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43" fillId="7" borderId="0" xfId="0" applyFont="1" applyFill="1" applyAlignment="1">
      <alignment horizontal="left" vertical="center" wrapText="1"/>
    </xf>
    <xf numFmtId="0" fontId="43" fillId="7" borderId="0" xfId="0" applyFont="1" applyFill="1" applyAlignment="1">
      <alignment vertical="center"/>
    </xf>
    <xf numFmtId="0" fontId="33" fillId="7" borderId="0" xfId="0" applyFont="1" applyFill="1" applyAlignment="1">
      <alignment horizontal="left" vertical="center" wrapText="1"/>
    </xf>
    <xf numFmtId="0" fontId="25" fillId="5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5" fillId="8" borderId="22" xfId="0" applyFont="1" applyFill="1" applyBorder="1" applyAlignment="1" applyProtection="1">
      <alignment horizontal="center" vertical="center"/>
      <protection locked="0"/>
    </xf>
    <xf numFmtId="0" fontId="40" fillId="8" borderId="22" xfId="0" applyFont="1" applyFill="1" applyBorder="1" applyAlignment="1" applyProtection="1">
      <alignment horizontal="center" vertical="center"/>
      <protection locked="0"/>
    </xf>
    <xf numFmtId="0" fontId="40" fillId="9" borderId="22" xfId="0" applyFont="1" applyFill="1" applyBorder="1" applyAlignment="1" applyProtection="1">
      <alignment horizontal="center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2"/>
  <sheetViews>
    <sheetView showGridLines="0" topLeftCell="A85" workbookViewId="0">
      <selection activeCell="E105" sqref="E105:I10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240" t="s">
        <v>5</v>
      </c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ht="12" customHeight="1">
      <c r="B5" s="20"/>
      <c r="D5" s="24" t="s">
        <v>12</v>
      </c>
      <c r="K5" s="253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R5" s="20"/>
      <c r="BE5" s="250" t="s">
        <v>13</v>
      </c>
      <c r="BS5" s="17" t="s">
        <v>6</v>
      </c>
    </row>
    <row r="6" spans="1:74" ht="36.950000000000003" customHeight="1">
      <c r="B6" s="20"/>
      <c r="D6" s="26" t="s">
        <v>14</v>
      </c>
      <c r="K6" s="254" t="s">
        <v>15</v>
      </c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R6" s="20"/>
      <c r="BE6" s="251"/>
      <c r="BS6" s="17" t="s">
        <v>6</v>
      </c>
    </row>
    <row r="7" spans="1:74" ht="12" customHeight="1">
      <c r="B7" s="20"/>
      <c r="D7" s="27" t="s">
        <v>16</v>
      </c>
      <c r="K7" s="25" t="s">
        <v>1</v>
      </c>
      <c r="AK7" s="27" t="s">
        <v>17</v>
      </c>
      <c r="AN7" s="25" t="s">
        <v>1</v>
      </c>
      <c r="AR7" s="20"/>
      <c r="BE7" s="251"/>
      <c r="BS7" s="17" t="s">
        <v>6</v>
      </c>
    </row>
    <row r="8" spans="1:74" ht="12" customHeight="1">
      <c r="B8" s="20"/>
      <c r="D8" s="27" t="s">
        <v>18</v>
      </c>
      <c r="K8" s="25" t="s">
        <v>19</v>
      </c>
      <c r="AK8" s="27" t="s">
        <v>20</v>
      </c>
      <c r="AN8" s="28" t="s">
        <v>21</v>
      </c>
      <c r="AR8" s="20"/>
      <c r="BE8" s="251"/>
      <c r="BS8" s="17" t="s">
        <v>6</v>
      </c>
    </row>
    <row r="9" spans="1:74" ht="14.45" customHeight="1">
      <c r="B9" s="20"/>
      <c r="AR9" s="20"/>
      <c r="BE9" s="251"/>
      <c r="BS9" s="17" t="s">
        <v>6</v>
      </c>
    </row>
    <row r="10" spans="1:74" ht="12" customHeight="1">
      <c r="B10" s="20"/>
      <c r="D10" s="27" t="s">
        <v>22</v>
      </c>
      <c r="AK10" s="27" t="s">
        <v>23</v>
      </c>
      <c r="AN10" s="25" t="s">
        <v>1</v>
      </c>
      <c r="AR10" s="20"/>
      <c r="BE10" s="251"/>
      <c r="BS10" s="17" t="s">
        <v>6</v>
      </c>
    </row>
    <row r="11" spans="1:74" ht="18.399999999999999" customHeight="1">
      <c r="B11" s="20"/>
      <c r="E11" s="25" t="s">
        <v>24</v>
      </c>
      <c r="AK11" s="27" t="s">
        <v>25</v>
      </c>
      <c r="AN11" s="25" t="s">
        <v>1</v>
      </c>
      <c r="AR11" s="20"/>
      <c r="BE11" s="251"/>
      <c r="BS11" s="17" t="s">
        <v>6</v>
      </c>
    </row>
    <row r="12" spans="1:74" ht="6.95" customHeight="1">
      <c r="B12" s="20"/>
      <c r="AR12" s="20"/>
      <c r="BE12" s="251"/>
      <c r="BS12" s="17" t="s">
        <v>6</v>
      </c>
    </row>
    <row r="13" spans="1:74" ht="12" customHeight="1">
      <c r="B13" s="20"/>
      <c r="D13" s="27" t="s">
        <v>26</v>
      </c>
      <c r="AK13" s="27" t="s">
        <v>23</v>
      </c>
      <c r="AN13" s="29" t="s">
        <v>27</v>
      </c>
      <c r="AR13" s="20"/>
      <c r="BE13" s="251"/>
      <c r="BS13" s="17" t="s">
        <v>6</v>
      </c>
    </row>
    <row r="14" spans="1:74" ht="12.75">
      <c r="B14" s="20"/>
      <c r="E14" s="255" t="s">
        <v>27</v>
      </c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7" t="s">
        <v>25</v>
      </c>
      <c r="AN14" s="29" t="s">
        <v>27</v>
      </c>
      <c r="AR14" s="20"/>
      <c r="BE14" s="251"/>
      <c r="BS14" s="17" t="s">
        <v>6</v>
      </c>
    </row>
    <row r="15" spans="1:74" ht="6.95" customHeight="1">
      <c r="B15" s="20"/>
      <c r="AR15" s="20"/>
      <c r="BE15" s="251"/>
      <c r="BS15" s="17" t="s">
        <v>3</v>
      </c>
    </row>
    <row r="16" spans="1:74" ht="12" customHeight="1">
      <c r="B16" s="20"/>
      <c r="D16" s="27" t="s">
        <v>28</v>
      </c>
      <c r="AK16" s="27" t="s">
        <v>23</v>
      </c>
      <c r="AN16" s="25" t="s">
        <v>29</v>
      </c>
      <c r="AR16" s="20"/>
      <c r="BE16" s="251"/>
      <c r="BS16" s="17" t="s">
        <v>3</v>
      </c>
    </row>
    <row r="17" spans="2:71" ht="18.399999999999999" customHeight="1">
      <c r="B17" s="20"/>
      <c r="E17" s="25" t="s">
        <v>30</v>
      </c>
      <c r="AK17" s="27" t="s">
        <v>25</v>
      </c>
      <c r="AN17" s="25" t="s">
        <v>31</v>
      </c>
      <c r="AR17" s="20"/>
      <c r="BE17" s="251"/>
      <c r="BS17" s="17" t="s">
        <v>32</v>
      </c>
    </row>
    <row r="18" spans="2:71" ht="6.95" customHeight="1">
      <c r="B18" s="20"/>
      <c r="AR18" s="20"/>
      <c r="BE18" s="251"/>
      <c r="BS18" s="17" t="s">
        <v>6</v>
      </c>
    </row>
    <row r="19" spans="2:71" ht="12" customHeight="1">
      <c r="B19" s="20"/>
      <c r="D19" s="27" t="s">
        <v>33</v>
      </c>
      <c r="AK19" s="27" t="s">
        <v>23</v>
      </c>
      <c r="AN19" s="25" t="s">
        <v>1</v>
      </c>
      <c r="AR19" s="20"/>
      <c r="BE19" s="251"/>
      <c r="BS19" s="17" t="s">
        <v>6</v>
      </c>
    </row>
    <row r="20" spans="2:71" ht="18.399999999999999" customHeight="1">
      <c r="B20" s="20"/>
      <c r="E20" s="25" t="s">
        <v>19</v>
      </c>
      <c r="AK20" s="27" t="s">
        <v>25</v>
      </c>
      <c r="AN20" s="25" t="s">
        <v>1</v>
      </c>
      <c r="AR20" s="20"/>
      <c r="BE20" s="251"/>
      <c r="BS20" s="17" t="s">
        <v>32</v>
      </c>
    </row>
    <row r="21" spans="2:71" ht="6.95" customHeight="1">
      <c r="B21" s="20"/>
      <c r="AR21" s="20"/>
      <c r="BE21" s="251"/>
    </row>
    <row r="22" spans="2:71" ht="12" customHeight="1">
      <c r="B22" s="20"/>
      <c r="D22" s="27" t="s">
        <v>34</v>
      </c>
      <c r="AR22" s="20"/>
      <c r="BE22" s="251"/>
    </row>
    <row r="23" spans="2:71" ht="16.5" customHeight="1">
      <c r="B23" s="20"/>
      <c r="E23" s="257" t="s">
        <v>1</v>
      </c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R23" s="20"/>
      <c r="BE23" s="251"/>
    </row>
    <row r="24" spans="2:71" ht="6.95" customHeight="1">
      <c r="B24" s="20"/>
      <c r="AR24" s="20"/>
      <c r="BE24" s="251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51"/>
    </row>
    <row r="26" spans="2:71" s="1" customFormat="1" ht="25.9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58">
        <f>ROUND(AG94,2)</f>
        <v>0</v>
      </c>
      <c r="AL26" s="259"/>
      <c r="AM26" s="259"/>
      <c r="AN26" s="259"/>
      <c r="AO26" s="259"/>
      <c r="AR26" s="32"/>
      <c r="BE26" s="251"/>
    </row>
    <row r="27" spans="2:71" s="1" customFormat="1" ht="6.95" customHeight="1">
      <c r="B27" s="32"/>
      <c r="AR27" s="32"/>
      <c r="BE27" s="251"/>
    </row>
    <row r="28" spans="2:71" s="1" customFormat="1" ht="12.75">
      <c r="B28" s="32"/>
      <c r="L28" s="260" t="s">
        <v>36</v>
      </c>
      <c r="M28" s="260"/>
      <c r="N28" s="260"/>
      <c r="O28" s="260"/>
      <c r="P28" s="260"/>
      <c r="W28" s="260" t="s">
        <v>37</v>
      </c>
      <c r="X28" s="260"/>
      <c r="Y28" s="260"/>
      <c r="Z28" s="260"/>
      <c r="AA28" s="260"/>
      <c r="AB28" s="260"/>
      <c r="AC28" s="260"/>
      <c r="AD28" s="260"/>
      <c r="AE28" s="260"/>
      <c r="AK28" s="260" t="s">
        <v>38</v>
      </c>
      <c r="AL28" s="260"/>
      <c r="AM28" s="260"/>
      <c r="AN28" s="260"/>
      <c r="AO28" s="260"/>
      <c r="AR28" s="32"/>
      <c r="BE28" s="251"/>
    </row>
    <row r="29" spans="2:71" s="2" customFormat="1" ht="14.45" customHeight="1">
      <c r="B29" s="36"/>
      <c r="D29" s="27" t="s">
        <v>39</v>
      </c>
      <c r="F29" s="37" t="s">
        <v>40</v>
      </c>
      <c r="L29" s="233">
        <v>0.23</v>
      </c>
      <c r="M29" s="234"/>
      <c r="N29" s="234"/>
      <c r="O29" s="234"/>
      <c r="P29" s="234"/>
      <c r="Q29" s="38"/>
      <c r="R29" s="38"/>
      <c r="S29" s="38"/>
      <c r="T29" s="38"/>
      <c r="U29" s="38"/>
      <c r="V29" s="38"/>
      <c r="W29" s="235">
        <f>ROUND(AZ94, 2)</f>
        <v>0</v>
      </c>
      <c r="X29" s="234"/>
      <c r="Y29" s="234"/>
      <c r="Z29" s="234"/>
      <c r="AA29" s="234"/>
      <c r="AB29" s="234"/>
      <c r="AC29" s="234"/>
      <c r="AD29" s="234"/>
      <c r="AE29" s="234"/>
      <c r="AF29" s="38"/>
      <c r="AG29" s="38"/>
      <c r="AH29" s="38"/>
      <c r="AI29" s="38"/>
      <c r="AJ29" s="38"/>
      <c r="AK29" s="235">
        <f>ROUND(AV94, 2)</f>
        <v>0</v>
      </c>
      <c r="AL29" s="234"/>
      <c r="AM29" s="234"/>
      <c r="AN29" s="234"/>
      <c r="AO29" s="234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52"/>
    </row>
    <row r="30" spans="2:71" s="2" customFormat="1" ht="14.45" customHeight="1">
      <c r="B30" s="36"/>
      <c r="F30" s="37" t="s">
        <v>41</v>
      </c>
      <c r="L30" s="233">
        <v>0.23</v>
      </c>
      <c r="M30" s="234"/>
      <c r="N30" s="234"/>
      <c r="O30" s="234"/>
      <c r="P30" s="234"/>
      <c r="Q30" s="38"/>
      <c r="R30" s="38"/>
      <c r="S30" s="38"/>
      <c r="T30" s="38"/>
      <c r="U30" s="38"/>
      <c r="V30" s="38"/>
      <c r="W30" s="235">
        <f>ROUND(BA94, 2)</f>
        <v>0</v>
      </c>
      <c r="X30" s="234"/>
      <c r="Y30" s="234"/>
      <c r="Z30" s="234"/>
      <c r="AA30" s="234"/>
      <c r="AB30" s="234"/>
      <c r="AC30" s="234"/>
      <c r="AD30" s="234"/>
      <c r="AE30" s="234"/>
      <c r="AF30" s="38"/>
      <c r="AG30" s="38"/>
      <c r="AH30" s="38"/>
      <c r="AI30" s="38"/>
      <c r="AJ30" s="38"/>
      <c r="AK30" s="235">
        <f>ROUND(AW94, 2)</f>
        <v>0</v>
      </c>
      <c r="AL30" s="234"/>
      <c r="AM30" s="234"/>
      <c r="AN30" s="234"/>
      <c r="AO30" s="234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52"/>
    </row>
    <row r="31" spans="2:71" s="2" customFormat="1" ht="14.45" hidden="1" customHeight="1">
      <c r="B31" s="36"/>
      <c r="F31" s="27" t="s">
        <v>42</v>
      </c>
      <c r="L31" s="261">
        <v>0.23</v>
      </c>
      <c r="M31" s="232"/>
      <c r="N31" s="232"/>
      <c r="O31" s="232"/>
      <c r="P31" s="232"/>
      <c r="W31" s="231">
        <f>ROUND(BB94, 2)</f>
        <v>0</v>
      </c>
      <c r="X31" s="232"/>
      <c r="Y31" s="232"/>
      <c r="Z31" s="232"/>
      <c r="AA31" s="232"/>
      <c r="AB31" s="232"/>
      <c r="AC31" s="232"/>
      <c r="AD31" s="232"/>
      <c r="AE31" s="232"/>
      <c r="AK31" s="231">
        <v>0</v>
      </c>
      <c r="AL31" s="232"/>
      <c r="AM31" s="232"/>
      <c r="AN31" s="232"/>
      <c r="AO31" s="232"/>
      <c r="AR31" s="36"/>
      <c r="BE31" s="252"/>
    </row>
    <row r="32" spans="2:71" s="2" customFormat="1" ht="14.45" hidden="1" customHeight="1">
      <c r="B32" s="36"/>
      <c r="F32" s="27" t="s">
        <v>43</v>
      </c>
      <c r="L32" s="261">
        <v>0.23</v>
      </c>
      <c r="M32" s="232"/>
      <c r="N32" s="232"/>
      <c r="O32" s="232"/>
      <c r="P32" s="232"/>
      <c r="W32" s="231">
        <f>ROUND(BC94, 2)</f>
        <v>0</v>
      </c>
      <c r="X32" s="232"/>
      <c r="Y32" s="232"/>
      <c r="Z32" s="232"/>
      <c r="AA32" s="232"/>
      <c r="AB32" s="232"/>
      <c r="AC32" s="232"/>
      <c r="AD32" s="232"/>
      <c r="AE32" s="232"/>
      <c r="AK32" s="231">
        <v>0</v>
      </c>
      <c r="AL32" s="232"/>
      <c r="AM32" s="232"/>
      <c r="AN32" s="232"/>
      <c r="AO32" s="232"/>
      <c r="AR32" s="36"/>
      <c r="BE32" s="252"/>
    </row>
    <row r="33" spans="2:57" s="2" customFormat="1" ht="14.45" hidden="1" customHeight="1">
      <c r="B33" s="36"/>
      <c r="F33" s="37" t="s">
        <v>44</v>
      </c>
      <c r="L33" s="233">
        <v>0</v>
      </c>
      <c r="M33" s="234"/>
      <c r="N33" s="234"/>
      <c r="O33" s="234"/>
      <c r="P33" s="234"/>
      <c r="Q33" s="38"/>
      <c r="R33" s="38"/>
      <c r="S33" s="38"/>
      <c r="T33" s="38"/>
      <c r="U33" s="38"/>
      <c r="V33" s="38"/>
      <c r="W33" s="235">
        <f>ROUND(BD94, 2)</f>
        <v>0</v>
      </c>
      <c r="X33" s="234"/>
      <c r="Y33" s="234"/>
      <c r="Z33" s="234"/>
      <c r="AA33" s="234"/>
      <c r="AB33" s="234"/>
      <c r="AC33" s="234"/>
      <c r="AD33" s="234"/>
      <c r="AE33" s="234"/>
      <c r="AF33" s="38"/>
      <c r="AG33" s="38"/>
      <c r="AH33" s="38"/>
      <c r="AI33" s="38"/>
      <c r="AJ33" s="38"/>
      <c r="AK33" s="235">
        <v>0</v>
      </c>
      <c r="AL33" s="234"/>
      <c r="AM33" s="234"/>
      <c r="AN33" s="234"/>
      <c r="AO33" s="234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52"/>
    </row>
    <row r="34" spans="2:57" s="1" customFormat="1" ht="6.95" customHeight="1">
      <c r="B34" s="32"/>
      <c r="AR34" s="32"/>
      <c r="BE34" s="251"/>
    </row>
    <row r="35" spans="2:57" s="1" customFormat="1" ht="25.9" customHeight="1"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39" t="s">
        <v>47</v>
      </c>
      <c r="Y35" s="237"/>
      <c r="Z35" s="237"/>
      <c r="AA35" s="237"/>
      <c r="AB35" s="237"/>
      <c r="AC35" s="42"/>
      <c r="AD35" s="42"/>
      <c r="AE35" s="42"/>
      <c r="AF35" s="42"/>
      <c r="AG35" s="42"/>
      <c r="AH35" s="42"/>
      <c r="AI35" s="42"/>
      <c r="AJ35" s="42"/>
      <c r="AK35" s="236">
        <f>SUM(AK26:AK33)</f>
        <v>0</v>
      </c>
      <c r="AL35" s="237"/>
      <c r="AM35" s="237"/>
      <c r="AN35" s="237"/>
      <c r="AO35" s="238"/>
      <c r="AP35" s="40"/>
      <c r="AQ35" s="40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32"/>
      <c r="D60" s="46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50</v>
      </c>
      <c r="AI60" s="34"/>
      <c r="AJ60" s="34"/>
      <c r="AK60" s="34"/>
      <c r="AL60" s="34"/>
      <c r="AM60" s="46" t="s">
        <v>51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32"/>
      <c r="D64" s="44" t="s">
        <v>52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53</v>
      </c>
      <c r="AI64" s="45"/>
      <c r="AJ64" s="45"/>
      <c r="AK64" s="45"/>
      <c r="AL64" s="45"/>
      <c r="AM64" s="45"/>
      <c r="AN64" s="45"/>
      <c r="AO64" s="45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32"/>
      <c r="D75" s="46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50</v>
      </c>
      <c r="AI75" s="34"/>
      <c r="AJ75" s="34"/>
      <c r="AK75" s="34"/>
      <c r="AL75" s="34"/>
      <c r="AM75" s="46" t="s">
        <v>51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5" customHeight="1">
      <c r="B82" s="32"/>
      <c r="C82" s="21" t="s">
        <v>54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51"/>
      <c r="C84" s="27" t="s">
        <v>12</v>
      </c>
      <c r="L84" s="3">
        <f>K5</f>
        <v>0</v>
      </c>
      <c r="AR84" s="51"/>
    </row>
    <row r="85" spans="1:91" s="4" customFormat="1" ht="36.950000000000003" customHeight="1">
      <c r="B85" s="52"/>
      <c r="C85" s="53" t="s">
        <v>14</v>
      </c>
      <c r="L85" s="262" t="str">
        <f>K6</f>
        <v>G    Banská Bystrica - KC, stavebné úpravy- vypracovanie podkladovej štúdie verejnej práce</v>
      </c>
      <c r="M85" s="263"/>
      <c r="N85" s="263"/>
      <c r="O85" s="263"/>
      <c r="P85" s="263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3"/>
      <c r="AE85" s="263"/>
      <c r="AF85" s="263"/>
      <c r="AG85" s="263"/>
      <c r="AH85" s="263"/>
      <c r="AI85" s="263"/>
      <c r="AJ85" s="263"/>
      <c r="AR85" s="52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18</v>
      </c>
      <c r="L87" s="54" t="str">
        <f>IF(K8="","",K8)</f>
        <v xml:space="preserve"> </v>
      </c>
      <c r="AI87" s="27" t="s">
        <v>20</v>
      </c>
      <c r="AM87" s="244" t="str">
        <f>IF(AN8= "","",AN8)</f>
        <v>3. 12. 2025</v>
      </c>
      <c r="AN87" s="244"/>
      <c r="AR87" s="32"/>
    </row>
    <row r="88" spans="1:91" s="1" customFormat="1" ht="6.95" customHeight="1">
      <c r="B88" s="32"/>
      <c r="AR88" s="32"/>
    </row>
    <row r="89" spans="1:91" s="1" customFormat="1" ht="25.7" customHeight="1">
      <c r="B89" s="32"/>
      <c r="C89" s="27" t="s">
        <v>22</v>
      </c>
      <c r="L89" s="3" t="str">
        <f>IF(E11= "","",E11)</f>
        <v>Ministerstvo vnútra SR, Pribinova 2, Bratislava</v>
      </c>
      <c r="AI89" s="27" t="s">
        <v>28</v>
      </c>
      <c r="AM89" s="245" t="str">
        <f>IF(E17="","",E17)</f>
        <v xml:space="preserve">TEPLAN ARCHITEKT spol. s  r. o. </v>
      </c>
      <c r="AN89" s="246"/>
      <c r="AO89" s="246"/>
      <c r="AP89" s="246"/>
      <c r="AR89" s="32"/>
      <c r="AS89" s="227" t="s">
        <v>55</v>
      </c>
      <c r="AT89" s="228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2" customHeight="1">
      <c r="B90" s="32"/>
      <c r="C90" s="27" t="s">
        <v>26</v>
      </c>
      <c r="L90" s="3" t="str">
        <f>IF(E14= "Vyplň údaj","",E14)</f>
        <v/>
      </c>
      <c r="AI90" s="27" t="s">
        <v>33</v>
      </c>
      <c r="AM90" s="245" t="str">
        <f>IF(E20="","",E20)</f>
        <v xml:space="preserve"> </v>
      </c>
      <c r="AN90" s="246"/>
      <c r="AO90" s="246"/>
      <c r="AP90" s="246"/>
      <c r="AR90" s="32"/>
      <c r="AS90" s="229"/>
      <c r="AT90" s="230"/>
      <c r="BD90" s="59"/>
    </row>
    <row r="91" spans="1:91" s="1" customFormat="1" ht="10.9" customHeight="1">
      <c r="B91" s="32"/>
      <c r="AR91" s="32"/>
      <c r="AS91" s="229"/>
      <c r="AT91" s="230"/>
      <c r="BD91" s="59"/>
    </row>
    <row r="92" spans="1:91" s="1" customFormat="1" ht="29.25" customHeight="1">
      <c r="B92" s="32"/>
      <c r="C92" s="265" t="s">
        <v>56</v>
      </c>
      <c r="D92" s="225"/>
      <c r="E92" s="225"/>
      <c r="F92" s="225"/>
      <c r="G92" s="225"/>
      <c r="H92" s="60"/>
      <c r="I92" s="224" t="s">
        <v>57</v>
      </c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  <c r="W92" s="225"/>
      <c r="X92" s="225"/>
      <c r="Y92" s="225"/>
      <c r="Z92" s="225"/>
      <c r="AA92" s="225"/>
      <c r="AB92" s="225"/>
      <c r="AC92" s="225"/>
      <c r="AD92" s="225"/>
      <c r="AE92" s="225"/>
      <c r="AF92" s="225"/>
      <c r="AG92" s="242" t="s">
        <v>58</v>
      </c>
      <c r="AH92" s="225"/>
      <c r="AI92" s="225"/>
      <c r="AJ92" s="225"/>
      <c r="AK92" s="225"/>
      <c r="AL92" s="225"/>
      <c r="AM92" s="225"/>
      <c r="AN92" s="224" t="s">
        <v>59</v>
      </c>
      <c r="AO92" s="225"/>
      <c r="AP92" s="226"/>
      <c r="AQ92" s="61" t="s">
        <v>60</v>
      </c>
      <c r="AR92" s="32"/>
      <c r="AS92" s="62" t="s">
        <v>61</v>
      </c>
      <c r="AT92" s="63" t="s">
        <v>62</v>
      </c>
      <c r="AU92" s="63" t="s">
        <v>63</v>
      </c>
      <c r="AV92" s="63" t="s">
        <v>64</v>
      </c>
      <c r="AW92" s="63" t="s">
        <v>65</v>
      </c>
      <c r="AX92" s="63" t="s">
        <v>66</v>
      </c>
      <c r="AY92" s="63" t="s">
        <v>67</v>
      </c>
      <c r="AZ92" s="63" t="s">
        <v>68</v>
      </c>
      <c r="BA92" s="63" t="s">
        <v>69</v>
      </c>
      <c r="BB92" s="63" t="s">
        <v>70</v>
      </c>
      <c r="BC92" s="63" t="s">
        <v>71</v>
      </c>
      <c r="BD92" s="64" t="s">
        <v>72</v>
      </c>
    </row>
    <row r="93" spans="1:91" s="1" customFormat="1" ht="10.9" customHeight="1">
      <c r="B93" s="32"/>
      <c r="AR93" s="32"/>
      <c r="AS93" s="6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50000000000003" customHeight="1">
      <c r="B94" s="66"/>
      <c r="C94" s="67" t="s">
        <v>73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19">
        <f>ROUND(AG95+AG110,2)</f>
        <v>0</v>
      </c>
      <c r="AH94" s="219"/>
      <c r="AI94" s="219"/>
      <c r="AJ94" s="219"/>
      <c r="AK94" s="219"/>
      <c r="AL94" s="219"/>
      <c r="AM94" s="219"/>
      <c r="AN94" s="220">
        <f t="shared" ref="AN94:AN110" si="0">SUM(AG94,AT94)</f>
        <v>0</v>
      </c>
      <c r="AO94" s="220"/>
      <c r="AP94" s="220"/>
      <c r="AQ94" s="70" t="s">
        <v>1</v>
      </c>
      <c r="AR94" s="66"/>
      <c r="AS94" s="71">
        <f>ROUND(AS95+AS110,2)</f>
        <v>0</v>
      </c>
      <c r="AT94" s="72">
        <f t="shared" ref="AT94:AT110" si="1">ROUND(SUM(AV94:AW94),2)</f>
        <v>0</v>
      </c>
      <c r="AU94" s="73">
        <f>ROUND(AU95+AU110,5)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ROUND(AZ95+AZ110,2)</f>
        <v>0</v>
      </c>
      <c r="BA94" s="72">
        <f>ROUND(BA95+BA110,2)</f>
        <v>0</v>
      </c>
      <c r="BB94" s="72">
        <f>ROUND(BB95+BB110,2)</f>
        <v>0</v>
      </c>
      <c r="BC94" s="72">
        <f>ROUND(BC95+BC110,2)</f>
        <v>0</v>
      </c>
      <c r="BD94" s="74">
        <f>ROUND(BD95+BD110,2)</f>
        <v>0</v>
      </c>
      <c r="BS94" s="75" t="s">
        <v>74</v>
      </c>
      <c r="BT94" s="75" t="s">
        <v>75</v>
      </c>
      <c r="BU94" s="76" t="s">
        <v>76</v>
      </c>
      <c r="BV94" s="75" t="s">
        <v>77</v>
      </c>
      <c r="BW94" s="75" t="s">
        <v>4</v>
      </c>
      <c r="BX94" s="75" t="s">
        <v>78</v>
      </c>
      <c r="CL94" s="75" t="s">
        <v>1</v>
      </c>
    </row>
    <row r="95" spans="1:91" s="6" customFormat="1" ht="24.75" customHeight="1">
      <c r="B95" s="77"/>
      <c r="C95" s="78"/>
      <c r="D95" s="248" t="s">
        <v>79</v>
      </c>
      <c r="E95" s="248"/>
      <c r="F95" s="248"/>
      <c r="G95" s="248"/>
      <c r="H95" s="248"/>
      <c r="I95" s="79"/>
      <c r="J95" s="249" t="s">
        <v>80</v>
      </c>
      <c r="K95" s="249"/>
      <c r="L95" s="249"/>
      <c r="M95" s="249"/>
      <c r="N95" s="249"/>
      <c r="O95" s="249"/>
      <c r="P95" s="249"/>
      <c r="Q95" s="249"/>
      <c r="R95" s="249"/>
      <c r="S95" s="249"/>
      <c r="T95" s="249"/>
      <c r="U95" s="249"/>
      <c r="V95" s="249"/>
      <c r="W95" s="249"/>
      <c r="X95" s="249"/>
      <c r="Y95" s="249"/>
      <c r="Z95" s="249"/>
      <c r="AA95" s="249"/>
      <c r="AB95" s="249"/>
      <c r="AC95" s="249"/>
      <c r="AD95" s="249"/>
      <c r="AE95" s="249"/>
      <c r="AF95" s="249"/>
      <c r="AG95" s="243">
        <f>ROUND(AG96+SUM(AG97:AG100)+AG105,2)</f>
        <v>0</v>
      </c>
      <c r="AH95" s="218"/>
      <c r="AI95" s="218"/>
      <c r="AJ95" s="218"/>
      <c r="AK95" s="218"/>
      <c r="AL95" s="218"/>
      <c r="AM95" s="218"/>
      <c r="AN95" s="217">
        <f t="shared" si="0"/>
        <v>0</v>
      </c>
      <c r="AO95" s="218"/>
      <c r="AP95" s="218"/>
      <c r="AQ95" s="80" t="s">
        <v>81</v>
      </c>
      <c r="AR95" s="77"/>
      <c r="AS95" s="81">
        <f>ROUND(AS96+SUM(AS97:AS100)+AS105,2)</f>
        <v>0</v>
      </c>
      <c r="AT95" s="82">
        <f t="shared" si="1"/>
        <v>0</v>
      </c>
      <c r="AU95" s="83">
        <f>ROUND(AU96+SUM(AU97:AU100)+AU105,5)</f>
        <v>0</v>
      </c>
      <c r="AV95" s="82">
        <f>ROUND(AZ95*L29,2)</f>
        <v>0</v>
      </c>
      <c r="AW95" s="82">
        <f>ROUND(BA95*L30,2)</f>
        <v>0</v>
      </c>
      <c r="AX95" s="82">
        <f>ROUND(BB95*L29,2)</f>
        <v>0</v>
      </c>
      <c r="AY95" s="82">
        <f>ROUND(BC95*L30,2)</f>
        <v>0</v>
      </c>
      <c r="AZ95" s="82">
        <f>ROUND(AZ96+SUM(AZ97:AZ100)+AZ105,2)</f>
        <v>0</v>
      </c>
      <c r="BA95" s="82">
        <f>ROUND(BA96+SUM(BA97:BA100)+BA105,2)</f>
        <v>0</v>
      </c>
      <c r="BB95" s="82">
        <f>ROUND(BB96+SUM(BB97:BB100)+BB105,2)</f>
        <v>0</v>
      </c>
      <c r="BC95" s="82">
        <f>ROUND(BC96+SUM(BC97:BC100)+BC105,2)</f>
        <v>0</v>
      </c>
      <c r="BD95" s="84">
        <f>ROUND(BD96+SUM(BD97:BD100)+BD105,2)</f>
        <v>0</v>
      </c>
      <c r="BS95" s="85" t="s">
        <v>74</v>
      </c>
      <c r="BT95" s="85" t="s">
        <v>82</v>
      </c>
      <c r="BU95" s="85" t="s">
        <v>76</v>
      </c>
      <c r="BV95" s="85" t="s">
        <v>77</v>
      </c>
      <c r="BW95" s="85" t="s">
        <v>83</v>
      </c>
      <c r="BX95" s="85" t="s">
        <v>4</v>
      </c>
      <c r="CL95" s="85" t="s">
        <v>1</v>
      </c>
      <c r="CM95" s="85" t="s">
        <v>75</v>
      </c>
    </row>
    <row r="96" spans="1:91" s="3" customFormat="1" ht="23.25" customHeight="1">
      <c r="A96" s="86" t="s">
        <v>84</v>
      </c>
      <c r="B96" s="51"/>
      <c r="C96" s="9"/>
      <c r="D96" s="9"/>
      <c r="E96" s="264" t="s">
        <v>85</v>
      </c>
      <c r="F96" s="264"/>
      <c r="G96" s="264"/>
      <c r="H96" s="264"/>
      <c r="I96" s="264"/>
      <c r="J96" s="9"/>
      <c r="K96" s="247" t="s">
        <v>86</v>
      </c>
      <c r="L96" s="247"/>
      <c r="M96" s="247"/>
      <c r="N96" s="247"/>
      <c r="O96" s="247"/>
      <c r="P96" s="247"/>
      <c r="Q96" s="247"/>
      <c r="R96" s="247"/>
      <c r="S96" s="247"/>
      <c r="T96" s="247"/>
      <c r="U96" s="247"/>
      <c r="V96" s="247"/>
      <c r="W96" s="247"/>
      <c r="X96" s="247"/>
      <c r="Y96" s="247"/>
      <c r="Z96" s="247"/>
      <c r="AA96" s="247"/>
      <c r="AB96" s="247"/>
      <c r="AC96" s="247"/>
      <c r="AD96" s="247"/>
      <c r="AE96" s="247"/>
      <c r="AF96" s="247"/>
      <c r="AG96" s="221">
        <f>'1_1 a1_2 - E 1.1 a E1.2  ...'!J32</f>
        <v>0</v>
      </c>
      <c r="AH96" s="222"/>
      <c r="AI96" s="222"/>
      <c r="AJ96" s="222"/>
      <c r="AK96" s="222"/>
      <c r="AL96" s="222"/>
      <c r="AM96" s="222"/>
      <c r="AN96" s="221">
        <f t="shared" si="0"/>
        <v>0</v>
      </c>
      <c r="AO96" s="222"/>
      <c r="AP96" s="222"/>
      <c r="AQ96" s="87" t="s">
        <v>87</v>
      </c>
      <c r="AR96" s="51"/>
      <c r="AS96" s="88">
        <v>0</v>
      </c>
      <c r="AT96" s="89">
        <f t="shared" si="1"/>
        <v>0</v>
      </c>
      <c r="AU96" s="90">
        <f>'1_1 a1_2 - E 1.1 a E1.2  ...'!P143</f>
        <v>0</v>
      </c>
      <c r="AV96" s="89">
        <f>'1_1 a1_2 - E 1.1 a E1.2  ...'!J35</f>
        <v>0</v>
      </c>
      <c r="AW96" s="89">
        <f>'1_1 a1_2 - E 1.1 a E1.2  ...'!J36</f>
        <v>0</v>
      </c>
      <c r="AX96" s="89">
        <f>'1_1 a1_2 - E 1.1 a E1.2  ...'!J37</f>
        <v>0</v>
      </c>
      <c r="AY96" s="89">
        <f>'1_1 a1_2 - E 1.1 a E1.2  ...'!J38</f>
        <v>0</v>
      </c>
      <c r="AZ96" s="89">
        <f>'1_1 a1_2 - E 1.1 a E1.2  ...'!F35</f>
        <v>0</v>
      </c>
      <c r="BA96" s="89">
        <f>'1_1 a1_2 - E 1.1 a E1.2  ...'!F36</f>
        <v>0</v>
      </c>
      <c r="BB96" s="89">
        <f>'1_1 a1_2 - E 1.1 a E1.2  ...'!F37</f>
        <v>0</v>
      </c>
      <c r="BC96" s="89">
        <f>'1_1 a1_2 - E 1.1 a E1.2  ...'!F38</f>
        <v>0</v>
      </c>
      <c r="BD96" s="91">
        <f>'1_1 a1_2 - E 1.1 a E1.2  ...'!F39</f>
        <v>0</v>
      </c>
      <c r="BT96" s="25" t="s">
        <v>88</v>
      </c>
      <c r="BV96" s="25" t="s">
        <v>77</v>
      </c>
      <c r="BW96" s="25" t="s">
        <v>89</v>
      </c>
      <c r="BX96" s="25" t="s">
        <v>83</v>
      </c>
      <c r="CL96" s="25" t="s">
        <v>1</v>
      </c>
    </row>
    <row r="97" spans="1:91" s="3" customFormat="1" ht="16.5" customHeight="1">
      <c r="A97" s="86" t="s">
        <v>84</v>
      </c>
      <c r="B97" s="51"/>
      <c r="C97" s="9"/>
      <c r="D97" s="9"/>
      <c r="E97" s="264" t="s">
        <v>90</v>
      </c>
      <c r="F97" s="264"/>
      <c r="G97" s="264"/>
      <c r="H97" s="264"/>
      <c r="I97" s="264"/>
      <c r="J97" s="9"/>
      <c r="K97" s="247" t="s">
        <v>91</v>
      </c>
      <c r="L97" s="247"/>
      <c r="M97" s="247"/>
      <c r="N97" s="247"/>
      <c r="O97" s="247"/>
      <c r="P97" s="247"/>
      <c r="Q97" s="247"/>
      <c r="R97" s="247"/>
      <c r="S97" s="247"/>
      <c r="T97" s="247"/>
      <c r="U97" s="247"/>
      <c r="V97" s="247"/>
      <c r="W97" s="247"/>
      <c r="X97" s="247"/>
      <c r="Y97" s="247"/>
      <c r="Z97" s="247"/>
      <c r="AA97" s="247"/>
      <c r="AB97" s="247"/>
      <c r="AC97" s="247"/>
      <c r="AD97" s="247"/>
      <c r="AE97" s="247"/>
      <c r="AF97" s="247"/>
      <c r="AG97" s="221">
        <f>'1_3 - E 1.3 Zdravotechnika'!J32</f>
        <v>0</v>
      </c>
      <c r="AH97" s="222"/>
      <c r="AI97" s="222"/>
      <c r="AJ97" s="222"/>
      <c r="AK97" s="222"/>
      <c r="AL97" s="222"/>
      <c r="AM97" s="222"/>
      <c r="AN97" s="221">
        <f t="shared" si="0"/>
        <v>0</v>
      </c>
      <c r="AO97" s="222"/>
      <c r="AP97" s="222"/>
      <c r="AQ97" s="87" t="s">
        <v>87</v>
      </c>
      <c r="AR97" s="51"/>
      <c r="AS97" s="88">
        <v>0</v>
      </c>
      <c r="AT97" s="89">
        <f t="shared" si="1"/>
        <v>0</v>
      </c>
      <c r="AU97" s="90">
        <f>'1_3 - E 1.3 Zdravotechnika'!P126</f>
        <v>0</v>
      </c>
      <c r="AV97" s="89">
        <f>'1_3 - E 1.3 Zdravotechnika'!J35</f>
        <v>0</v>
      </c>
      <c r="AW97" s="89">
        <f>'1_3 - E 1.3 Zdravotechnika'!J36</f>
        <v>0</v>
      </c>
      <c r="AX97" s="89">
        <f>'1_3 - E 1.3 Zdravotechnika'!J37</f>
        <v>0</v>
      </c>
      <c r="AY97" s="89">
        <f>'1_3 - E 1.3 Zdravotechnika'!J38</f>
        <v>0</v>
      </c>
      <c r="AZ97" s="89">
        <f>'1_3 - E 1.3 Zdravotechnika'!F35</f>
        <v>0</v>
      </c>
      <c r="BA97" s="89">
        <f>'1_3 - E 1.3 Zdravotechnika'!F36</f>
        <v>0</v>
      </c>
      <c r="BB97" s="89">
        <f>'1_3 - E 1.3 Zdravotechnika'!F37</f>
        <v>0</v>
      </c>
      <c r="BC97" s="89">
        <f>'1_3 - E 1.3 Zdravotechnika'!F38</f>
        <v>0</v>
      </c>
      <c r="BD97" s="91">
        <f>'1_3 - E 1.3 Zdravotechnika'!F39</f>
        <v>0</v>
      </c>
      <c r="BT97" s="25" t="s">
        <v>88</v>
      </c>
      <c r="BV97" s="25" t="s">
        <v>77</v>
      </c>
      <c r="BW97" s="25" t="s">
        <v>92</v>
      </c>
      <c r="BX97" s="25" t="s">
        <v>83</v>
      </c>
      <c r="CL97" s="25" t="s">
        <v>19</v>
      </c>
    </row>
    <row r="98" spans="1:91" s="3" customFormat="1" ht="16.5" customHeight="1">
      <c r="A98" s="86" t="s">
        <v>84</v>
      </c>
      <c r="B98" s="51"/>
      <c r="C98" s="9"/>
      <c r="D98" s="9"/>
      <c r="E98" s="264" t="s">
        <v>93</v>
      </c>
      <c r="F98" s="264"/>
      <c r="G98" s="264"/>
      <c r="H98" s="264"/>
      <c r="I98" s="264"/>
      <c r="J98" s="9"/>
      <c r="K98" s="247" t="s">
        <v>94</v>
      </c>
      <c r="L98" s="247"/>
      <c r="M98" s="247"/>
      <c r="N98" s="247"/>
      <c r="O98" s="247"/>
      <c r="P98" s="247"/>
      <c r="Q98" s="247"/>
      <c r="R98" s="247"/>
      <c r="S98" s="247"/>
      <c r="T98" s="247"/>
      <c r="U98" s="247"/>
      <c r="V98" s="247"/>
      <c r="W98" s="247"/>
      <c r="X98" s="247"/>
      <c r="Y98" s="247"/>
      <c r="Z98" s="247"/>
      <c r="AA98" s="247"/>
      <c r="AB98" s="247"/>
      <c r="AC98" s="247"/>
      <c r="AD98" s="247"/>
      <c r="AE98" s="247"/>
      <c r="AF98" s="247"/>
      <c r="AG98" s="221">
        <f>'1_4 - E 1.4  Ústredné vyk...'!J32</f>
        <v>0</v>
      </c>
      <c r="AH98" s="222"/>
      <c r="AI98" s="222"/>
      <c r="AJ98" s="222"/>
      <c r="AK98" s="222"/>
      <c r="AL98" s="222"/>
      <c r="AM98" s="222"/>
      <c r="AN98" s="221">
        <f t="shared" si="0"/>
        <v>0</v>
      </c>
      <c r="AO98" s="222"/>
      <c r="AP98" s="222"/>
      <c r="AQ98" s="87" t="s">
        <v>87</v>
      </c>
      <c r="AR98" s="51"/>
      <c r="AS98" s="88">
        <v>0</v>
      </c>
      <c r="AT98" s="89">
        <f t="shared" si="1"/>
        <v>0</v>
      </c>
      <c r="AU98" s="90">
        <f>'1_4 - E 1.4  Ústredné vyk...'!P129</f>
        <v>0</v>
      </c>
      <c r="AV98" s="89">
        <f>'1_4 - E 1.4  Ústredné vyk...'!J35</f>
        <v>0</v>
      </c>
      <c r="AW98" s="89">
        <f>'1_4 - E 1.4  Ústredné vyk...'!J36</f>
        <v>0</v>
      </c>
      <c r="AX98" s="89">
        <f>'1_4 - E 1.4  Ústredné vyk...'!J37</f>
        <v>0</v>
      </c>
      <c r="AY98" s="89">
        <f>'1_4 - E 1.4  Ústredné vyk...'!J38</f>
        <v>0</v>
      </c>
      <c r="AZ98" s="89">
        <f>'1_4 - E 1.4  Ústredné vyk...'!F35</f>
        <v>0</v>
      </c>
      <c r="BA98" s="89">
        <f>'1_4 - E 1.4  Ústredné vyk...'!F36</f>
        <v>0</v>
      </c>
      <c r="BB98" s="89">
        <f>'1_4 - E 1.4  Ústredné vyk...'!F37</f>
        <v>0</v>
      </c>
      <c r="BC98" s="89">
        <f>'1_4 - E 1.4  Ústredné vyk...'!F38</f>
        <v>0</v>
      </c>
      <c r="BD98" s="91">
        <f>'1_4 - E 1.4  Ústredné vyk...'!F39</f>
        <v>0</v>
      </c>
      <c r="BT98" s="25" t="s">
        <v>88</v>
      </c>
      <c r="BV98" s="25" t="s">
        <v>77</v>
      </c>
      <c r="BW98" s="25" t="s">
        <v>95</v>
      </c>
      <c r="BX98" s="25" t="s">
        <v>83</v>
      </c>
      <c r="CL98" s="25" t="s">
        <v>1</v>
      </c>
    </row>
    <row r="99" spans="1:91" s="3" customFormat="1" ht="16.5" customHeight="1">
      <c r="A99" s="86" t="s">
        <v>84</v>
      </c>
      <c r="B99" s="51"/>
      <c r="C99" s="9"/>
      <c r="D99" s="9"/>
      <c r="E99" s="264" t="s">
        <v>96</v>
      </c>
      <c r="F99" s="264"/>
      <c r="G99" s="264"/>
      <c r="H99" s="264"/>
      <c r="I99" s="264"/>
      <c r="J99" s="9"/>
      <c r="K99" s="247" t="s">
        <v>97</v>
      </c>
      <c r="L99" s="247"/>
      <c r="M99" s="247"/>
      <c r="N99" s="247"/>
      <c r="O99" s="247"/>
      <c r="P99" s="247"/>
      <c r="Q99" s="247"/>
      <c r="R99" s="247"/>
      <c r="S99" s="247"/>
      <c r="T99" s="247"/>
      <c r="U99" s="247"/>
      <c r="V99" s="247"/>
      <c r="W99" s="247"/>
      <c r="X99" s="247"/>
      <c r="Y99" s="247"/>
      <c r="Z99" s="247"/>
      <c r="AA99" s="247"/>
      <c r="AB99" s="247"/>
      <c r="AC99" s="247"/>
      <c r="AD99" s="247"/>
      <c r="AE99" s="247"/>
      <c r="AF99" s="247"/>
      <c r="AG99" s="221">
        <f>'1_5 - E 1.5 Vzduchotechni...'!J32</f>
        <v>0</v>
      </c>
      <c r="AH99" s="222"/>
      <c r="AI99" s="222"/>
      <c r="AJ99" s="222"/>
      <c r="AK99" s="222"/>
      <c r="AL99" s="222"/>
      <c r="AM99" s="222"/>
      <c r="AN99" s="221">
        <f t="shared" si="0"/>
        <v>0</v>
      </c>
      <c r="AO99" s="222"/>
      <c r="AP99" s="222"/>
      <c r="AQ99" s="87" t="s">
        <v>87</v>
      </c>
      <c r="AR99" s="51"/>
      <c r="AS99" s="88">
        <v>0</v>
      </c>
      <c r="AT99" s="89">
        <f t="shared" si="1"/>
        <v>0</v>
      </c>
      <c r="AU99" s="90">
        <f>'1_5 - E 1.5 Vzduchotechni...'!P125</f>
        <v>0</v>
      </c>
      <c r="AV99" s="89">
        <f>'1_5 - E 1.5 Vzduchotechni...'!J35</f>
        <v>0</v>
      </c>
      <c r="AW99" s="89">
        <f>'1_5 - E 1.5 Vzduchotechni...'!J36</f>
        <v>0</v>
      </c>
      <c r="AX99" s="89">
        <f>'1_5 - E 1.5 Vzduchotechni...'!J37</f>
        <v>0</v>
      </c>
      <c r="AY99" s="89">
        <f>'1_5 - E 1.5 Vzduchotechni...'!J38</f>
        <v>0</v>
      </c>
      <c r="AZ99" s="89">
        <f>'1_5 - E 1.5 Vzduchotechni...'!F35</f>
        <v>0</v>
      </c>
      <c r="BA99" s="89">
        <f>'1_5 - E 1.5 Vzduchotechni...'!F36</f>
        <v>0</v>
      </c>
      <c r="BB99" s="89">
        <f>'1_5 - E 1.5 Vzduchotechni...'!F37</f>
        <v>0</v>
      </c>
      <c r="BC99" s="89">
        <f>'1_5 - E 1.5 Vzduchotechni...'!F38</f>
        <v>0</v>
      </c>
      <c r="BD99" s="91">
        <f>'1_5 - E 1.5 Vzduchotechni...'!F39</f>
        <v>0</v>
      </c>
      <c r="BT99" s="25" t="s">
        <v>88</v>
      </c>
      <c r="BV99" s="25" t="s">
        <v>77</v>
      </c>
      <c r="BW99" s="25" t="s">
        <v>98</v>
      </c>
      <c r="BX99" s="25" t="s">
        <v>83</v>
      </c>
      <c r="CL99" s="25" t="s">
        <v>1</v>
      </c>
    </row>
    <row r="100" spans="1:91" s="3" customFormat="1" ht="16.5" customHeight="1">
      <c r="B100" s="51"/>
      <c r="C100" s="9"/>
      <c r="D100" s="9"/>
      <c r="E100" s="264" t="s">
        <v>99</v>
      </c>
      <c r="F100" s="264"/>
      <c r="G100" s="264"/>
      <c r="H100" s="264"/>
      <c r="I100" s="264"/>
      <c r="J100" s="9"/>
      <c r="K100" s="247" t="s">
        <v>100</v>
      </c>
      <c r="L100" s="247"/>
      <c r="M100" s="247"/>
      <c r="N100" s="247"/>
      <c r="O100" s="247"/>
      <c r="P100" s="247"/>
      <c r="Q100" s="247"/>
      <c r="R100" s="247"/>
      <c r="S100" s="247"/>
      <c r="T100" s="247"/>
      <c r="U100" s="247"/>
      <c r="V100" s="247"/>
      <c r="W100" s="247"/>
      <c r="X100" s="247"/>
      <c r="Y100" s="247"/>
      <c r="Z100" s="247"/>
      <c r="AA100" s="247"/>
      <c r="AB100" s="247"/>
      <c r="AC100" s="247"/>
      <c r="AD100" s="247"/>
      <c r="AE100" s="247"/>
      <c r="AF100" s="247"/>
      <c r="AG100" s="223">
        <f>ROUND(SUM(AG101:AG104),2)</f>
        <v>0</v>
      </c>
      <c r="AH100" s="222"/>
      <c r="AI100" s="222"/>
      <c r="AJ100" s="222"/>
      <c r="AK100" s="222"/>
      <c r="AL100" s="222"/>
      <c r="AM100" s="222"/>
      <c r="AN100" s="221">
        <f t="shared" si="0"/>
        <v>0</v>
      </c>
      <c r="AO100" s="222"/>
      <c r="AP100" s="222"/>
      <c r="AQ100" s="87" t="s">
        <v>87</v>
      </c>
      <c r="AR100" s="51"/>
      <c r="AS100" s="88">
        <f>ROUND(SUM(AS101:AS104),2)</f>
        <v>0</v>
      </c>
      <c r="AT100" s="89">
        <f t="shared" si="1"/>
        <v>0</v>
      </c>
      <c r="AU100" s="90">
        <f>ROUND(SUM(AU101:AU104),5)</f>
        <v>0</v>
      </c>
      <c r="AV100" s="89">
        <f>ROUND(AZ100*L29,2)</f>
        <v>0</v>
      </c>
      <c r="AW100" s="89">
        <f>ROUND(BA100*L30,2)</f>
        <v>0</v>
      </c>
      <c r="AX100" s="89">
        <f>ROUND(BB100*L29,2)</f>
        <v>0</v>
      </c>
      <c r="AY100" s="89">
        <f>ROUND(BC100*L30,2)</f>
        <v>0</v>
      </c>
      <c r="AZ100" s="89">
        <f>ROUND(SUM(AZ101:AZ104),2)</f>
        <v>0</v>
      </c>
      <c r="BA100" s="89">
        <f>ROUND(SUM(BA101:BA104),2)</f>
        <v>0</v>
      </c>
      <c r="BB100" s="89">
        <f>ROUND(SUM(BB101:BB104),2)</f>
        <v>0</v>
      </c>
      <c r="BC100" s="89">
        <f>ROUND(SUM(BC101:BC104),2)</f>
        <v>0</v>
      </c>
      <c r="BD100" s="91">
        <f>ROUND(SUM(BD101:BD104),2)</f>
        <v>0</v>
      </c>
      <c r="BS100" s="25" t="s">
        <v>74</v>
      </c>
      <c r="BT100" s="25" t="s">
        <v>88</v>
      </c>
      <c r="BU100" s="25" t="s">
        <v>76</v>
      </c>
      <c r="BV100" s="25" t="s">
        <v>77</v>
      </c>
      <c r="BW100" s="25" t="s">
        <v>101</v>
      </c>
      <c r="BX100" s="25" t="s">
        <v>83</v>
      </c>
      <c r="CL100" s="25" t="s">
        <v>1</v>
      </c>
    </row>
    <row r="101" spans="1:91" s="3" customFormat="1" ht="35.25" customHeight="1">
      <c r="A101" s="86" t="s">
        <v>84</v>
      </c>
      <c r="B101" s="51"/>
      <c r="C101" s="9"/>
      <c r="D101" s="9"/>
      <c r="E101" s="9"/>
      <c r="F101" s="247" t="s">
        <v>102</v>
      </c>
      <c r="G101" s="247"/>
      <c r="H101" s="247"/>
      <c r="I101" s="247"/>
      <c r="J101" s="247"/>
      <c r="K101" s="9"/>
      <c r="L101" s="247" t="s">
        <v>103</v>
      </c>
      <c r="M101" s="247"/>
      <c r="N101" s="247"/>
      <c r="O101" s="247"/>
      <c r="P101" s="247"/>
      <c r="Q101" s="247"/>
      <c r="R101" s="247"/>
      <c r="S101" s="247"/>
      <c r="T101" s="247"/>
      <c r="U101" s="247"/>
      <c r="V101" s="247"/>
      <c r="W101" s="247"/>
      <c r="X101" s="247"/>
      <c r="Y101" s="247"/>
      <c r="Z101" s="247"/>
      <c r="AA101" s="247"/>
      <c r="AB101" s="247"/>
      <c r="AC101" s="247"/>
      <c r="AD101" s="247"/>
      <c r="AE101" s="247"/>
      <c r="AF101" s="247"/>
      <c r="AG101" s="221">
        <f>'1_6_1 - E 1.6.1 slaboprud...'!J34</f>
        <v>0</v>
      </c>
      <c r="AH101" s="222"/>
      <c r="AI101" s="222"/>
      <c r="AJ101" s="222"/>
      <c r="AK101" s="222"/>
      <c r="AL101" s="222"/>
      <c r="AM101" s="222"/>
      <c r="AN101" s="221">
        <f t="shared" si="0"/>
        <v>0</v>
      </c>
      <c r="AO101" s="222"/>
      <c r="AP101" s="222"/>
      <c r="AQ101" s="87" t="s">
        <v>87</v>
      </c>
      <c r="AR101" s="51"/>
      <c r="AS101" s="88">
        <v>0</v>
      </c>
      <c r="AT101" s="89">
        <f t="shared" si="1"/>
        <v>0</v>
      </c>
      <c r="AU101" s="90">
        <f>'1_6_1 - E 1.6.1 slaboprud...'!P130</f>
        <v>0</v>
      </c>
      <c r="AV101" s="89">
        <f>'1_6_1 - E 1.6.1 slaboprud...'!J37</f>
        <v>0</v>
      </c>
      <c r="AW101" s="89">
        <f>'1_6_1 - E 1.6.1 slaboprud...'!J38</f>
        <v>0</v>
      </c>
      <c r="AX101" s="89">
        <f>'1_6_1 - E 1.6.1 slaboprud...'!J39</f>
        <v>0</v>
      </c>
      <c r="AY101" s="89">
        <f>'1_6_1 - E 1.6.1 slaboprud...'!J40</f>
        <v>0</v>
      </c>
      <c r="AZ101" s="89">
        <f>'1_6_1 - E 1.6.1 slaboprud...'!F37</f>
        <v>0</v>
      </c>
      <c r="BA101" s="89">
        <f>'1_6_1 - E 1.6.1 slaboprud...'!F38</f>
        <v>0</v>
      </c>
      <c r="BB101" s="89">
        <f>'1_6_1 - E 1.6.1 slaboprud...'!F39</f>
        <v>0</v>
      </c>
      <c r="BC101" s="89">
        <f>'1_6_1 - E 1.6.1 slaboprud...'!F40</f>
        <v>0</v>
      </c>
      <c r="BD101" s="91">
        <f>'1_6_1 - E 1.6.1 slaboprud...'!F41</f>
        <v>0</v>
      </c>
      <c r="BT101" s="25" t="s">
        <v>104</v>
      </c>
      <c r="BV101" s="25" t="s">
        <v>77</v>
      </c>
      <c r="BW101" s="25" t="s">
        <v>105</v>
      </c>
      <c r="BX101" s="25" t="s">
        <v>101</v>
      </c>
      <c r="CL101" s="25" t="s">
        <v>1</v>
      </c>
    </row>
    <row r="102" spans="1:91" s="3" customFormat="1" ht="23.25" customHeight="1">
      <c r="A102" s="86" t="s">
        <v>84</v>
      </c>
      <c r="B102" s="51"/>
      <c r="C102" s="9"/>
      <c r="D102" s="9"/>
      <c r="E102" s="9"/>
      <c r="F102" s="247" t="s">
        <v>106</v>
      </c>
      <c r="G102" s="247"/>
      <c r="H102" s="247"/>
      <c r="I102" s="247"/>
      <c r="J102" s="247"/>
      <c r="K102" s="9"/>
      <c r="L102" s="247" t="s">
        <v>107</v>
      </c>
      <c r="M102" s="247"/>
      <c r="N102" s="247"/>
      <c r="O102" s="247"/>
      <c r="P102" s="247"/>
      <c r="Q102" s="247"/>
      <c r="R102" s="247"/>
      <c r="S102" s="247"/>
      <c r="T102" s="247"/>
      <c r="U102" s="247"/>
      <c r="V102" s="247"/>
      <c r="W102" s="247"/>
      <c r="X102" s="247"/>
      <c r="Y102" s="247"/>
      <c r="Z102" s="247"/>
      <c r="AA102" s="247"/>
      <c r="AB102" s="247"/>
      <c r="AC102" s="247"/>
      <c r="AD102" s="247"/>
      <c r="AE102" s="247"/>
      <c r="AF102" s="247"/>
      <c r="AG102" s="221">
        <f>'1_6_1b - E 6.1b. NÚDZOVÁ ...'!J34</f>
        <v>0</v>
      </c>
      <c r="AH102" s="222"/>
      <c r="AI102" s="222"/>
      <c r="AJ102" s="222"/>
      <c r="AK102" s="222"/>
      <c r="AL102" s="222"/>
      <c r="AM102" s="222"/>
      <c r="AN102" s="221">
        <f t="shared" si="0"/>
        <v>0</v>
      </c>
      <c r="AO102" s="222"/>
      <c r="AP102" s="222"/>
      <c r="AQ102" s="87" t="s">
        <v>87</v>
      </c>
      <c r="AR102" s="51"/>
      <c r="AS102" s="88">
        <v>0</v>
      </c>
      <c r="AT102" s="89">
        <f t="shared" si="1"/>
        <v>0</v>
      </c>
      <c r="AU102" s="90">
        <f>'1_6_1b - E 6.1b. NÚDZOVÁ ...'!P124</f>
        <v>0</v>
      </c>
      <c r="AV102" s="89">
        <f>'1_6_1b - E 6.1b. NÚDZOVÁ ...'!J37</f>
        <v>0</v>
      </c>
      <c r="AW102" s="89">
        <f>'1_6_1b - E 6.1b. NÚDZOVÁ ...'!J38</f>
        <v>0</v>
      </c>
      <c r="AX102" s="89">
        <f>'1_6_1b - E 6.1b. NÚDZOVÁ ...'!J39</f>
        <v>0</v>
      </c>
      <c r="AY102" s="89">
        <f>'1_6_1b - E 6.1b. NÚDZOVÁ ...'!J40</f>
        <v>0</v>
      </c>
      <c r="AZ102" s="89">
        <f>'1_6_1b - E 6.1b. NÚDZOVÁ ...'!F37</f>
        <v>0</v>
      </c>
      <c r="BA102" s="89">
        <f>'1_6_1b - E 6.1b. NÚDZOVÁ ...'!F38</f>
        <v>0</v>
      </c>
      <c r="BB102" s="89">
        <f>'1_6_1b - E 6.1b. NÚDZOVÁ ...'!F39</f>
        <v>0</v>
      </c>
      <c r="BC102" s="89">
        <f>'1_6_1b - E 6.1b. NÚDZOVÁ ...'!F40</f>
        <v>0</v>
      </c>
      <c r="BD102" s="91">
        <f>'1_6_1b - E 6.1b. NÚDZOVÁ ...'!F41</f>
        <v>0</v>
      </c>
      <c r="BT102" s="25" t="s">
        <v>104</v>
      </c>
      <c r="BV102" s="25" t="s">
        <v>77</v>
      </c>
      <c r="BW102" s="25" t="s">
        <v>108</v>
      </c>
      <c r="BX102" s="25" t="s">
        <v>101</v>
      </c>
      <c r="CL102" s="25" t="s">
        <v>1</v>
      </c>
    </row>
    <row r="103" spans="1:91" s="3" customFormat="1" ht="35.25" customHeight="1">
      <c r="A103" s="86" t="s">
        <v>84</v>
      </c>
      <c r="B103" s="51"/>
      <c r="C103" s="9"/>
      <c r="D103" s="9"/>
      <c r="E103" s="9"/>
      <c r="F103" s="247" t="s">
        <v>109</v>
      </c>
      <c r="G103" s="247"/>
      <c r="H103" s="247"/>
      <c r="I103" s="247"/>
      <c r="J103" s="247"/>
      <c r="K103" s="9"/>
      <c r="L103" s="247" t="s">
        <v>110</v>
      </c>
      <c r="M103" s="247"/>
      <c r="N103" s="247"/>
      <c r="O103" s="247"/>
      <c r="P103" s="247"/>
      <c r="Q103" s="247"/>
      <c r="R103" s="247"/>
      <c r="S103" s="247"/>
      <c r="T103" s="247"/>
      <c r="U103" s="247"/>
      <c r="V103" s="247"/>
      <c r="W103" s="247"/>
      <c r="X103" s="247"/>
      <c r="Y103" s="247"/>
      <c r="Z103" s="247"/>
      <c r="AA103" s="247"/>
      <c r="AB103" s="247"/>
      <c r="AC103" s="247"/>
      <c r="AD103" s="247"/>
      <c r="AE103" s="247"/>
      <c r="AF103" s="247"/>
      <c r="AG103" s="221">
        <f>'1_6_2 - E 1.6.2_Slaboprud...'!J34</f>
        <v>0</v>
      </c>
      <c r="AH103" s="222"/>
      <c r="AI103" s="222"/>
      <c r="AJ103" s="222"/>
      <c r="AK103" s="222"/>
      <c r="AL103" s="222"/>
      <c r="AM103" s="222"/>
      <c r="AN103" s="221">
        <f t="shared" si="0"/>
        <v>0</v>
      </c>
      <c r="AO103" s="222"/>
      <c r="AP103" s="222"/>
      <c r="AQ103" s="87" t="s">
        <v>87</v>
      </c>
      <c r="AR103" s="51"/>
      <c r="AS103" s="88">
        <v>0</v>
      </c>
      <c r="AT103" s="89">
        <f t="shared" si="1"/>
        <v>0</v>
      </c>
      <c r="AU103" s="90">
        <f>'1_6_2 - E 1.6.2_Slaboprud...'!P156</f>
        <v>0</v>
      </c>
      <c r="AV103" s="89">
        <f>'1_6_2 - E 1.6.2_Slaboprud...'!J37</f>
        <v>0</v>
      </c>
      <c r="AW103" s="89">
        <f>'1_6_2 - E 1.6.2_Slaboprud...'!J38</f>
        <v>0</v>
      </c>
      <c r="AX103" s="89">
        <f>'1_6_2 - E 1.6.2_Slaboprud...'!J39</f>
        <v>0</v>
      </c>
      <c r="AY103" s="89">
        <f>'1_6_2 - E 1.6.2_Slaboprud...'!J40</f>
        <v>0</v>
      </c>
      <c r="AZ103" s="89">
        <f>'1_6_2 - E 1.6.2_Slaboprud...'!F37</f>
        <v>0</v>
      </c>
      <c r="BA103" s="89">
        <f>'1_6_2 - E 1.6.2_Slaboprud...'!F38</f>
        <v>0</v>
      </c>
      <c r="BB103" s="89">
        <f>'1_6_2 - E 1.6.2_Slaboprud...'!F39</f>
        <v>0</v>
      </c>
      <c r="BC103" s="89">
        <f>'1_6_2 - E 1.6.2_Slaboprud...'!F40</f>
        <v>0</v>
      </c>
      <c r="BD103" s="91">
        <f>'1_6_2 - E 1.6.2_Slaboprud...'!F41</f>
        <v>0</v>
      </c>
      <c r="BT103" s="25" t="s">
        <v>104</v>
      </c>
      <c r="BV103" s="25" t="s">
        <v>77</v>
      </c>
      <c r="BW103" s="25" t="s">
        <v>111</v>
      </c>
      <c r="BX103" s="25" t="s">
        <v>101</v>
      </c>
      <c r="CL103" s="25" t="s">
        <v>1</v>
      </c>
    </row>
    <row r="104" spans="1:91" s="3" customFormat="1" ht="23.25" customHeight="1">
      <c r="A104" s="86" t="s">
        <v>84</v>
      </c>
      <c r="B104" s="51"/>
      <c r="C104" s="9"/>
      <c r="D104" s="9"/>
      <c r="E104" s="9"/>
      <c r="F104" s="247" t="s">
        <v>112</v>
      </c>
      <c r="G104" s="247"/>
      <c r="H104" s="247"/>
      <c r="I104" s="247"/>
      <c r="J104" s="247"/>
      <c r="K104" s="9"/>
      <c r="L104" s="247" t="s">
        <v>113</v>
      </c>
      <c r="M104" s="247"/>
      <c r="N104" s="247"/>
      <c r="O104" s="247"/>
      <c r="P104" s="247"/>
      <c r="Q104" s="247"/>
      <c r="R104" s="247"/>
      <c r="S104" s="247"/>
      <c r="T104" s="247"/>
      <c r="U104" s="247"/>
      <c r="V104" s="247"/>
      <c r="W104" s="247"/>
      <c r="X104" s="247"/>
      <c r="Y104" s="247"/>
      <c r="Z104" s="247"/>
      <c r="AA104" s="247"/>
      <c r="AB104" s="247"/>
      <c r="AC104" s="247"/>
      <c r="AD104" s="247"/>
      <c r="AE104" s="247"/>
      <c r="AF104" s="247"/>
      <c r="AG104" s="221">
        <f>'1_6_3 - E 1.6.3 -Slaboprú...'!J34</f>
        <v>0</v>
      </c>
      <c r="AH104" s="222"/>
      <c r="AI104" s="222"/>
      <c r="AJ104" s="222"/>
      <c r="AK104" s="222"/>
      <c r="AL104" s="222"/>
      <c r="AM104" s="222"/>
      <c r="AN104" s="221">
        <f t="shared" si="0"/>
        <v>0</v>
      </c>
      <c r="AO104" s="222"/>
      <c r="AP104" s="222"/>
      <c r="AQ104" s="87" t="s">
        <v>87</v>
      </c>
      <c r="AR104" s="51"/>
      <c r="AS104" s="88">
        <v>0</v>
      </c>
      <c r="AT104" s="89">
        <f t="shared" si="1"/>
        <v>0</v>
      </c>
      <c r="AU104" s="90">
        <f>'1_6_3 - E 1.6.3 -Slaboprú...'!P130</f>
        <v>0</v>
      </c>
      <c r="AV104" s="89">
        <f>'1_6_3 - E 1.6.3 -Slaboprú...'!J37</f>
        <v>0</v>
      </c>
      <c r="AW104" s="89">
        <f>'1_6_3 - E 1.6.3 -Slaboprú...'!J38</f>
        <v>0</v>
      </c>
      <c r="AX104" s="89">
        <f>'1_6_3 - E 1.6.3 -Slaboprú...'!J39</f>
        <v>0</v>
      </c>
      <c r="AY104" s="89">
        <f>'1_6_3 - E 1.6.3 -Slaboprú...'!J40</f>
        <v>0</v>
      </c>
      <c r="AZ104" s="89">
        <f>'1_6_3 - E 1.6.3 -Slaboprú...'!F37</f>
        <v>0</v>
      </c>
      <c r="BA104" s="89">
        <f>'1_6_3 - E 1.6.3 -Slaboprú...'!F38</f>
        <v>0</v>
      </c>
      <c r="BB104" s="89">
        <f>'1_6_3 - E 1.6.3 -Slaboprú...'!F39</f>
        <v>0</v>
      </c>
      <c r="BC104" s="89">
        <f>'1_6_3 - E 1.6.3 -Slaboprú...'!F40</f>
        <v>0</v>
      </c>
      <c r="BD104" s="91">
        <f>'1_6_3 - E 1.6.3 -Slaboprú...'!F41</f>
        <v>0</v>
      </c>
      <c r="BT104" s="25" t="s">
        <v>104</v>
      </c>
      <c r="BV104" s="25" t="s">
        <v>77</v>
      </c>
      <c r="BW104" s="25" t="s">
        <v>114</v>
      </c>
      <c r="BX104" s="25" t="s">
        <v>101</v>
      </c>
      <c r="CL104" s="25" t="s">
        <v>1</v>
      </c>
    </row>
    <row r="105" spans="1:91" s="3" customFormat="1" ht="23.25" customHeight="1">
      <c r="B105" s="51"/>
      <c r="C105" s="9"/>
      <c r="D105" s="9"/>
      <c r="E105" s="264" t="s">
        <v>115</v>
      </c>
      <c r="F105" s="264"/>
      <c r="G105" s="264"/>
      <c r="H105" s="264"/>
      <c r="I105" s="264"/>
      <c r="J105" s="9"/>
      <c r="K105" s="247" t="s">
        <v>116</v>
      </c>
      <c r="L105" s="247"/>
      <c r="M105" s="247"/>
      <c r="N105" s="247"/>
      <c r="O105" s="247"/>
      <c r="P105" s="247"/>
      <c r="Q105" s="247"/>
      <c r="R105" s="247"/>
      <c r="S105" s="247"/>
      <c r="T105" s="247"/>
      <c r="U105" s="247"/>
      <c r="V105" s="247"/>
      <c r="W105" s="247"/>
      <c r="X105" s="247"/>
      <c r="Y105" s="247"/>
      <c r="Z105" s="247"/>
      <c r="AA105" s="247"/>
      <c r="AB105" s="247"/>
      <c r="AC105" s="247"/>
      <c r="AD105" s="247"/>
      <c r="AE105" s="247"/>
      <c r="AF105" s="247"/>
      <c r="AG105" s="223">
        <f>ROUND(AG106+AG107,2)</f>
        <v>0</v>
      </c>
      <c r="AH105" s="222"/>
      <c r="AI105" s="222"/>
      <c r="AJ105" s="222"/>
      <c r="AK105" s="222"/>
      <c r="AL105" s="222"/>
      <c r="AM105" s="222"/>
      <c r="AN105" s="221">
        <f t="shared" si="0"/>
        <v>0</v>
      </c>
      <c r="AO105" s="222"/>
      <c r="AP105" s="222"/>
      <c r="AQ105" s="87" t="s">
        <v>87</v>
      </c>
      <c r="AR105" s="51"/>
      <c r="AS105" s="88">
        <f>ROUND(AS106+AS107,2)</f>
        <v>0</v>
      </c>
      <c r="AT105" s="89">
        <f t="shared" si="1"/>
        <v>0</v>
      </c>
      <c r="AU105" s="90">
        <f>ROUND(AU106+AU107,5)</f>
        <v>0</v>
      </c>
      <c r="AV105" s="89">
        <f>ROUND(AZ105*L29,2)</f>
        <v>0</v>
      </c>
      <c r="AW105" s="89">
        <f>ROUND(BA105*L30,2)</f>
        <v>0</v>
      </c>
      <c r="AX105" s="89">
        <f>ROUND(BB105*L29,2)</f>
        <v>0</v>
      </c>
      <c r="AY105" s="89">
        <f>ROUND(BC105*L30,2)</f>
        <v>0</v>
      </c>
      <c r="AZ105" s="89">
        <f>ROUND(AZ106+AZ107,2)</f>
        <v>0</v>
      </c>
      <c r="BA105" s="89">
        <f>ROUND(BA106+BA107,2)</f>
        <v>0</v>
      </c>
      <c r="BB105" s="89">
        <f>ROUND(BB106+BB107,2)</f>
        <v>0</v>
      </c>
      <c r="BC105" s="89">
        <f>ROUND(BC106+BC107,2)</f>
        <v>0</v>
      </c>
      <c r="BD105" s="91">
        <f>ROUND(BD106+BD107,2)</f>
        <v>0</v>
      </c>
      <c r="BS105" s="25" t="s">
        <v>74</v>
      </c>
      <c r="BT105" s="25" t="s">
        <v>88</v>
      </c>
      <c r="BU105" s="25" t="s">
        <v>76</v>
      </c>
      <c r="BV105" s="25" t="s">
        <v>77</v>
      </c>
      <c r="BW105" s="25" t="s">
        <v>117</v>
      </c>
      <c r="BX105" s="25" t="s">
        <v>83</v>
      </c>
      <c r="CL105" s="25" t="s">
        <v>1</v>
      </c>
    </row>
    <row r="106" spans="1:91" s="3" customFormat="1" ht="16.5" customHeight="1">
      <c r="A106" s="86" t="s">
        <v>84</v>
      </c>
      <c r="B106" s="51"/>
      <c r="C106" s="9"/>
      <c r="D106" s="9"/>
      <c r="E106" s="9"/>
      <c r="F106" s="247" t="s">
        <v>118</v>
      </c>
      <c r="G106" s="247"/>
      <c r="H106" s="247"/>
      <c r="I106" s="247"/>
      <c r="J106" s="247"/>
      <c r="K106" s="9"/>
      <c r="L106" s="247" t="s">
        <v>119</v>
      </c>
      <c r="M106" s="247"/>
      <c r="N106" s="247"/>
      <c r="O106" s="247"/>
      <c r="P106" s="247"/>
      <c r="Q106" s="247"/>
      <c r="R106" s="247"/>
      <c r="S106" s="247"/>
      <c r="T106" s="247"/>
      <c r="U106" s="247"/>
      <c r="V106" s="247"/>
      <c r="W106" s="247"/>
      <c r="X106" s="247"/>
      <c r="Y106" s="247"/>
      <c r="Z106" s="247"/>
      <c r="AA106" s="247"/>
      <c r="AB106" s="247"/>
      <c r="AC106" s="247"/>
      <c r="AD106" s="247"/>
      <c r="AE106" s="247"/>
      <c r="AF106" s="247"/>
      <c r="AG106" s="221">
        <f>'1_7_1 - E 1.6 Elektroinst...'!J34</f>
        <v>0</v>
      </c>
      <c r="AH106" s="222"/>
      <c r="AI106" s="222"/>
      <c r="AJ106" s="222"/>
      <c r="AK106" s="222"/>
      <c r="AL106" s="222"/>
      <c r="AM106" s="222"/>
      <c r="AN106" s="221">
        <f t="shared" si="0"/>
        <v>0</v>
      </c>
      <c r="AO106" s="222"/>
      <c r="AP106" s="222"/>
      <c r="AQ106" s="87" t="s">
        <v>87</v>
      </c>
      <c r="AR106" s="51"/>
      <c r="AS106" s="88">
        <v>0</v>
      </c>
      <c r="AT106" s="89">
        <f t="shared" si="1"/>
        <v>0</v>
      </c>
      <c r="AU106" s="90">
        <f>'1_7_1 - E 1.6 Elektroinst...'!P130</f>
        <v>0</v>
      </c>
      <c r="AV106" s="89">
        <f>'1_7_1 - E 1.6 Elektroinst...'!J37</f>
        <v>0</v>
      </c>
      <c r="AW106" s="89">
        <f>'1_7_1 - E 1.6 Elektroinst...'!J38</f>
        <v>0</v>
      </c>
      <c r="AX106" s="89">
        <f>'1_7_1 - E 1.6 Elektroinst...'!J39</f>
        <v>0</v>
      </c>
      <c r="AY106" s="89">
        <f>'1_7_1 - E 1.6 Elektroinst...'!J40</f>
        <v>0</v>
      </c>
      <c r="AZ106" s="89">
        <f>'1_7_1 - E 1.6 Elektroinst...'!F37</f>
        <v>0</v>
      </c>
      <c r="BA106" s="89">
        <f>'1_7_1 - E 1.6 Elektroinst...'!F38</f>
        <v>0</v>
      </c>
      <c r="BB106" s="89">
        <f>'1_7_1 - E 1.6 Elektroinst...'!F39</f>
        <v>0</v>
      </c>
      <c r="BC106" s="89">
        <f>'1_7_1 - E 1.6 Elektroinst...'!F40</f>
        <v>0</v>
      </c>
      <c r="BD106" s="91">
        <f>'1_7_1 - E 1.6 Elektroinst...'!F41</f>
        <v>0</v>
      </c>
      <c r="BT106" s="25" t="s">
        <v>104</v>
      </c>
      <c r="BV106" s="25" t="s">
        <v>77</v>
      </c>
      <c r="BW106" s="25" t="s">
        <v>120</v>
      </c>
      <c r="BX106" s="25" t="s">
        <v>117</v>
      </c>
      <c r="CL106" s="25" t="s">
        <v>1</v>
      </c>
    </row>
    <row r="107" spans="1:91" s="3" customFormat="1" ht="23.25" customHeight="1">
      <c r="B107" s="51"/>
      <c r="C107" s="9"/>
      <c r="D107" s="9"/>
      <c r="E107" s="9"/>
      <c r="F107" s="247" t="s">
        <v>121</v>
      </c>
      <c r="G107" s="247"/>
      <c r="H107" s="247"/>
      <c r="I107" s="247"/>
      <c r="J107" s="247"/>
      <c r="K107" s="9"/>
      <c r="L107" s="247" t="s">
        <v>122</v>
      </c>
      <c r="M107" s="247"/>
      <c r="N107" s="247"/>
      <c r="O107" s="247"/>
      <c r="P107" s="247"/>
      <c r="Q107" s="247"/>
      <c r="R107" s="247"/>
      <c r="S107" s="247"/>
      <c r="T107" s="247"/>
      <c r="U107" s="247"/>
      <c r="V107" s="247"/>
      <c r="W107" s="247"/>
      <c r="X107" s="247"/>
      <c r="Y107" s="247"/>
      <c r="Z107" s="247"/>
      <c r="AA107" s="247"/>
      <c r="AB107" s="247"/>
      <c r="AC107" s="247"/>
      <c r="AD107" s="247"/>
      <c r="AE107" s="247"/>
      <c r="AF107" s="247"/>
      <c r="AG107" s="223">
        <f>ROUND(SUM(AG108:AG109),2)</f>
        <v>0</v>
      </c>
      <c r="AH107" s="222"/>
      <c r="AI107" s="222"/>
      <c r="AJ107" s="222"/>
      <c r="AK107" s="222"/>
      <c r="AL107" s="222"/>
      <c r="AM107" s="222"/>
      <c r="AN107" s="221">
        <f t="shared" si="0"/>
        <v>0</v>
      </c>
      <c r="AO107" s="222"/>
      <c r="AP107" s="222"/>
      <c r="AQ107" s="87" t="s">
        <v>87</v>
      </c>
      <c r="AR107" s="51"/>
      <c r="AS107" s="88">
        <f>ROUND(SUM(AS108:AS109),2)</f>
        <v>0</v>
      </c>
      <c r="AT107" s="89">
        <f t="shared" si="1"/>
        <v>0</v>
      </c>
      <c r="AU107" s="90">
        <f>ROUND(SUM(AU108:AU109),5)</f>
        <v>0</v>
      </c>
      <c r="AV107" s="89">
        <f>ROUND(AZ107*L29,2)</f>
        <v>0</v>
      </c>
      <c r="AW107" s="89">
        <f>ROUND(BA107*L30,2)</f>
        <v>0</v>
      </c>
      <c r="AX107" s="89">
        <f>ROUND(BB107*L29,2)</f>
        <v>0</v>
      </c>
      <c r="AY107" s="89">
        <f>ROUND(BC107*L30,2)</f>
        <v>0</v>
      </c>
      <c r="AZ107" s="89">
        <f>ROUND(SUM(AZ108:AZ109),2)</f>
        <v>0</v>
      </c>
      <c r="BA107" s="89">
        <f>ROUND(SUM(BA108:BA109),2)</f>
        <v>0</v>
      </c>
      <c r="BB107" s="89">
        <f>ROUND(SUM(BB108:BB109),2)</f>
        <v>0</v>
      </c>
      <c r="BC107" s="89">
        <f>ROUND(SUM(BC108:BC109),2)</f>
        <v>0</v>
      </c>
      <c r="BD107" s="91">
        <f>ROUND(SUM(BD108:BD109),2)</f>
        <v>0</v>
      </c>
      <c r="BS107" s="25" t="s">
        <v>74</v>
      </c>
      <c r="BT107" s="25" t="s">
        <v>104</v>
      </c>
      <c r="BU107" s="25" t="s">
        <v>76</v>
      </c>
      <c r="BV107" s="25" t="s">
        <v>77</v>
      </c>
      <c r="BW107" s="25" t="s">
        <v>123</v>
      </c>
      <c r="BX107" s="25" t="s">
        <v>117</v>
      </c>
      <c r="CL107" s="25" t="s">
        <v>1</v>
      </c>
    </row>
    <row r="108" spans="1:91" s="3" customFormat="1" ht="16.5" customHeight="1">
      <c r="A108" s="86" t="s">
        <v>84</v>
      </c>
      <c r="B108" s="51"/>
      <c r="C108" s="9"/>
      <c r="D108" s="9"/>
      <c r="E108" s="9"/>
      <c r="F108" s="9"/>
      <c r="G108" s="247" t="s">
        <v>124</v>
      </c>
      <c r="H108" s="247"/>
      <c r="I108" s="247"/>
      <c r="J108" s="247"/>
      <c r="K108" s="247"/>
      <c r="L108" s="9"/>
      <c r="M108" s="247" t="s">
        <v>125</v>
      </c>
      <c r="N108" s="247"/>
      <c r="O108" s="247"/>
      <c r="P108" s="247"/>
      <c r="Q108" s="247"/>
      <c r="R108" s="247"/>
      <c r="S108" s="247"/>
      <c r="T108" s="247"/>
      <c r="U108" s="247"/>
      <c r="V108" s="247"/>
      <c r="W108" s="247"/>
      <c r="X108" s="247"/>
      <c r="Y108" s="247"/>
      <c r="Z108" s="247"/>
      <c r="AA108" s="247"/>
      <c r="AB108" s="247"/>
      <c r="AC108" s="247"/>
      <c r="AD108" s="247"/>
      <c r="AE108" s="247"/>
      <c r="AF108" s="247"/>
      <c r="AG108" s="221">
        <f>'02 - ROZPIS  -  lavok, ro...'!J34</f>
        <v>0</v>
      </c>
      <c r="AH108" s="222"/>
      <c r="AI108" s="222"/>
      <c r="AJ108" s="222"/>
      <c r="AK108" s="222"/>
      <c r="AL108" s="222"/>
      <c r="AM108" s="222"/>
      <c r="AN108" s="221">
        <f t="shared" si="0"/>
        <v>0</v>
      </c>
      <c r="AO108" s="222"/>
      <c r="AP108" s="222"/>
      <c r="AQ108" s="87" t="s">
        <v>87</v>
      </c>
      <c r="AR108" s="51"/>
      <c r="AS108" s="88">
        <v>0</v>
      </c>
      <c r="AT108" s="89">
        <f t="shared" si="1"/>
        <v>0</v>
      </c>
      <c r="AU108" s="90">
        <f>'02 - ROZPIS  -  lavok, ro...'!P143</f>
        <v>0</v>
      </c>
      <c r="AV108" s="89">
        <f>'02 - ROZPIS  -  lavok, ro...'!J37</f>
        <v>0</v>
      </c>
      <c r="AW108" s="89">
        <f>'02 - ROZPIS  -  lavok, ro...'!J38</f>
        <v>0</v>
      </c>
      <c r="AX108" s="89">
        <f>'02 - ROZPIS  -  lavok, ro...'!J39</f>
        <v>0</v>
      </c>
      <c r="AY108" s="89">
        <f>'02 - ROZPIS  -  lavok, ro...'!J40</f>
        <v>0</v>
      </c>
      <c r="AZ108" s="89">
        <f>'02 - ROZPIS  -  lavok, ro...'!F37</f>
        <v>0</v>
      </c>
      <c r="BA108" s="89">
        <f>'02 - ROZPIS  -  lavok, ro...'!F38</f>
        <v>0</v>
      </c>
      <c r="BB108" s="89">
        <f>'02 - ROZPIS  -  lavok, ro...'!F39</f>
        <v>0</v>
      </c>
      <c r="BC108" s="89">
        <f>'02 - ROZPIS  -  lavok, ro...'!F40</f>
        <v>0</v>
      </c>
      <c r="BD108" s="91">
        <f>'02 - ROZPIS  -  lavok, ro...'!F41</f>
        <v>0</v>
      </c>
      <c r="BT108" s="25" t="s">
        <v>126</v>
      </c>
      <c r="BV108" s="25" t="s">
        <v>77</v>
      </c>
      <c r="BW108" s="25" t="s">
        <v>127</v>
      </c>
      <c r="BX108" s="25" t="s">
        <v>123</v>
      </c>
      <c r="CL108" s="25" t="s">
        <v>1</v>
      </c>
    </row>
    <row r="109" spans="1:91" s="3" customFormat="1" ht="16.5" customHeight="1">
      <c r="A109" s="86" t="s">
        <v>84</v>
      </c>
      <c r="B109" s="51"/>
      <c r="C109" s="9"/>
      <c r="D109" s="9"/>
      <c r="E109" s="9"/>
      <c r="F109" s="9"/>
      <c r="G109" s="247" t="s">
        <v>128</v>
      </c>
      <c r="H109" s="247"/>
      <c r="I109" s="247"/>
      <c r="J109" s="247"/>
      <c r="K109" s="247"/>
      <c r="L109" s="9"/>
      <c r="M109" s="247" t="s">
        <v>129</v>
      </c>
      <c r="N109" s="247"/>
      <c r="O109" s="247"/>
      <c r="P109" s="247"/>
      <c r="Q109" s="247"/>
      <c r="R109" s="247"/>
      <c r="S109" s="247"/>
      <c r="T109" s="247"/>
      <c r="U109" s="247"/>
      <c r="V109" s="247"/>
      <c r="W109" s="247"/>
      <c r="X109" s="247"/>
      <c r="Y109" s="247"/>
      <c r="Z109" s="247"/>
      <c r="AA109" s="247"/>
      <c r="AB109" s="247"/>
      <c r="AC109" s="247"/>
      <c r="AD109" s="247"/>
      <c r="AE109" s="247"/>
      <c r="AF109" s="247"/>
      <c r="AG109" s="221">
        <f>'03 - rozpis - dodavka svi...'!J34</f>
        <v>0</v>
      </c>
      <c r="AH109" s="222"/>
      <c r="AI109" s="222"/>
      <c r="AJ109" s="222"/>
      <c r="AK109" s="222"/>
      <c r="AL109" s="222"/>
      <c r="AM109" s="222"/>
      <c r="AN109" s="221">
        <f t="shared" si="0"/>
        <v>0</v>
      </c>
      <c r="AO109" s="222"/>
      <c r="AP109" s="222"/>
      <c r="AQ109" s="87" t="s">
        <v>87</v>
      </c>
      <c r="AR109" s="51"/>
      <c r="AS109" s="88">
        <v>0</v>
      </c>
      <c r="AT109" s="89">
        <f t="shared" si="1"/>
        <v>0</v>
      </c>
      <c r="AU109" s="90">
        <f>'03 - rozpis - dodavka svi...'!P124</f>
        <v>0</v>
      </c>
      <c r="AV109" s="89">
        <f>'03 - rozpis - dodavka svi...'!J37</f>
        <v>0</v>
      </c>
      <c r="AW109" s="89">
        <f>'03 - rozpis - dodavka svi...'!J38</f>
        <v>0</v>
      </c>
      <c r="AX109" s="89">
        <f>'03 - rozpis - dodavka svi...'!J39</f>
        <v>0</v>
      </c>
      <c r="AY109" s="89">
        <f>'03 - rozpis - dodavka svi...'!J40</f>
        <v>0</v>
      </c>
      <c r="AZ109" s="89">
        <f>'03 - rozpis - dodavka svi...'!F37</f>
        <v>0</v>
      </c>
      <c r="BA109" s="89">
        <f>'03 - rozpis - dodavka svi...'!F38</f>
        <v>0</v>
      </c>
      <c r="BB109" s="89">
        <f>'03 - rozpis - dodavka svi...'!F39</f>
        <v>0</v>
      </c>
      <c r="BC109" s="89">
        <f>'03 - rozpis - dodavka svi...'!F40</f>
        <v>0</v>
      </c>
      <c r="BD109" s="91">
        <f>'03 - rozpis - dodavka svi...'!F41</f>
        <v>0</v>
      </c>
      <c r="BT109" s="25" t="s">
        <v>126</v>
      </c>
      <c r="BV109" s="25" t="s">
        <v>77</v>
      </c>
      <c r="BW109" s="25" t="s">
        <v>130</v>
      </c>
      <c r="BX109" s="25" t="s">
        <v>123</v>
      </c>
      <c r="CL109" s="25" t="s">
        <v>1</v>
      </c>
    </row>
    <row r="110" spans="1:91" s="6" customFormat="1" ht="16.5" customHeight="1">
      <c r="A110" s="86" t="s">
        <v>84</v>
      </c>
      <c r="B110" s="77"/>
      <c r="C110" s="78"/>
      <c r="D110" s="248" t="s">
        <v>124</v>
      </c>
      <c r="E110" s="248"/>
      <c r="F110" s="248"/>
      <c r="G110" s="248"/>
      <c r="H110" s="248"/>
      <c r="I110" s="79"/>
      <c r="J110" s="249" t="s">
        <v>131</v>
      </c>
      <c r="K110" s="249"/>
      <c r="L110" s="249"/>
      <c r="M110" s="249"/>
      <c r="N110" s="249"/>
      <c r="O110" s="249"/>
      <c r="P110" s="249"/>
      <c r="Q110" s="249"/>
      <c r="R110" s="249"/>
      <c r="S110" s="249"/>
      <c r="T110" s="249"/>
      <c r="U110" s="249"/>
      <c r="V110" s="249"/>
      <c r="W110" s="249"/>
      <c r="X110" s="249"/>
      <c r="Y110" s="249"/>
      <c r="Z110" s="249"/>
      <c r="AA110" s="249"/>
      <c r="AB110" s="249"/>
      <c r="AC110" s="249"/>
      <c r="AD110" s="249"/>
      <c r="AE110" s="249"/>
      <c r="AF110" s="249"/>
      <c r="AG110" s="217">
        <f>'02 - E2- SO – 02 Vonkajši...'!J30</f>
        <v>0</v>
      </c>
      <c r="AH110" s="218"/>
      <c r="AI110" s="218"/>
      <c r="AJ110" s="218"/>
      <c r="AK110" s="218"/>
      <c r="AL110" s="218"/>
      <c r="AM110" s="218"/>
      <c r="AN110" s="217">
        <f t="shared" si="0"/>
        <v>0</v>
      </c>
      <c r="AO110" s="218"/>
      <c r="AP110" s="218"/>
      <c r="AQ110" s="80" t="s">
        <v>81</v>
      </c>
      <c r="AR110" s="77"/>
      <c r="AS110" s="92">
        <v>0</v>
      </c>
      <c r="AT110" s="93">
        <f t="shared" si="1"/>
        <v>0</v>
      </c>
      <c r="AU110" s="94">
        <f>'02 - E2- SO – 02 Vonkajši...'!P129</f>
        <v>0</v>
      </c>
      <c r="AV110" s="93">
        <f>'02 - E2- SO – 02 Vonkajši...'!J33</f>
        <v>0</v>
      </c>
      <c r="AW110" s="93">
        <f>'02 - E2- SO – 02 Vonkajši...'!J34</f>
        <v>0</v>
      </c>
      <c r="AX110" s="93">
        <f>'02 - E2- SO – 02 Vonkajši...'!J35</f>
        <v>0</v>
      </c>
      <c r="AY110" s="93">
        <f>'02 - E2- SO – 02 Vonkajši...'!J36</f>
        <v>0</v>
      </c>
      <c r="AZ110" s="93">
        <f>'02 - E2- SO – 02 Vonkajši...'!F33</f>
        <v>0</v>
      </c>
      <c r="BA110" s="93">
        <f>'02 - E2- SO – 02 Vonkajši...'!F34</f>
        <v>0</v>
      </c>
      <c r="BB110" s="93">
        <f>'02 - E2- SO – 02 Vonkajši...'!F35</f>
        <v>0</v>
      </c>
      <c r="BC110" s="93">
        <f>'02 - E2- SO – 02 Vonkajši...'!F36</f>
        <v>0</v>
      </c>
      <c r="BD110" s="95">
        <f>'02 - E2- SO – 02 Vonkajši...'!F37</f>
        <v>0</v>
      </c>
      <c r="BT110" s="85" t="s">
        <v>82</v>
      </c>
      <c r="BV110" s="85" t="s">
        <v>77</v>
      </c>
      <c r="BW110" s="85" t="s">
        <v>132</v>
      </c>
      <c r="BX110" s="85" t="s">
        <v>4</v>
      </c>
      <c r="CL110" s="85" t="s">
        <v>1</v>
      </c>
      <c r="CM110" s="85" t="s">
        <v>75</v>
      </c>
    </row>
    <row r="111" spans="1:91" s="1" customFormat="1" ht="30" customHeight="1">
      <c r="B111" s="32"/>
      <c r="AR111" s="32"/>
    </row>
    <row r="112" spans="1:91" s="1" customFormat="1" ht="6.95" customHeight="1"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32"/>
    </row>
  </sheetData>
  <mergeCells count="102">
    <mergeCell ref="E100:I100"/>
    <mergeCell ref="E96:I96"/>
    <mergeCell ref="E99:I99"/>
    <mergeCell ref="E98:I98"/>
    <mergeCell ref="E97:I97"/>
    <mergeCell ref="F101:J101"/>
    <mergeCell ref="F102:J102"/>
    <mergeCell ref="L85:AJ85"/>
    <mergeCell ref="E105:I105"/>
    <mergeCell ref="K105:AF105"/>
    <mergeCell ref="F106:J106"/>
    <mergeCell ref="L106:AF106"/>
    <mergeCell ref="F107:J107"/>
    <mergeCell ref="L107:AF107"/>
    <mergeCell ref="G108:K108"/>
    <mergeCell ref="M108:AF108"/>
    <mergeCell ref="F103:J103"/>
    <mergeCell ref="F104:J104"/>
    <mergeCell ref="I92:AF92"/>
    <mergeCell ref="J95:AF95"/>
    <mergeCell ref="K100:AF100"/>
    <mergeCell ref="K99:AF99"/>
    <mergeCell ref="K96:AF96"/>
    <mergeCell ref="K98:AF98"/>
    <mergeCell ref="K97:AF97"/>
    <mergeCell ref="L102:AF102"/>
    <mergeCell ref="L103:AF103"/>
    <mergeCell ref="L104:AF104"/>
    <mergeCell ref="L101:AF101"/>
    <mergeCell ref="C92:G92"/>
    <mergeCell ref="D95:H95"/>
    <mergeCell ref="G109:K109"/>
    <mergeCell ref="M109:AF109"/>
    <mergeCell ref="D110:H110"/>
    <mergeCell ref="J110:AF110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97:AM97"/>
    <mergeCell ref="AG104:AM104"/>
    <mergeCell ref="AG103:AM103"/>
    <mergeCell ref="AG102:AM102"/>
    <mergeCell ref="AG92:AM92"/>
    <mergeCell ref="AG100:AM100"/>
    <mergeCell ref="AG101:AM101"/>
    <mergeCell ref="AG96:AM96"/>
    <mergeCell ref="AG99:AM99"/>
    <mergeCell ref="AG98:AM98"/>
    <mergeCell ref="AG95:AM95"/>
    <mergeCell ref="AM87:AN87"/>
    <mergeCell ref="AM89:AP89"/>
    <mergeCell ref="AM90:AP90"/>
    <mergeCell ref="AN104:AP104"/>
    <mergeCell ref="AN103:AP103"/>
    <mergeCell ref="AN96:AP96"/>
    <mergeCell ref="AN92:AP92"/>
    <mergeCell ref="AN99:AP99"/>
    <mergeCell ref="AN97:AP97"/>
    <mergeCell ref="AN101:AP101"/>
    <mergeCell ref="AN100:AP100"/>
    <mergeCell ref="AN95:AP95"/>
    <mergeCell ref="AN102:AP102"/>
    <mergeCell ref="AN98:AP98"/>
    <mergeCell ref="AS89:AT91"/>
    <mergeCell ref="AN110:AP110"/>
    <mergeCell ref="AG110:AM110"/>
    <mergeCell ref="AG94:AM94"/>
    <mergeCell ref="AN94:AP94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</mergeCells>
  <hyperlinks>
    <hyperlink ref="A96" location="'1_1 a1_2 - E 1.1 a E1.2  ...'!C2" display="/" xr:uid="{00000000-0004-0000-0000-000000000000}"/>
    <hyperlink ref="A97" location="'1_3 - E 1.3 Zdravotechnika'!C2" display="/" xr:uid="{00000000-0004-0000-0000-000001000000}"/>
    <hyperlink ref="A98" location="'1_4 - E 1.4  Ústredné vyk...'!C2" display="/" xr:uid="{00000000-0004-0000-0000-000002000000}"/>
    <hyperlink ref="A99" location="'1_5 - E 1.5 Vzduchotechni...'!C2" display="/" xr:uid="{00000000-0004-0000-0000-000003000000}"/>
    <hyperlink ref="A101" location="'1_6_1 - E 1.6.1 slaboprud...'!C2" display="/" xr:uid="{00000000-0004-0000-0000-000004000000}"/>
    <hyperlink ref="A102" location="'1_6_1b - E 6.1b. NÚDZOVÁ ...'!C2" display="/" xr:uid="{00000000-0004-0000-0000-000005000000}"/>
    <hyperlink ref="A103" location="'1_6_2 - E 1.6.2_Slaboprud...'!C2" display="/" xr:uid="{00000000-0004-0000-0000-000006000000}"/>
    <hyperlink ref="A104" location="'1_6_3 - E 1.6.3 -Slaboprú...'!C2" display="/" xr:uid="{00000000-0004-0000-0000-000007000000}"/>
    <hyperlink ref="A106" location="'1_7_1 - E 1.6 Elektroinst...'!C2" display="/" xr:uid="{00000000-0004-0000-0000-000008000000}"/>
    <hyperlink ref="A108" location="'02 - ROZPIS  -  lavok, ro...'!C2" display="/" xr:uid="{00000000-0004-0000-0000-000009000000}"/>
    <hyperlink ref="A109" location="'03 - rozpis - dodavka svi...'!C2" display="/" xr:uid="{00000000-0004-0000-0000-00000A000000}"/>
    <hyperlink ref="A110" location="'02 - E2- SO – 02 Vonkajši...'!C2" display="/" xr:uid="{00000000-0004-0000-0000-00000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30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7" t="s">
        <v>120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137</v>
      </c>
      <c r="L4" s="20"/>
      <c r="M4" s="97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26.25" customHeight="1">
      <c r="B7" s="20"/>
      <c r="E7" s="268" t="str">
        <f>'Rekapitulácia stavby'!K6</f>
        <v>G    Banská Bystrica - KC, stavebné úpravy- vypracovanie podkladovej štúdie verejnej práce</v>
      </c>
      <c r="F7" s="269"/>
      <c r="G7" s="269"/>
      <c r="H7" s="269"/>
      <c r="L7" s="20"/>
    </row>
    <row r="8" spans="2:46" ht="12.75">
      <c r="B8" s="20"/>
      <c r="D8" s="27" t="s">
        <v>146</v>
      </c>
      <c r="L8" s="20"/>
    </row>
    <row r="9" spans="2:46" ht="16.5" customHeight="1">
      <c r="B9" s="20"/>
      <c r="E9" s="268" t="s">
        <v>149</v>
      </c>
      <c r="F9" s="241"/>
      <c r="G9" s="241"/>
      <c r="H9" s="241"/>
      <c r="L9" s="20"/>
    </row>
    <row r="10" spans="2:46" ht="12" customHeight="1">
      <c r="B10" s="20"/>
      <c r="D10" s="27" t="s">
        <v>152</v>
      </c>
      <c r="L10" s="20"/>
    </row>
    <row r="11" spans="2:46" s="1" customFormat="1" ht="16.5" customHeight="1">
      <c r="B11" s="32"/>
      <c r="E11" s="230" t="s">
        <v>2907</v>
      </c>
      <c r="F11" s="267"/>
      <c r="G11" s="267"/>
      <c r="H11" s="267"/>
      <c r="L11" s="32"/>
    </row>
    <row r="12" spans="2:46" s="1" customFormat="1" ht="12" customHeight="1">
      <c r="B12" s="32"/>
      <c r="D12" s="27" t="s">
        <v>2438</v>
      </c>
      <c r="L12" s="32"/>
    </row>
    <row r="13" spans="2:46" s="1" customFormat="1" ht="16.5" customHeight="1">
      <c r="B13" s="32"/>
      <c r="E13" s="266" t="s">
        <v>2908</v>
      </c>
      <c r="F13" s="267"/>
      <c r="G13" s="267"/>
      <c r="H13" s="267"/>
      <c r="L13" s="32"/>
    </row>
    <row r="14" spans="2:46" s="1" customFormat="1">
      <c r="B14" s="32"/>
      <c r="L14" s="32"/>
    </row>
    <row r="15" spans="2:46" s="1" customFormat="1" ht="12" customHeight="1">
      <c r="B15" s="32"/>
      <c r="D15" s="27" t="s">
        <v>16</v>
      </c>
      <c r="F15" s="25" t="s">
        <v>1</v>
      </c>
      <c r="I15" s="27" t="s">
        <v>17</v>
      </c>
      <c r="J15" s="25" t="s">
        <v>1</v>
      </c>
      <c r="L15" s="32"/>
    </row>
    <row r="16" spans="2:46" s="1" customFormat="1" ht="12" customHeight="1">
      <c r="B16" s="32"/>
      <c r="D16" s="27" t="s">
        <v>18</v>
      </c>
      <c r="F16" s="25" t="s">
        <v>19</v>
      </c>
      <c r="I16" s="27" t="s">
        <v>20</v>
      </c>
      <c r="J16" s="55" t="str">
        <f>'Rekapitulácia stavby'!AN8</f>
        <v>3. 12. 2025</v>
      </c>
      <c r="L16" s="32"/>
    </row>
    <row r="17" spans="2:12" s="1" customFormat="1" ht="10.9" customHeight="1">
      <c r="B17" s="32"/>
      <c r="L17" s="32"/>
    </row>
    <row r="18" spans="2:12" s="1" customFormat="1" ht="12" customHeight="1">
      <c r="B18" s="32"/>
      <c r="D18" s="27" t="s">
        <v>22</v>
      </c>
      <c r="I18" s="27" t="s">
        <v>23</v>
      </c>
      <c r="J18" s="25" t="s">
        <v>1</v>
      </c>
      <c r="L18" s="32"/>
    </row>
    <row r="19" spans="2:12" s="1" customFormat="1" ht="18" customHeight="1">
      <c r="B19" s="32"/>
      <c r="E19" s="25" t="s">
        <v>24</v>
      </c>
      <c r="I19" s="27" t="s">
        <v>25</v>
      </c>
      <c r="J19" s="25" t="s">
        <v>1</v>
      </c>
      <c r="L19" s="32"/>
    </row>
    <row r="20" spans="2:12" s="1" customFormat="1" ht="6.95" customHeight="1">
      <c r="B20" s="32"/>
      <c r="L20" s="32"/>
    </row>
    <row r="21" spans="2:12" s="1" customFormat="1" ht="12" customHeight="1">
      <c r="B21" s="32"/>
      <c r="D21" s="27" t="s">
        <v>26</v>
      </c>
      <c r="I21" s="27" t="s">
        <v>23</v>
      </c>
      <c r="J21" s="28" t="str">
        <f>'Rekapitulácia stavby'!AN13</f>
        <v>Vyplň údaj</v>
      </c>
      <c r="L21" s="32"/>
    </row>
    <row r="22" spans="2:12" s="1" customFormat="1" ht="18" customHeight="1">
      <c r="B22" s="32"/>
      <c r="E22" s="270" t="str">
        <f>'Rekapitulácia stavby'!E14</f>
        <v>Vyplň údaj</v>
      </c>
      <c r="F22" s="253"/>
      <c r="G22" s="253"/>
      <c r="H22" s="253"/>
      <c r="I22" s="27" t="s">
        <v>25</v>
      </c>
      <c r="J22" s="28" t="str">
        <f>'Rekapitulácia stavby'!AN14</f>
        <v>Vyplň údaj</v>
      </c>
      <c r="L22" s="32"/>
    </row>
    <row r="23" spans="2:12" s="1" customFormat="1" ht="6.95" customHeight="1">
      <c r="B23" s="32"/>
      <c r="L23" s="32"/>
    </row>
    <row r="24" spans="2:12" s="1" customFormat="1" ht="12" customHeight="1">
      <c r="B24" s="32"/>
      <c r="D24" s="27" t="s">
        <v>28</v>
      </c>
      <c r="I24" s="27" t="s">
        <v>23</v>
      </c>
      <c r="J24" s="25" t="s">
        <v>29</v>
      </c>
      <c r="L24" s="32"/>
    </row>
    <row r="25" spans="2:12" s="1" customFormat="1" ht="18" customHeight="1">
      <c r="B25" s="32"/>
      <c r="E25" s="25" t="s">
        <v>30</v>
      </c>
      <c r="I25" s="27" t="s">
        <v>25</v>
      </c>
      <c r="J25" s="25" t="s">
        <v>31</v>
      </c>
      <c r="L25" s="32"/>
    </row>
    <row r="26" spans="2:12" s="1" customFormat="1" ht="6.95" customHeight="1">
      <c r="B26" s="32"/>
      <c r="L26" s="32"/>
    </row>
    <row r="27" spans="2:12" s="1" customFormat="1" ht="12" customHeight="1">
      <c r="B27" s="32"/>
      <c r="D27" s="27" t="s">
        <v>33</v>
      </c>
      <c r="I27" s="27" t="s">
        <v>23</v>
      </c>
      <c r="J27" s="25" t="str">
        <f>IF('Rekapitulácia stavby'!AN19="","",'Rekapitulácia stavby'!AN19)</f>
        <v/>
      </c>
      <c r="L27" s="32"/>
    </row>
    <row r="28" spans="2:12" s="1" customFormat="1" ht="18" customHeight="1">
      <c r="B28" s="32"/>
      <c r="E28" s="25" t="str">
        <f>IF('Rekapitulácia stavby'!E20="","",'Rekapitulácia stavby'!E20)</f>
        <v xml:space="preserve"> </v>
      </c>
      <c r="I28" s="27" t="s">
        <v>25</v>
      </c>
      <c r="J28" s="25" t="str">
        <f>IF('Rekapitulácia stavby'!AN20="","",'Rekapitulácia stavby'!AN20)</f>
        <v/>
      </c>
      <c r="L28" s="32"/>
    </row>
    <row r="29" spans="2:12" s="1" customFormat="1" ht="6.95" customHeight="1">
      <c r="B29" s="32"/>
      <c r="L29" s="32"/>
    </row>
    <row r="30" spans="2:12" s="1" customFormat="1" ht="12" customHeight="1">
      <c r="B30" s="32"/>
      <c r="D30" s="27" t="s">
        <v>34</v>
      </c>
      <c r="L30" s="32"/>
    </row>
    <row r="31" spans="2:12" s="7" customFormat="1" ht="16.5" customHeight="1">
      <c r="B31" s="98"/>
      <c r="E31" s="257" t="s">
        <v>1</v>
      </c>
      <c r="F31" s="257"/>
      <c r="G31" s="257"/>
      <c r="H31" s="257"/>
      <c r="L31" s="98"/>
    </row>
    <row r="32" spans="2:12" s="1" customFormat="1" ht="6.95" customHeight="1">
      <c r="B32" s="32"/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25.35" customHeight="1">
      <c r="B34" s="32"/>
      <c r="D34" s="100" t="s">
        <v>35</v>
      </c>
      <c r="J34" s="69">
        <f>ROUND(J130, 2)</f>
        <v>0</v>
      </c>
      <c r="L34" s="32"/>
    </row>
    <row r="35" spans="2:12" s="1" customFormat="1" ht="6.95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4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45" customHeight="1">
      <c r="B37" s="32"/>
      <c r="D37" s="58" t="s">
        <v>39</v>
      </c>
      <c r="E37" s="37" t="s">
        <v>40</v>
      </c>
      <c r="F37" s="101">
        <f>ROUND((SUM(BE130:BE307)),  2)</f>
        <v>0</v>
      </c>
      <c r="G37" s="102"/>
      <c r="H37" s="102"/>
      <c r="I37" s="103">
        <v>0.23</v>
      </c>
      <c r="J37" s="101">
        <f>ROUND(((SUM(BE130:BE307))*I37),  2)</f>
        <v>0</v>
      </c>
      <c r="L37" s="32"/>
    </row>
    <row r="38" spans="2:12" s="1" customFormat="1" ht="14.45" customHeight="1">
      <c r="B38" s="32"/>
      <c r="E38" s="37" t="s">
        <v>41</v>
      </c>
      <c r="F38" s="101">
        <f>ROUND((SUM(BF130:BF307)),  2)</f>
        <v>0</v>
      </c>
      <c r="G38" s="102"/>
      <c r="H38" s="102"/>
      <c r="I38" s="103">
        <v>0.23</v>
      </c>
      <c r="J38" s="101">
        <f>ROUND(((SUM(BF130:BF307))*I38),  2)</f>
        <v>0</v>
      </c>
      <c r="L38" s="32"/>
    </row>
    <row r="39" spans="2:12" s="1" customFormat="1" ht="14.45" hidden="1" customHeight="1">
      <c r="B39" s="32"/>
      <c r="E39" s="27" t="s">
        <v>42</v>
      </c>
      <c r="F39" s="89">
        <f>ROUND((SUM(BG130:BG307)),  2)</f>
        <v>0</v>
      </c>
      <c r="I39" s="104">
        <v>0.23</v>
      </c>
      <c r="J39" s="89">
        <f>0</f>
        <v>0</v>
      </c>
      <c r="L39" s="32"/>
    </row>
    <row r="40" spans="2:12" s="1" customFormat="1" ht="14.45" hidden="1" customHeight="1">
      <c r="B40" s="32"/>
      <c r="E40" s="27" t="s">
        <v>43</v>
      </c>
      <c r="F40" s="89">
        <f>ROUND((SUM(BH130:BH307)),  2)</f>
        <v>0</v>
      </c>
      <c r="I40" s="104">
        <v>0.23</v>
      </c>
      <c r="J40" s="89">
        <f>0</f>
        <v>0</v>
      </c>
      <c r="L40" s="32"/>
    </row>
    <row r="41" spans="2:12" s="1" customFormat="1" ht="14.45" hidden="1" customHeight="1">
      <c r="B41" s="32"/>
      <c r="E41" s="37" t="s">
        <v>44</v>
      </c>
      <c r="F41" s="101">
        <f>ROUND((SUM(BI130:BI307)), 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6.95" customHeight="1">
      <c r="B42" s="32"/>
      <c r="L42" s="32"/>
    </row>
    <row r="43" spans="2:12" s="1" customFormat="1" ht="25.35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45" customHeight="1">
      <c r="B44" s="32"/>
      <c r="L44" s="32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231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14</v>
      </c>
      <c r="L84" s="32"/>
    </row>
    <row r="85" spans="2:12" s="1" customFormat="1" ht="26.25" customHeight="1">
      <c r="B85" s="32"/>
      <c r="E85" s="268" t="str">
        <f>E7</f>
        <v>G    Banská Bystrica - KC, stavebné úpravy- vypracovanie podkladovej štúdie verejnej práce</v>
      </c>
      <c r="F85" s="269"/>
      <c r="G85" s="269"/>
      <c r="H85" s="269"/>
      <c r="L85" s="32"/>
    </row>
    <row r="86" spans="2:12" ht="12" customHeight="1">
      <c r="B86" s="20"/>
      <c r="C86" s="27" t="s">
        <v>146</v>
      </c>
      <c r="L86" s="20"/>
    </row>
    <row r="87" spans="2:12" ht="16.5" customHeight="1">
      <c r="B87" s="20"/>
      <c r="E87" s="268" t="s">
        <v>149</v>
      </c>
      <c r="F87" s="241"/>
      <c r="G87" s="241"/>
      <c r="H87" s="241"/>
      <c r="L87" s="20"/>
    </row>
    <row r="88" spans="2:12" ht="12" customHeight="1">
      <c r="B88" s="20"/>
      <c r="C88" s="27" t="s">
        <v>152</v>
      </c>
      <c r="L88" s="20"/>
    </row>
    <row r="89" spans="2:12" s="1" customFormat="1" ht="16.5" customHeight="1">
      <c r="B89" s="32"/>
      <c r="E89" s="230" t="s">
        <v>2907</v>
      </c>
      <c r="F89" s="267"/>
      <c r="G89" s="267"/>
      <c r="H89" s="267"/>
      <c r="L89" s="32"/>
    </row>
    <row r="90" spans="2:12" s="1" customFormat="1" ht="12" customHeight="1">
      <c r="B90" s="32"/>
      <c r="C90" s="27" t="s">
        <v>2438</v>
      </c>
      <c r="L90" s="32"/>
    </row>
    <row r="91" spans="2:12" s="1" customFormat="1" ht="16.5" customHeight="1">
      <c r="B91" s="32"/>
      <c r="E91" s="266" t="str">
        <f>E13</f>
        <v>1_7_1 - E 1.6 Elektroinstalácia</v>
      </c>
      <c r="F91" s="267"/>
      <c r="G91" s="267"/>
      <c r="H91" s="267"/>
      <c r="L91" s="32"/>
    </row>
    <row r="92" spans="2:12" s="1" customFormat="1" ht="6.95" customHeight="1">
      <c r="B92" s="32"/>
      <c r="L92" s="32"/>
    </row>
    <row r="93" spans="2:12" s="1" customFormat="1" ht="12" customHeight="1">
      <c r="B93" s="32"/>
      <c r="C93" s="27" t="s">
        <v>18</v>
      </c>
      <c r="F93" s="25" t="str">
        <f>F16</f>
        <v xml:space="preserve"> </v>
      </c>
      <c r="I93" s="27" t="s">
        <v>20</v>
      </c>
      <c r="J93" s="55" t="str">
        <f>IF(J16="","",J16)</f>
        <v>3. 12. 2025</v>
      </c>
      <c r="L93" s="32"/>
    </row>
    <row r="94" spans="2:12" s="1" customFormat="1" ht="6.95" customHeight="1">
      <c r="B94" s="32"/>
      <c r="L94" s="32"/>
    </row>
    <row r="95" spans="2:12" s="1" customFormat="1" ht="25.7" customHeight="1">
      <c r="B95" s="32"/>
      <c r="C95" s="27" t="s">
        <v>22</v>
      </c>
      <c r="F95" s="25" t="str">
        <f>E19</f>
        <v>Ministerstvo vnútra SR, Pribinova 2, Bratislava</v>
      </c>
      <c r="I95" s="27" t="s">
        <v>28</v>
      </c>
      <c r="J95" s="30" t="str">
        <f>E25</f>
        <v xml:space="preserve">TEPLAN ARCHITEKT spol. s  r. o. </v>
      </c>
      <c r="L95" s="32"/>
    </row>
    <row r="96" spans="2:12" s="1" customFormat="1" ht="15.2" customHeight="1">
      <c r="B96" s="32"/>
      <c r="C96" s="27" t="s">
        <v>26</v>
      </c>
      <c r="F96" s="25" t="str">
        <f>IF(E22="","",E22)</f>
        <v>Vyplň údaj</v>
      </c>
      <c r="I96" s="27" t="s">
        <v>33</v>
      </c>
      <c r="J96" s="30" t="str">
        <f>E28</f>
        <v xml:space="preserve"> 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13" t="s">
        <v>232</v>
      </c>
      <c r="D98" s="105"/>
      <c r="E98" s="105"/>
      <c r="F98" s="105"/>
      <c r="G98" s="105"/>
      <c r="H98" s="105"/>
      <c r="I98" s="105"/>
      <c r="J98" s="114" t="s">
        <v>233</v>
      </c>
      <c r="K98" s="105"/>
      <c r="L98" s="32"/>
    </row>
    <row r="99" spans="2:47" s="1" customFormat="1" ht="10.35" customHeight="1">
      <c r="B99" s="32"/>
      <c r="L99" s="32"/>
    </row>
    <row r="100" spans="2:47" s="1" customFormat="1" ht="22.9" customHeight="1">
      <c r="B100" s="32"/>
      <c r="C100" s="115" t="s">
        <v>234</v>
      </c>
      <c r="J100" s="69">
        <f>J130</f>
        <v>0</v>
      </c>
      <c r="L100" s="32"/>
      <c r="AU100" s="17" t="s">
        <v>235</v>
      </c>
    </row>
    <row r="101" spans="2:47" s="8" customFormat="1" ht="24.95" customHeight="1">
      <c r="B101" s="116"/>
      <c r="D101" s="117" t="s">
        <v>2909</v>
      </c>
      <c r="E101" s="118"/>
      <c r="F101" s="118"/>
      <c r="G101" s="118"/>
      <c r="H101" s="118"/>
      <c r="I101" s="118"/>
      <c r="J101" s="119">
        <f>J131</f>
        <v>0</v>
      </c>
      <c r="L101" s="116"/>
    </row>
    <row r="102" spans="2:47" s="9" customFormat="1" ht="19.899999999999999" customHeight="1">
      <c r="B102" s="120"/>
      <c r="D102" s="121" t="s">
        <v>2910</v>
      </c>
      <c r="E102" s="122"/>
      <c r="F102" s="122"/>
      <c r="G102" s="122"/>
      <c r="H102" s="122"/>
      <c r="I102" s="122"/>
      <c r="J102" s="123">
        <f>J217</f>
        <v>0</v>
      </c>
      <c r="L102" s="120"/>
    </row>
    <row r="103" spans="2:47" s="8" customFormat="1" ht="24.95" customHeight="1">
      <c r="B103" s="116"/>
      <c r="D103" s="117" t="s">
        <v>2911</v>
      </c>
      <c r="E103" s="118"/>
      <c r="F103" s="118"/>
      <c r="G103" s="118"/>
      <c r="H103" s="118"/>
      <c r="I103" s="118"/>
      <c r="J103" s="119">
        <f>J218</f>
        <v>0</v>
      </c>
      <c r="L103" s="116"/>
    </row>
    <row r="104" spans="2:47" s="9" customFormat="1" ht="19.899999999999999" customHeight="1">
      <c r="B104" s="120"/>
      <c r="D104" s="121" t="s">
        <v>2912</v>
      </c>
      <c r="E104" s="122"/>
      <c r="F104" s="122"/>
      <c r="G104" s="122"/>
      <c r="H104" s="122"/>
      <c r="I104" s="122"/>
      <c r="J104" s="123">
        <f>J224</f>
        <v>0</v>
      </c>
      <c r="L104" s="120"/>
    </row>
    <row r="105" spans="2:47" s="8" customFormat="1" ht="24.95" customHeight="1">
      <c r="B105" s="116"/>
      <c r="D105" s="117" t="s">
        <v>2913</v>
      </c>
      <c r="E105" s="118"/>
      <c r="F105" s="118"/>
      <c r="G105" s="118"/>
      <c r="H105" s="118"/>
      <c r="I105" s="118"/>
      <c r="J105" s="119">
        <f>J225</f>
        <v>0</v>
      </c>
      <c r="L105" s="116"/>
    </row>
    <row r="106" spans="2:47" s="8" customFormat="1" ht="24.95" customHeight="1">
      <c r="B106" s="116"/>
      <c r="D106" s="117" t="s">
        <v>2914</v>
      </c>
      <c r="E106" s="118"/>
      <c r="F106" s="118"/>
      <c r="G106" s="118"/>
      <c r="H106" s="118"/>
      <c r="I106" s="118"/>
      <c r="J106" s="119">
        <f>J306</f>
        <v>0</v>
      </c>
      <c r="L106" s="116"/>
    </row>
    <row r="107" spans="2:47" s="1" customFormat="1" ht="21.75" customHeight="1">
      <c r="B107" s="32"/>
      <c r="L107" s="32"/>
    </row>
    <row r="108" spans="2:47" s="1" customFormat="1" ht="6.95" customHeight="1"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32"/>
    </row>
    <row r="112" spans="2:47" s="1" customFormat="1" ht="6.95" customHeight="1"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32"/>
    </row>
    <row r="113" spans="2:12" s="1" customFormat="1" ht="24.95" customHeight="1">
      <c r="B113" s="32"/>
      <c r="C113" s="21" t="s">
        <v>259</v>
      </c>
      <c r="L113" s="32"/>
    </row>
    <row r="114" spans="2:12" s="1" customFormat="1" ht="6.95" customHeight="1">
      <c r="B114" s="32"/>
      <c r="L114" s="32"/>
    </row>
    <row r="115" spans="2:12" s="1" customFormat="1" ht="12" customHeight="1">
      <c r="B115" s="32"/>
      <c r="C115" s="27" t="s">
        <v>14</v>
      </c>
      <c r="L115" s="32"/>
    </row>
    <row r="116" spans="2:12" s="1" customFormat="1" ht="26.25" customHeight="1">
      <c r="B116" s="32"/>
      <c r="E116" s="268" t="str">
        <f>E7</f>
        <v>G    Banská Bystrica - KC, stavebné úpravy- vypracovanie podkladovej štúdie verejnej práce</v>
      </c>
      <c r="F116" s="269"/>
      <c r="G116" s="269"/>
      <c r="H116" s="269"/>
      <c r="L116" s="32"/>
    </row>
    <row r="117" spans="2:12" ht="12" customHeight="1">
      <c r="B117" s="20"/>
      <c r="C117" s="27" t="s">
        <v>146</v>
      </c>
      <c r="L117" s="20"/>
    </row>
    <row r="118" spans="2:12" ht="16.5" customHeight="1">
      <c r="B118" s="20"/>
      <c r="E118" s="268" t="s">
        <v>149</v>
      </c>
      <c r="F118" s="241"/>
      <c r="G118" s="241"/>
      <c r="H118" s="241"/>
      <c r="L118" s="20"/>
    </row>
    <row r="119" spans="2:12" ht="12" customHeight="1">
      <c r="B119" s="20"/>
      <c r="C119" s="27" t="s">
        <v>152</v>
      </c>
      <c r="L119" s="20"/>
    </row>
    <row r="120" spans="2:12" s="1" customFormat="1" ht="16.5" customHeight="1">
      <c r="B120" s="32"/>
      <c r="E120" s="230" t="s">
        <v>2907</v>
      </c>
      <c r="F120" s="267"/>
      <c r="G120" s="267"/>
      <c r="H120" s="267"/>
      <c r="L120" s="32"/>
    </row>
    <row r="121" spans="2:12" s="1" customFormat="1" ht="12" customHeight="1">
      <c r="B121" s="32"/>
      <c r="C121" s="27" t="s">
        <v>2438</v>
      </c>
      <c r="L121" s="32"/>
    </row>
    <row r="122" spans="2:12" s="1" customFormat="1" ht="16.5" customHeight="1">
      <c r="B122" s="32"/>
      <c r="E122" s="266" t="str">
        <f>E13</f>
        <v>1_7_1 - E 1.6 Elektroinstalácia</v>
      </c>
      <c r="F122" s="267"/>
      <c r="G122" s="267"/>
      <c r="H122" s="267"/>
      <c r="L122" s="32"/>
    </row>
    <row r="123" spans="2:12" s="1" customFormat="1" ht="6.95" customHeight="1">
      <c r="B123" s="32"/>
      <c r="L123" s="32"/>
    </row>
    <row r="124" spans="2:12" s="1" customFormat="1" ht="12" customHeight="1">
      <c r="B124" s="32"/>
      <c r="C124" s="27" t="s">
        <v>18</v>
      </c>
      <c r="F124" s="25" t="str">
        <f>F16</f>
        <v xml:space="preserve"> </v>
      </c>
      <c r="I124" s="27" t="s">
        <v>20</v>
      </c>
      <c r="J124" s="55" t="str">
        <f>IF(J16="","",J16)</f>
        <v>3. 12. 2025</v>
      </c>
      <c r="L124" s="32"/>
    </row>
    <row r="125" spans="2:12" s="1" customFormat="1" ht="6.95" customHeight="1">
      <c r="B125" s="32"/>
      <c r="L125" s="32"/>
    </row>
    <row r="126" spans="2:12" s="1" customFormat="1" ht="25.7" customHeight="1">
      <c r="B126" s="32"/>
      <c r="C126" s="27" t="s">
        <v>22</v>
      </c>
      <c r="F126" s="25" t="str">
        <f>E19</f>
        <v>Ministerstvo vnútra SR, Pribinova 2, Bratislava</v>
      </c>
      <c r="I126" s="27" t="s">
        <v>28</v>
      </c>
      <c r="J126" s="30" t="str">
        <f>E25</f>
        <v xml:space="preserve">TEPLAN ARCHITEKT spol. s  r. o. </v>
      </c>
      <c r="L126" s="32"/>
    </row>
    <row r="127" spans="2:12" s="1" customFormat="1" ht="15.2" customHeight="1">
      <c r="B127" s="32"/>
      <c r="C127" s="27" t="s">
        <v>26</v>
      </c>
      <c r="F127" s="25" t="str">
        <f>IF(E22="","",E22)</f>
        <v>Vyplň údaj</v>
      </c>
      <c r="I127" s="27" t="s">
        <v>33</v>
      </c>
      <c r="J127" s="30" t="str">
        <f>E28</f>
        <v xml:space="preserve"> </v>
      </c>
      <c r="L127" s="32"/>
    </row>
    <row r="128" spans="2:12" s="1" customFormat="1" ht="10.35" customHeight="1">
      <c r="B128" s="32"/>
      <c r="L128" s="32"/>
    </row>
    <row r="129" spans="2:65" s="10" customFormat="1" ht="29.25" customHeight="1">
      <c r="B129" s="124"/>
      <c r="C129" s="125" t="s">
        <v>260</v>
      </c>
      <c r="D129" s="126" t="s">
        <v>60</v>
      </c>
      <c r="E129" s="126" t="s">
        <v>56</v>
      </c>
      <c r="F129" s="126" t="s">
        <v>57</v>
      </c>
      <c r="G129" s="126" t="s">
        <v>261</v>
      </c>
      <c r="H129" s="126" t="s">
        <v>262</v>
      </c>
      <c r="I129" s="126" t="s">
        <v>263</v>
      </c>
      <c r="J129" s="127" t="s">
        <v>233</v>
      </c>
      <c r="K129" s="128" t="s">
        <v>264</v>
      </c>
      <c r="L129" s="124"/>
      <c r="M129" s="62" t="s">
        <v>1</v>
      </c>
      <c r="N129" s="63" t="s">
        <v>39</v>
      </c>
      <c r="O129" s="63" t="s">
        <v>265</v>
      </c>
      <c r="P129" s="63" t="s">
        <v>266</v>
      </c>
      <c r="Q129" s="63" t="s">
        <v>267</v>
      </c>
      <c r="R129" s="63" t="s">
        <v>268</v>
      </c>
      <c r="S129" s="63" t="s">
        <v>269</v>
      </c>
      <c r="T129" s="64" t="s">
        <v>270</v>
      </c>
    </row>
    <row r="130" spans="2:65" s="1" customFormat="1" ht="22.9" customHeight="1">
      <c r="B130" s="32"/>
      <c r="C130" s="67" t="s">
        <v>234</v>
      </c>
      <c r="J130" s="129">
        <f>BK130</f>
        <v>0</v>
      </c>
      <c r="L130" s="32"/>
      <c r="M130" s="65"/>
      <c r="N130" s="56"/>
      <c r="O130" s="56"/>
      <c r="P130" s="130">
        <f>P131+P218+P225+P306</f>
        <v>0</v>
      </c>
      <c r="Q130" s="56"/>
      <c r="R130" s="130">
        <f>R131+R218+R225+R306</f>
        <v>16.778950000000002</v>
      </c>
      <c r="S130" s="56"/>
      <c r="T130" s="131">
        <f>T131+T218+T225+T306</f>
        <v>4.9539999999999988</v>
      </c>
      <c r="AT130" s="17" t="s">
        <v>74</v>
      </c>
      <c r="AU130" s="17" t="s">
        <v>235</v>
      </c>
      <c r="BK130" s="132">
        <f>BK131+BK218+BK225+BK306</f>
        <v>0</v>
      </c>
    </row>
    <row r="131" spans="2:65" s="11" customFormat="1" ht="25.9" customHeight="1">
      <c r="B131" s="133"/>
      <c r="D131" s="134" t="s">
        <v>74</v>
      </c>
      <c r="E131" s="135" t="s">
        <v>2915</v>
      </c>
      <c r="F131" s="135" t="s">
        <v>2915</v>
      </c>
      <c r="I131" s="136"/>
      <c r="J131" s="137">
        <f>BK131</f>
        <v>0</v>
      </c>
      <c r="L131" s="133"/>
      <c r="M131" s="138"/>
      <c r="P131" s="139">
        <f>SUM(P132:P217)</f>
        <v>0</v>
      </c>
      <c r="R131" s="139">
        <f>SUM(R132:R217)</f>
        <v>16.390450000000001</v>
      </c>
      <c r="T131" s="140">
        <f>SUM(T132:T217)</f>
        <v>0</v>
      </c>
      <c r="AR131" s="134" t="s">
        <v>82</v>
      </c>
      <c r="AT131" s="141" t="s">
        <v>74</v>
      </c>
      <c r="AU131" s="141" t="s">
        <v>75</v>
      </c>
      <c r="AY131" s="134" t="s">
        <v>273</v>
      </c>
      <c r="BK131" s="142">
        <f>SUM(BK132:BK217)</f>
        <v>0</v>
      </c>
    </row>
    <row r="132" spans="2:65" s="1" customFormat="1" ht="24.2" customHeight="1">
      <c r="B132" s="143"/>
      <c r="C132" s="188" t="s">
        <v>82</v>
      </c>
      <c r="D132" s="188" t="s">
        <v>523</v>
      </c>
      <c r="E132" s="189" t="s">
        <v>2916</v>
      </c>
      <c r="F132" s="190" t="s">
        <v>2917</v>
      </c>
      <c r="G132" s="191" t="s">
        <v>344</v>
      </c>
      <c r="H132" s="192">
        <v>79</v>
      </c>
      <c r="I132" s="193"/>
      <c r="J132" s="194">
        <f t="shared" ref="J132:J163" si="0">ROUND(I132*H132,2)</f>
        <v>0</v>
      </c>
      <c r="K132" s="195"/>
      <c r="L132" s="196"/>
      <c r="M132" s="197" t="s">
        <v>1</v>
      </c>
      <c r="N132" s="198" t="s">
        <v>41</v>
      </c>
      <c r="P132" s="154">
        <f t="shared" ref="P132:P163" si="1">O132*H132</f>
        <v>0</v>
      </c>
      <c r="Q132" s="154">
        <v>0</v>
      </c>
      <c r="R132" s="154">
        <f t="shared" ref="R132:R163" si="2">Q132*H132</f>
        <v>0</v>
      </c>
      <c r="S132" s="154">
        <v>0</v>
      </c>
      <c r="T132" s="155">
        <f t="shared" ref="T132:T163" si="3">S132*H132</f>
        <v>0</v>
      </c>
      <c r="AR132" s="156" t="s">
        <v>1771</v>
      </c>
      <c r="AT132" s="156" t="s">
        <v>523</v>
      </c>
      <c r="AU132" s="156" t="s">
        <v>82</v>
      </c>
      <c r="AY132" s="17" t="s">
        <v>273</v>
      </c>
      <c r="BE132" s="157">
        <f t="shared" ref="BE132:BE163" si="4">IF(N132="základná",J132,0)</f>
        <v>0</v>
      </c>
      <c r="BF132" s="157">
        <f t="shared" ref="BF132:BF163" si="5">IF(N132="znížená",J132,0)</f>
        <v>0</v>
      </c>
      <c r="BG132" s="157">
        <f t="shared" ref="BG132:BG163" si="6">IF(N132="zákl. prenesená",J132,0)</f>
        <v>0</v>
      </c>
      <c r="BH132" s="157">
        <f t="shared" ref="BH132:BH163" si="7">IF(N132="zníž. prenesená",J132,0)</f>
        <v>0</v>
      </c>
      <c r="BI132" s="157">
        <f t="shared" ref="BI132:BI163" si="8">IF(N132="nulová",J132,0)</f>
        <v>0</v>
      </c>
      <c r="BJ132" s="17" t="s">
        <v>88</v>
      </c>
      <c r="BK132" s="157">
        <f t="shared" ref="BK132:BK163" si="9">ROUND(I132*H132,2)</f>
        <v>0</v>
      </c>
      <c r="BL132" s="17" t="s">
        <v>625</v>
      </c>
      <c r="BM132" s="156" t="s">
        <v>88</v>
      </c>
    </row>
    <row r="133" spans="2:65" s="1" customFormat="1" ht="24.2" customHeight="1">
      <c r="B133" s="143"/>
      <c r="C133" s="188" t="s">
        <v>88</v>
      </c>
      <c r="D133" s="188" t="s">
        <v>523</v>
      </c>
      <c r="E133" s="189" t="s">
        <v>2918</v>
      </c>
      <c r="F133" s="190" t="s">
        <v>2919</v>
      </c>
      <c r="G133" s="191" t="s">
        <v>344</v>
      </c>
      <c r="H133" s="192">
        <v>27</v>
      </c>
      <c r="I133" s="193"/>
      <c r="J133" s="194">
        <f t="shared" si="0"/>
        <v>0</v>
      </c>
      <c r="K133" s="195"/>
      <c r="L133" s="196"/>
      <c r="M133" s="197" t="s">
        <v>1</v>
      </c>
      <c r="N133" s="198" t="s">
        <v>41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AR133" s="156" t="s">
        <v>1771</v>
      </c>
      <c r="AT133" s="156" t="s">
        <v>523</v>
      </c>
      <c r="AU133" s="156" t="s">
        <v>82</v>
      </c>
      <c r="AY133" s="17" t="s">
        <v>273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88</v>
      </c>
      <c r="BK133" s="157">
        <f t="shared" si="9"/>
        <v>0</v>
      </c>
      <c r="BL133" s="17" t="s">
        <v>625</v>
      </c>
      <c r="BM133" s="156" t="s">
        <v>126</v>
      </c>
    </row>
    <row r="134" spans="2:65" s="1" customFormat="1" ht="24.2" customHeight="1">
      <c r="B134" s="143"/>
      <c r="C134" s="188" t="s">
        <v>104</v>
      </c>
      <c r="D134" s="188" t="s">
        <v>523</v>
      </c>
      <c r="E134" s="189" t="s">
        <v>2920</v>
      </c>
      <c r="F134" s="190" t="s">
        <v>2921</v>
      </c>
      <c r="G134" s="191" t="s">
        <v>344</v>
      </c>
      <c r="H134" s="192">
        <v>279</v>
      </c>
      <c r="I134" s="193"/>
      <c r="J134" s="194">
        <f t="shared" si="0"/>
        <v>0</v>
      </c>
      <c r="K134" s="195"/>
      <c r="L134" s="196"/>
      <c r="M134" s="197" t="s">
        <v>1</v>
      </c>
      <c r="N134" s="198" t="s">
        <v>41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AR134" s="156" t="s">
        <v>1771</v>
      </c>
      <c r="AT134" s="156" t="s">
        <v>523</v>
      </c>
      <c r="AU134" s="156" t="s">
        <v>82</v>
      </c>
      <c r="AY134" s="17" t="s">
        <v>273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88</v>
      </c>
      <c r="BK134" s="157">
        <f t="shared" si="9"/>
        <v>0</v>
      </c>
      <c r="BL134" s="17" t="s">
        <v>625</v>
      </c>
      <c r="BM134" s="156" t="s">
        <v>321</v>
      </c>
    </row>
    <row r="135" spans="2:65" s="1" customFormat="1" ht="24.2" customHeight="1">
      <c r="B135" s="143"/>
      <c r="C135" s="188" t="s">
        <v>126</v>
      </c>
      <c r="D135" s="188" t="s">
        <v>523</v>
      </c>
      <c r="E135" s="189" t="s">
        <v>2922</v>
      </c>
      <c r="F135" s="190" t="s">
        <v>2923</v>
      </c>
      <c r="G135" s="191" t="s">
        <v>344</v>
      </c>
      <c r="H135" s="192">
        <v>95</v>
      </c>
      <c r="I135" s="193"/>
      <c r="J135" s="194">
        <f t="shared" si="0"/>
        <v>0</v>
      </c>
      <c r="K135" s="195"/>
      <c r="L135" s="196"/>
      <c r="M135" s="197" t="s">
        <v>1</v>
      </c>
      <c r="N135" s="198" t="s">
        <v>41</v>
      </c>
      <c r="P135" s="154">
        <f t="shared" si="1"/>
        <v>0</v>
      </c>
      <c r="Q135" s="154">
        <v>0.17230999999999999</v>
      </c>
      <c r="R135" s="154">
        <f t="shared" si="2"/>
        <v>16.369450000000001</v>
      </c>
      <c r="S135" s="154">
        <v>0</v>
      </c>
      <c r="T135" s="155">
        <f t="shared" si="3"/>
        <v>0</v>
      </c>
      <c r="AR135" s="156" t="s">
        <v>1771</v>
      </c>
      <c r="AT135" s="156" t="s">
        <v>523</v>
      </c>
      <c r="AU135" s="156" t="s">
        <v>82</v>
      </c>
      <c r="AY135" s="17" t="s">
        <v>273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88</v>
      </c>
      <c r="BK135" s="157">
        <f t="shared" si="9"/>
        <v>0</v>
      </c>
      <c r="BL135" s="17" t="s">
        <v>625</v>
      </c>
      <c r="BM135" s="156" t="s">
        <v>330</v>
      </c>
    </row>
    <row r="136" spans="2:65" s="1" customFormat="1" ht="24.2" customHeight="1">
      <c r="B136" s="143"/>
      <c r="C136" s="188" t="s">
        <v>315</v>
      </c>
      <c r="D136" s="188" t="s">
        <v>523</v>
      </c>
      <c r="E136" s="189" t="s">
        <v>2924</v>
      </c>
      <c r="F136" s="190" t="s">
        <v>2925</v>
      </c>
      <c r="G136" s="191" t="s">
        <v>344</v>
      </c>
      <c r="H136" s="192">
        <v>15</v>
      </c>
      <c r="I136" s="193"/>
      <c r="J136" s="194">
        <f t="shared" si="0"/>
        <v>0</v>
      </c>
      <c r="K136" s="195"/>
      <c r="L136" s="196"/>
      <c r="M136" s="197" t="s">
        <v>1</v>
      </c>
      <c r="N136" s="198" t="s">
        <v>41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AR136" s="156" t="s">
        <v>1771</v>
      </c>
      <c r="AT136" s="156" t="s">
        <v>523</v>
      </c>
      <c r="AU136" s="156" t="s">
        <v>82</v>
      </c>
      <c r="AY136" s="17" t="s">
        <v>273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88</v>
      </c>
      <c r="BK136" s="157">
        <f t="shared" si="9"/>
        <v>0</v>
      </c>
      <c r="BL136" s="17" t="s">
        <v>625</v>
      </c>
      <c r="BM136" s="156" t="s">
        <v>341</v>
      </c>
    </row>
    <row r="137" spans="2:65" s="1" customFormat="1" ht="24.2" customHeight="1">
      <c r="B137" s="143"/>
      <c r="C137" s="188" t="s">
        <v>321</v>
      </c>
      <c r="D137" s="188" t="s">
        <v>523</v>
      </c>
      <c r="E137" s="189" t="s">
        <v>2926</v>
      </c>
      <c r="F137" s="190" t="s">
        <v>2927</v>
      </c>
      <c r="G137" s="191" t="s">
        <v>344</v>
      </c>
      <c r="H137" s="192">
        <v>10</v>
      </c>
      <c r="I137" s="193"/>
      <c r="J137" s="194">
        <f t="shared" si="0"/>
        <v>0</v>
      </c>
      <c r="K137" s="195"/>
      <c r="L137" s="196"/>
      <c r="M137" s="197" t="s">
        <v>1</v>
      </c>
      <c r="N137" s="198" t="s">
        <v>41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AR137" s="156" t="s">
        <v>1771</v>
      </c>
      <c r="AT137" s="156" t="s">
        <v>523</v>
      </c>
      <c r="AU137" s="156" t="s">
        <v>82</v>
      </c>
      <c r="AY137" s="17" t="s">
        <v>273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88</v>
      </c>
      <c r="BK137" s="157">
        <f t="shared" si="9"/>
        <v>0</v>
      </c>
      <c r="BL137" s="17" t="s">
        <v>625</v>
      </c>
      <c r="BM137" s="156" t="s">
        <v>351</v>
      </c>
    </row>
    <row r="138" spans="2:65" s="1" customFormat="1" ht="24.2" customHeight="1">
      <c r="B138" s="143"/>
      <c r="C138" s="188" t="s">
        <v>325</v>
      </c>
      <c r="D138" s="188" t="s">
        <v>523</v>
      </c>
      <c r="E138" s="189" t="s">
        <v>2928</v>
      </c>
      <c r="F138" s="190" t="s">
        <v>2929</v>
      </c>
      <c r="G138" s="191" t="s">
        <v>344</v>
      </c>
      <c r="H138" s="192">
        <v>15</v>
      </c>
      <c r="I138" s="193"/>
      <c r="J138" s="194">
        <f t="shared" si="0"/>
        <v>0</v>
      </c>
      <c r="K138" s="195"/>
      <c r="L138" s="196"/>
      <c r="M138" s="197" t="s">
        <v>1</v>
      </c>
      <c r="N138" s="198" t="s">
        <v>41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AR138" s="156" t="s">
        <v>1771</v>
      </c>
      <c r="AT138" s="156" t="s">
        <v>523</v>
      </c>
      <c r="AU138" s="156" t="s">
        <v>82</v>
      </c>
      <c r="AY138" s="17" t="s">
        <v>273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88</v>
      </c>
      <c r="BK138" s="157">
        <f t="shared" si="9"/>
        <v>0</v>
      </c>
      <c r="BL138" s="17" t="s">
        <v>625</v>
      </c>
      <c r="BM138" s="156" t="s">
        <v>165</v>
      </c>
    </row>
    <row r="139" spans="2:65" s="1" customFormat="1" ht="24.2" customHeight="1">
      <c r="B139" s="143"/>
      <c r="C139" s="188" t="s">
        <v>330</v>
      </c>
      <c r="D139" s="188" t="s">
        <v>523</v>
      </c>
      <c r="E139" s="189" t="s">
        <v>2930</v>
      </c>
      <c r="F139" s="190" t="s">
        <v>2931</v>
      </c>
      <c r="G139" s="191" t="s">
        <v>344</v>
      </c>
      <c r="H139" s="192">
        <v>1222</v>
      </c>
      <c r="I139" s="193"/>
      <c r="J139" s="194">
        <f t="shared" si="0"/>
        <v>0</v>
      </c>
      <c r="K139" s="195"/>
      <c r="L139" s="196"/>
      <c r="M139" s="197" t="s">
        <v>1</v>
      </c>
      <c r="N139" s="198" t="s">
        <v>41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AR139" s="156" t="s">
        <v>1771</v>
      </c>
      <c r="AT139" s="156" t="s">
        <v>523</v>
      </c>
      <c r="AU139" s="156" t="s">
        <v>82</v>
      </c>
      <c r="AY139" s="17" t="s">
        <v>273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88</v>
      </c>
      <c r="BK139" s="157">
        <f t="shared" si="9"/>
        <v>0</v>
      </c>
      <c r="BL139" s="17" t="s">
        <v>625</v>
      </c>
      <c r="BM139" s="156" t="s">
        <v>375</v>
      </c>
    </row>
    <row r="140" spans="2:65" s="1" customFormat="1" ht="21.75" customHeight="1">
      <c r="B140" s="143"/>
      <c r="C140" s="188" t="s">
        <v>335</v>
      </c>
      <c r="D140" s="188" t="s">
        <v>523</v>
      </c>
      <c r="E140" s="189" t="s">
        <v>2932</v>
      </c>
      <c r="F140" s="190" t="s">
        <v>2933</v>
      </c>
      <c r="G140" s="191" t="s">
        <v>344</v>
      </c>
      <c r="H140" s="192">
        <v>2</v>
      </c>
      <c r="I140" s="193"/>
      <c r="J140" s="194">
        <f t="shared" si="0"/>
        <v>0</v>
      </c>
      <c r="K140" s="195"/>
      <c r="L140" s="196"/>
      <c r="M140" s="197" t="s">
        <v>1</v>
      </c>
      <c r="N140" s="198" t="s">
        <v>41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AR140" s="156" t="s">
        <v>1771</v>
      </c>
      <c r="AT140" s="156" t="s">
        <v>523</v>
      </c>
      <c r="AU140" s="156" t="s">
        <v>82</v>
      </c>
      <c r="AY140" s="17" t="s">
        <v>273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88</v>
      </c>
      <c r="BK140" s="157">
        <f t="shared" si="9"/>
        <v>0</v>
      </c>
      <c r="BL140" s="17" t="s">
        <v>625</v>
      </c>
      <c r="BM140" s="156" t="s">
        <v>386</v>
      </c>
    </row>
    <row r="141" spans="2:65" s="1" customFormat="1" ht="21.75" customHeight="1">
      <c r="B141" s="143"/>
      <c r="C141" s="188" t="s">
        <v>341</v>
      </c>
      <c r="D141" s="188" t="s">
        <v>523</v>
      </c>
      <c r="E141" s="189" t="s">
        <v>2934</v>
      </c>
      <c r="F141" s="190" t="s">
        <v>2935</v>
      </c>
      <c r="G141" s="191" t="s">
        <v>344</v>
      </c>
      <c r="H141" s="192">
        <v>17</v>
      </c>
      <c r="I141" s="193"/>
      <c r="J141" s="194">
        <f t="shared" si="0"/>
        <v>0</v>
      </c>
      <c r="K141" s="195"/>
      <c r="L141" s="196"/>
      <c r="M141" s="197" t="s">
        <v>1</v>
      </c>
      <c r="N141" s="198" t="s">
        <v>41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AR141" s="156" t="s">
        <v>1771</v>
      </c>
      <c r="AT141" s="156" t="s">
        <v>523</v>
      </c>
      <c r="AU141" s="156" t="s">
        <v>82</v>
      </c>
      <c r="AY141" s="17" t="s">
        <v>273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7" t="s">
        <v>88</v>
      </c>
      <c r="BK141" s="157">
        <f t="shared" si="9"/>
        <v>0</v>
      </c>
      <c r="BL141" s="17" t="s">
        <v>625</v>
      </c>
      <c r="BM141" s="156" t="s">
        <v>394</v>
      </c>
    </row>
    <row r="142" spans="2:65" s="1" customFormat="1" ht="16.5" customHeight="1">
      <c r="B142" s="143"/>
      <c r="C142" s="188" t="s">
        <v>347</v>
      </c>
      <c r="D142" s="188" t="s">
        <v>523</v>
      </c>
      <c r="E142" s="189" t="s">
        <v>2936</v>
      </c>
      <c r="F142" s="190" t="s">
        <v>2937</v>
      </c>
      <c r="G142" s="191" t="s">
        <v>344</v>
      </c>
      <c r="H142" s="192">
        <v>4</v>
      </c>
      <c r="I142" s="193"/>
      <c r="J142" s="194">
        <f t="shared" si="0"/>
        <v>0</v>
      </c>
      <c r="K142" s="195"/>
      <c r="L142" s="196"/>
      <c r="M142" s="197" t="s">
        <v>1</v>
      </c>
      <c r="N142" s="198" t="s">
        <v>41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AR142" s="156" t="s">
        <v>1771</v>
      </c>
      <c r="AT142" s="156" t="s">
        <v>523</v>
      </c>
      <c r="AU142" s="156" t="s">
        <v>82</v>
      </c>
      <c r="AY142" s="17" t="s">
        <v>273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88</v>
      </c>
      <c r="BK142" s="157">
        <f t="shared" si="9"/>
        <v>0</v>
      </c>
      <c r="BL142" s="17" t="s">
        <v>625</v>
      </c>
      <c r="BM142" s="156" t="s">
        <v>402</v>
      </c>
    </row>
    <row r="143" spans="2:65" s="1" customFormat="1" ht="24.2" customHeight="1">
      <c r="B143" s="143"/>
      <c r="C143" s="188" t="s">
        <v>351</v>
      </c>
      <c r="D143" s="188" t="s">
        <v>523</v>
      </c>
      <c r="E143" s="189" t="s">
        <v>2938</v>
      </c>
      <c r="F143" s="190" t="s">
        <v>2939</v>
      </c>
      <c r="G143" s="191" t="s">
        <v>344</v>
      </c>
      <c r="H143" s="192">
        <v>471</v>
      </c>
      <c r="I143" s="193"/>
      <c r="J143" s="194">
        <f t="shared" si="0"/>
        <v>0</v>
      </c>
      <c r="K143" s="195"/>
      <c r="L143" s="196"/>
      <c r="M143" s="197" t="s">
        <v>1</v>
      </c>
      <c r="N143" s="198" t="s">
        <v>41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AR143" s="156" t="s">
        <v>1771</v>
      </c>
      <c r="AT143" s="156" t="s">
        <v>523</v>
      </c>
      <c r="AU143" s="156" t="s">
        <v>82</v>
      </c>
      <c r="AY143" s="17" t="s">
        <v>273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88</v>
      </c>
      <c r="BK143" s="157">
        <f t="shared" si="9"/>
        <v>0</v>
      </c>
      <c r="BL143" s="17" t="s">
        <v>625</v>
      </c>
      <c r="BM143" s="156" t="s">
        <v>409</v>
      </c>
    </row>
    <row r="144" spans="2:65" s="1" customFormat="1" ht="24.2" customHeight="1">
      <c r="B144" s="143"/>
      <c r="C144" s="188" t="s">
        <v>355</v>
      </c>
      <c r="D144" s="188" t="s">
        <v>523</v>
      </c>
      <c r="E144" s="189" t="s">
        <v>2940</v>
      </c>
      <c r="F144" s="190" t="s">
        <v>2941</v>
      </c>
      <c r="G144" s="191" t="s">
        <v>344</v>
      </c>
      <c r="H144" s="192">
        <v>2553</v>
      </c>
      <c r="I144" s="193"/>
      <c r="J144" s="194">
        <f t="shared" si="0"/>
        <v>0</v>
      </c>
      <c r="K144" s="195"/>
      <c r="L144" s="196"/>
      <c r="M144" s="197" t="s">
        <v>1</v>
      </c>
      <c r="N144" s="198" t="s">
        <v>41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AR144" s="156" t="s">
        <v>1771</v>
      </c>
      <c r="AT144" s="156" t="s">
        <v>523</v>
      </c>
      <c r="AU144" s="156" t="s">
        <v>82</v>
      </c>
      <c r="AY144" s="17" t="s">
        <v>273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7" t="s">
        <v>88</v>
      </c>
      <c r="BK144" s="157">
        <f t="shared" si="9"/>
        <v>0</v>
      </c>
      <c r="BL144" s="17" t="s">
        <v>625</v>
      </c>
      <c r="BM144" s="156" t="s">
        <v>417</v>
      </c>
    </row>
    <row r="145" spans="2:65" s="1" customFormat="1" ht="24.2" customHeight="1">
      <c r="B145" s="143"/>
      <c r="C145" s="188" t="s">
        <v>165</v>
      </c>
      <c r="D145" s="188" t="s">
        <v>523</v>
      </c>
      <c r="E145" s="189" t="s">
        <v>2942</v>
      </c>
      <c r="F145" s="190" t="s">
        <v>2943</v>
      </c>
      <c r="G145" s="191" t="s">
        <v>344</v>
      </c>
      <c r="H145" s="192">
        <v>384</v>
      </c>
      <c r="I145" s="193"/>
      <c r="J145" s="194">
        <f t="shared" si="0"/>
        <v>0</v>
      </c>
      <c r="K145" s="195"/>
      <c r="L145" s="196"/>
      <c r="M145" s="197" t="s">
        <v>1</v>
      </c>
      <c r="N145" s="198" t="s">
        <v>41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AR145" s="156" t="s">
        <v>1771</v>
      </c>
      <c r="AT145" s="156" t="s">
        <v>523</v>
      </c>
      <c r="AU145" s="156" t="s">
        <v>82</v>
      </c>
      <c r="AY145" s="17" t="s">
        <v>273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7" t="s">
        <v>88</v>
      </c>
      <c r="BK145" s="157">
        <f t="shared" si="9"/>
        <v>0</v>
      </c>
      <c r="BL145" s="17" t="s">
        <v>625</v>
      </c>
      <c r="BM145" s="156" t="s">
        <v>422</v>
      </c>
    </row>
    <row r="146" spans="2:65" s="1" customFormat="1" ht="21.75" customHeight="1">
      <c r="B146" s="143"/>
      <c r="C146" s="188" t="s">
        <v>371</v>
      </c>
      <c r="D146" s="188" t="s">
        <v>523</v>
      </c>
      <c r="E146" s="189" t="s">
        <v>2944</v>
      </c>
      <c r="F146" s="190" t="s">
        <v>2945</v>
      </c>
      <c r="G146" s="191" t="s">
        <v>344</v>
      </c>
      <c r="H146" s="192">
        <v>15</v>
      </c>
      <c r="I146" s="193"/>
      <c r="J146" s="194">
        <f t="shared" si="0"/>
        <v>0</v>
      </c>
      <c r="K146" s="195"/>
      <c r="L146" s="196"/>
      <c r="M146" s="197" t="s">
        <v>1</v>
      </c>
      <c r="N146" s="198" t="s">
        <v>41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AR146" s="156" t="s">
        <v>1771</v>
      </c>
      <c r="AT146" s="156" t="s">
        <v>523</v>
      </c>
      <c r="AU146" s="156" t="s">
        <v>82</v>
      </c>
      <c r="AY146" s="17" t="s">
        <v>273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7" t="s">
        <v>88</v>
      </c>
      <c r="BK146" s="157">
        <f t="shared" si="9"/>
        <v>0</v>
      </c>
      <c r="BL146" s="17" t="s">
        <v>625</v>
      </c>
      <c r="BM146" s="156" t="s">
        <v>444</v>
      </c>
    </row>
    <row r="147" spans="2:65" s="1" customFormat="1" ht="24.2" customHeight="1">
      <c r="B147" s="143"/>
      <c r="C147" s="188" t="s">
        <v>375</v>
      </c>
      <c r="D147" s="188" t="s">
        <v>523</v>
      </c>
      <c r="E147" s="189" t="s">
        <v>2946</v>
      </c>
      <c r="F147" s="190" t="s">
        <v>2947</v>
      </c>
      <c r="G147" s="191" t="s">
        <v>344</v>
      </c>
      <c r="H147" s="192">
        <v>10</v>
      </c>
      <c r="I147" s="193"/>
      <c r="J147" s="194">
        <f t="shared" si="0"/>
        <v>0</v>
      </c>
      <c r="K147" s="195"/>
      <c r="L147" s="196"/>
      <c r="M147" s="197" t="s">
        <v>1</v>
      </c>
      <c r="N147" s="198" t="s">
        <v>41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AR147" s="156" t="s">
        <v>1771</v>
      </c>
      <c r="AT147" s="156" t="s">
        <v>523</v>
      </c>
      <c r="AU147" s="156" t="s">
        <v>82</v>
      </c>
      <c r="AY147" s="17" t="s">
        <v>273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7" t="s">
        <v>88</v>
      </c>
      <c r="BK147" s="157">
        <f t="shared" si="9"/>
        <v>0</v>
      </c>
      <c r="BL147" s="17" t="s">
        <v>625</v>
      </c>
      <c r="BM147" s="156" t="s">
        <v>449</v>
      </c>
    </row>
    <row r="148" spans="2:65" s="1" customFormat="1" ht="24.2" customHeight="1">
      <c r="B148" s="143"/>
      <c r="C148" s="188" t="s">
        <v>382</v>
      </c>
      <c r="D148" s="188" t="s">
        <v>523</v>
      </c>
      <c r="E148" s="189" t="s">
        <v>2948</v>
      </c>
      <c r="F148" s="190" t="s">
        <v>2949</v>
      </c>
      <c r="G148" s="191" t="s">
        <v>344</v>
      </c>
      <c r="H148" s="192">
        <v>50</v>
      </c>
      <c r="I148" s="193"/>
      <c r="J148" s="194">
        <f t="shared" si="0"/>
        <v>0</v>
      </c>
      <c r="K148" s="195"/>
      <c r="L148" s="196"/>
      <c r="M148" s="197" t="s">
        <v>1</v>
      </c>
      <c r="N148" s="198" t="s">
        <v>41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AR148" s="156" t="s">
        <v>1771</v>
      </c>
      <c r="AT148" s="156" t="s">
        <v>523</v>
      </c>
      <c r="AU148" s="156" t="s">
        <v>82</v>
      </c>
      <c r="AY148" s="17" t="s">
        <v>273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7" t="s">
        <v>88</v>
      </c>
      <c r="BK148" s="157">
        <f t="shared" si="9"/>
        <v>0</v>
      </c>
      <c r="BL148" s="17" t="s">
        <v>625</v>
      </c>
      <c r="BM148" s="156" t="s">
        <v>482</v>
      </c>
    </row>
    <row r="149" spans="2:65" s="1" customFormat="1" ht="24.2" customHeight="1">
      <c r="B149" s="143"/>
      <c r="C149" s="188" t="s">
        <v>386</v>
      </c>
      <c r="D149" s="188" t="s">
        <v>523</v>
      </c>
      <c r="E149" s="189" t="s">
        <v>2950</v>
      </c>
      <c r="F149" s="190" t="s">
        <v>2951</v>
      </c>
      <c r="G149" s="191" t="s">
        <v>344</v>
      </c>
      <c r="H149" s="192">
        <v>145</v>
      </c>
      <c r="I149" s="193"/>
      <c r="J149" s="194">
        <f t="shared" si="0"/>
        <v>0</v>
      </c>
      <c r="K149" s="195"/>
      <c r="L149" s="196"/>
      <c r="M149" s="197" t="s">
        <v>1</v>
      </c>
      <c r="N149" s="198" t="s">
        <v>41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AR149" s="156" t="s">
        <v>1771</v>
      </c>
      <c r="AT149" s="156" t="s">
        <v>523</v>
      </c>
      <c r="AU149" s="156" t="s">
        <v>82</v>
      </c>
      <c r="AY149" s="17" t="s">
        <v>273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7" t="s">
        <v>88</v>
      </c>
      <c r="BK149" s="157">
        <f t="shared" si="9"/>
        <v>0</v>
      </c>
      <c r="BL149" s="17" t="s">
        <v>625</v>
      </c>
      <c r="BM149" s="156" t="s">
        <v>488</v>
      </c>
    </row>
    <row r="150" spans="2:65" s="1" customFormat="1" ht="21.75" customHeight="1">
      <c r="B150" s="143"/>
      <c r="C150" s="188" t="s">
        <v>390</v>
      </c>
      <c r="D150" s="188" t="s">
        <v>523</v>
      </c>
      <c r="E150" s="189" t="s">
        <v>2952</v>
      </c>
      <c r="F150" s="190" t="s">
        <v>2953</v>
      </c>
      <c r="G150" s="191" t="s">
        <v>344</v>
      </c>
      <c r="H150" s="192">
        <v>279</v>
      </c>
      <c r="I150" s="193"/>
      <c r="J150" s="194">
        <f t="shared" si="0"/>
        <v>0</v>
      </c>
      <c r="K150" s="195"/>
      <c r="L150" s="196"/>
      <c r="M150" s="197" t="s">
        <v>1</v>
      </c>
      <c r="N150" s="198" t="s">
        <v>41</v>
      </c>
      <c r="P150" s="154">
        <f t="shared" si="1"/>
        <v>0</v>
      </c>
      <c r="Q150" s="154">
        <v>0</v>
      </c>
      <c r="R150" s="154">
        <f t="shared" si="2"/>
        <v>0</v>
      </c>
      <c r="S150" s="154">
        <v>0</v>
      </c>
      <c r="T150" s="155">
        <f t="shared" si="3"/>
        <v>0</v>
      </c>
      <c r="AR150" s="156" t="s">
        <v>1771</v>
      </c>
      <c r="AT150" s="156" t="s">
        <v>523</v>
      </c>
      <c r="AU150" s="156" t="s">
        <v>82</v>
      </c>
      <c r="AY150" s="17" t="s">
        <v>273</v>
      </c>
      <c r="BE150" s="157">
        <f t="shared" si="4"/>
        <v>0</v>
      </c>
      <c r="BF150" s="157">
        <f t="shared" si="5"/>
        <v>0</v>
      </c>
      <c r="BG150" s="157">
        <f t="shared" si="6"/>
        <v>0</v>
      </c>
      <c r="BH150" s="157">
        <f t="shared" si="7"/>
        <v>0</v>
      </c>
      <c r="BI150" s="157">
        <f t="shared" si="8"/>
        <v>0</v>
      </c>
      <c r="BJ150" s="17" t="s">
        <v>88</v>
      </c>
      <c r="BK150" s="157">
        <f t="shared" si="9"/>
        <v>0</v>
      </c>
      <c r="BL150" s="17" t="s">
        <v>625</v>
      </c>
      <c r="BM150" s="156" t="s">
        <v>509</v>
      </c>
    </row>
    <row r="151" spans="2:65" s="1" customFormat="1" ht="21.75" customHeight="1">
      <c r="B151" s="143"/>
      <c r="C151" s="188" t="s">
        <v>394</v>
      </c>
      <c r="D151" s="188" t="s">
        <v>523</v>
      </c>
      <c r="E151" s="189" t="s">
        <v>2954</v>
      </c>
      <c r="F151" s="190" t="s">
        <v>2955</v>
      </c>
      <c r="G151" s="191" t="s">
        <v>344</v>
      </c>
      <c r="H151" s="192">
        <v>10</v>
      </c>
      <c r="I151" s="193"/>
      <c r="J151" s="194">
        <f t="shared" si="0"/>
        <v>0</v>
      </c>
      <c r="K151" s="195"/>
      <c r="L151" s="196"/>
      <c r="M151" s="197" t="s">
        <v>1</v>
      </c>
      <c r="N151" s="198" t="s">
        <v>41</v>
      </c>
      <c r="P151" s="154">
        <f t="shared" si="1"/>
        <v>0</v>
      </c>
      <c r="Q151" s="154">
        <v>0</v>
      </c>
      <c r="R151" s="154">
        <f t="shared" si="2"/>
        <v>0</v>
      </c>
      <c r="S151" s="154">
        <v>0</v>
      </c>
      <c r="T151" s="155">
        <f t="shared" si="3"/>
        <v>0</v>
      </c>
      <c r="AR151" s="156" t="s">
        <v>1771</v>
      </c>
      <c r="AT151" s="156" t="s">
        <v>523</v>
      </c>
      <c r="AU151" s="156" t="s">
        <v>82</v>
      </c>
      <c r="AY151" s="17" t="s">
        <v>273</v>
      </c>
      <c r="BE151" s="157">
        <f t="shared" si="4"/>
        <v>0</v>
      </c>
      <c r="BF151" s="157">
        <f t="shared" si="5"/>
        <v>0</v>
      </c>
      <c r="BG151" s="157">
        <f t="shared" si="6"/>
        <v>0</v>
      </c>
      <c r="BH151" s="157">
        <f t="shared" si="7"/>
        <v>0</v>
      </c>
      <c r="BI151" s="157">
        <f t="shared" si="8"/>
        <v>0</v>
      </c>
      <c r="BJ151" s="17" t="s">
        <v>88</v>
      </c>
      <c r="BK151" s="157">
        <f t="shared" si="9"/>
        <v>0</v>
      </c>
      <c r="BL151" s="17" t="s">
        <v>625</v>
      </c>
      <c r="BM151" s="156" t="s">
        <v>518</v>
      </c>
    </row>
    <row r="152" spans="2:65" s="1" customFormat="1" ht="24.2" customHeight="1">
      <c r="B152" s="143"/>
      <c r="C152" s="188" t="s">
        <v>398</v>
      </c>
      <c r="D152" s="188" t="s">
        <v>523</v>
      </c>
      <c r="E152" s="189" t="s">
        <v>2956</v>
      </c>
      <c r="F152" s="190" t="s">
        <v>2957</v>
      </c>
      <c r="G152" s="191" t="s">
        <v>1134</v>
      </c>
      <c r="H152" s="192">
        <v>7</v>
      </c>
      <c r="I152" s="193"/>
      <c r="J152" s="194">
        <f t="shared" si="0"/>
        <v>0</v>
      </c>
      <c r="K152" s="195"/>
      <c r="L152" s="196"/>
      <c r="M152" s="197" t="s">
        <v>1</v>
      </c>
      <c r="N152" s="198" t="s">
        <v>41</v>
      </c>
      <c r="P152" s="154">
        <f t="shared" si="1"/>
        <v>0</v>
      </c>
      <c r="Q152" s="154">
        <v>0</v>
      </c>
      <c r="R152" s="154">
        <f t="shared" si="2"/>
        <v>0</v>
      </c>
      <c r="S152" s="154">
        <v>0</v>
      </c>
      <c r="T152" s="155">
        <f t="shared" si="3"/>
        <v>0</v>
      </c>
      <c r="AR152" s="156" t="s">
        <v>1771</v>
      </c>
      <c r="AT152" s="156" t="s">
        <v>523</v>
      </c>
      <c r="AU152" s="156" t="s">
        <v>82</v>
      </c>
      <c r="AY152" s="17" t="s">
        <v>273</v>
      </c>
      <c r="BE152" s="157">
        <f t="shared" si="4"/>
        <v>0</v>
      </c>
      <c r="BF152" s="157">
        <f t="shared" si="5"/>
        <v>0</v>
      </c>
      <c r="BG152" s="157">
        <f t="shared" si="6"/>
        <v>0</v>
      </c>
      <c r="BH152" s="157">
        <f t="shared" si="7"/>
        <v>0</v>
      </c>
      <c r="BI152" s="157">
        <f t="shared" si="8"/>
        <v>0</v>
      </c>
      <c r="BJ152" s="17" t="s">
        <v>88</v>
      </c>
      <c r="BK152" s="157">
        <f t="shared" si="9"/>
        <v>0</v>
      </c>
      <c r="BL152" s="17" t="s">
        <v>625</v>
      </c>
      <c r="BM152" s="156" t="s">
        <v>527</v>
      </c>
    </row>
    <row r="153" spans="2:65" s="1" customFormat="1" ht="24.2" customHeight="1">
      <c r="B153" s="143"/>
      <c r="C153" s="188" t="s">
        <v>402</v>
      </c>
      <c r="D153" s="188" t="s">
        <v>523</v>
      </c>
      <c r="E153" s="189" t="s">
        <v>2958</v>
      </c>
      <c r="F153" s="190" t="s">
        <v>2959</v>
      </c>
      <c r="G153" s="191" t="s">
        <v>1134</v>
      </c>
      <c r="H153" s="192">
        <v>1</v>
      </c>
      <c r="I153" s="193"/>
      <c r="J153" s="194">
        <f t="shared" si="0"/>
        <v>0</v>
      </c>
      <c r="K153" s="195"/>
      <c r="L153" s="196"/>
      <c r="M153" s="197" t="s">
        <v>1</v>
      </c>
      <c r="N153" s="198" t="s">
        <v>41</v>
      </c>
      <c r="P153" s="154">
        <f t="shared" si="1"/>
        <v>0</v>
      </c>
      <c r="Q153" s="154">
        <v>0</v>
      </c>
      <c r="R153" s="154">
        <f t="shared" si="2"/>
        <v>0</v>
      </c>
      <c r="S153" s="154">
        <v>0</v>
      </c>
      <c r="T153" s="155">
        <f t="shared" si="3"/>
        <v>0</v>
      </c>
      <c r="AR153" s="156" t="s">
        <v>1771</v>
      </c>
      <c r="AT153" s="156" t="s">
        <v>523</v>
      </c>
      <c r="AU153" s="156" t="s">
        <v>82</v>
      </c>
      <c r="AY153" s="17" t="s">
        <v>273</v>
      </c>
      <c r="BE153" s="157">
        <f t="shared" si="4"/>
        <v>0</v>
      </c>
      <c r="BF153" s="157">
        <f t="shared" si="5"/>
        <v>0</v>
      </c>
      <c r="BG153" s="157">
        <f t="shared" si="6"/>
        <v>0</v>
      </c>
      <c r="BH153" s="157">
        <f t="shared" si="7"/>
        <v>0</v>
      </c>
      <c r="BI153" s="157">
        <f t="shared" si="8"/>
        <v>0</v>
      </c>
      <c r="BJ153" s="17" t="s">
        <v>88</v>
      </c>
      <c r="BK153" s="157">
        <f t="shared" si="9"/>
        <v>0</v>
      </c>
      <c r="BL153" s="17" t="s">
        <v>625</v>
      </c>
      <c r="BM153" s="156" t="s">
        <v>536</v>
      </c>
    </row>
    <row r="154" spans="2:65" s="1" customFormat="1" ht="24.2" customHeight="1">
      <c r="B154" s="143"/>
      <c r="C154" s="188" t="s">
        <v>7</v>
      </c>
      <c r="D154" s="188" t="s">
        <v>523</v>
      </c>
      <c r="E154" s="189" t="s">
        <v>2960</v>
      </c>
      <c r="F154" s="190" t="s">
        <v>2961</v>
      </c>
      <c r="G154" s="191" t="s">
        <v>1134</v>
      </c>
      <c r="H154" s="192">
        <v>59</v>
      </c>
      <c r="I154" s="193"/>
      <c r="J154" s="194">
        <f t="shared" si="0"/>
        <v>0</v>
      </c>
      <c r="K154" s="195"/>
      <c r="L154" s="196"/>
      <c r="M154" s="197" t="s">
        <v>1</v>
      </c>
      <c r="N154" s="198" t="s">
        <v>41</v>
      </c>
      <c r="P154" s="154">
        <f t="shared" si="1"/>
        <v>0</v>
      </c>
      <c r="Q154" s="154">
        <v>0</v>
      </c>
      <c r="R154" s="154">
        <f t="shared" si="2"/>
        <v>0</v>
      </c>
      <c r="S154" s="154">
        <v>0</v>
      </c>
      <c r="T154" s="155">
        <f t="shared" si="3"/>
        <v>0</v>
      </c>
      <c r="AR154" s="156" t="s">
        <v>1771</v>
      </c>
      <c r="AT154" s="156" t="s">
        <v>523</v>
      </c>
      <c r="AU154" s="156" t="s">
        <v>82</v>
      </c>
      <c r="AY154" s="17" t="s">
        <v>273</v>
      </c>
      <c r="BE154" s="157">
        <f t="shared" si="4"/>
        <v>0</v>
      </c>
      <c r="BF154" s="157">
        <f t="shared" si="5"/>
        <v>0</v>
      </c>
      <c r="BG154" s="157">
        <f t="shared" si="6"/>
        <v>0</v>
      </c>
      <c r="BH154" s="157">
        <f t="shared" si="7"/>
        <v>0</v>
      </c>
      <c r="BI154" s="157">
        <f t="shared" si="8"/>
        <v>0</v>
      </c>
      <c r="BJ154" s="17" t="s">
        <v>88</v>
      </c>
      <c r="BK154" s="157">
        <f t="shared" si="9"/>
        <v>0</v>
      </c>
      <c r="BL154" s="17" t="s">
        <v>625</v>
      </c>
      <c r="BM154" s="156" t="s">
        <v>544</v>
      </c>
    </row>
    <row r="155" spans="2:65" s="1" customFormat="1" ht="24.2" customHeight="1">
      <c r="B155" s="143"/>
      <c r="C155" s="188" t="s">
        <v>409</v>
      </c>
      <c r="D155" s="188" t="s">
        <v>523</v>
      </c>
      <c r="E155" s="189" t="s">
        <v>2962</v>
      </c>
      <c r="F155" s="190" t="s">
        <v>2963</v>
      </c>
      <c r="G155" s="191" t="s">
        <v>1134</v>
      </c>
      <c r="H155" s="192">
        <v>8</v>
      </c>
      <c r="I155" s="193"/>
      <c r="J155" s="194">
        <f t="shared" si="0"/>
        <v>0</v>
      </c>
      <c r="K155" s="195"/>
      <c r="L155" s="196"/>
      <c r="M155" s="197" t="s">
        <v>1</v>
      </c>
      <c r="N155" s="198" t="s">
        <v>41</v>
      </c>
      <c r="P155" s="154">
        <f t="shared" si="1"/>
        <v>0</v>
      </c>
      <c r="Q155" s="154">
        <v>0</v>
      </c>
      <c r="R155" s="154">
        <f t="shared" si="2"/>
        <v>0</v>
      </c>
      <c r="S155" s="154">
        <v>0</v>
      </c>
      <c r="T155" s="155">
        <f t="shared" si="3"/>
        <v>0</v>
      </c>
      <c r="AR155" s="156" t="s">
        <v>1771</v>
      </c>
      <c r="AT155" s="156" t="s">
        <v>523</v>
      </c>
      <c r="AU155" s="156" t="s">
        <v>82</v>
      </c>
      <c r="AY155" s="17" t="s">
        <v>273</v>
      </c>
      <c r="BE155" s="157">
        <f t="shared" si="4"/>
        <v>0</v>
      </c>
      <c r="BF155" s="157">
        <f t="shared" si="5"/>
        <v>0</v>
      </c>
      <c r="BG155" s="157">
        <f t="shared" si="6"/>
        <v>0</v>
      </c>
      <c r="BH155" s="157">
        <f t="shared" si="7"/>
        <v>0</v>
      </c>
      <c r="BI155" s="157">
        <f t="shared" si="8"/>
        <v>0</v>
      </c>
      <c r="BJ155" s="17" t="s">
        <v>88</v>
      </c>
      <c r="BK155" s="157">
        <f t="shared" si="9"/>
        <v>0</v>
      </c>
      <c r="BL155" s="17" t="s">
        <v>625</v>
      </c>
      <c r="BM155" s="156" t="s">
        <v>554</v>
      </c>
    </row>
    <row r="156" spans="2:65" s="1" customFormat="1" ht="24.2" customHeight="1">
      <c r="B156" s="143"/>
      <c r="C156" s="188" t="s">
        <v>413</v>
      </c>
      <c r="D156" s="188" t="s">
        <v>523</v>
      </c>
      <c r="E156" s="189" t="s">
        <v>2964</v>
      </c>
      <c r="F156" s="190" t="s">
        <v>2965</v>
      </c>
      <c r="G156" s="191" t="s">
        <v>1134</v>
      </c>
      <c r="H156" s="192">
        <v>6</v>
      </c>
      <c r="I156" s="193"/>
      <c r="J156" s="194">
        <f t="shared" si="0"/>
        <v>0</v>
      </c>
      <c r="K156" s="195"/>
      <c r="L156" s="196"/>
      <c r="M156" s="197" t="s">
        <v>1</v>
      </c>
      <c r="N156" s="198" t="s">
        <v>41</v>
      </c>
      <c r="P156" s="154">
        <f t="shared" si="1"/>
        <v>0</v>
      </c>
      <c r="Q156" s="154">
        <v>0</v>
      </c>
      <c r="R156" s="154">
        <f t="shared" si="2"/>
        <v>0</v>
      </c>
      <c r="S156" s="154">
        <v>0</v>
      </c>
      <c r="T156" s="155">
        <f t="shared" si="3"/>
        <v>0</v>
      </c>
      <c r="AR156" s="156" t="s">
        <v>1771</v>
      </c>
      <c r="AT156" s="156" t="s">
        <v>523</v>
      </c>
      <c r="AU156" s="156" t="s">
        <v>82</v>
      </c>
      <c r="AY156" s="17" t="s">
        <v>273</v>
      </c>
      <c r="BE156" s="157">
        <f t="shared" si="4"/>
        <v>0</v>
      </c>
      <c r="BF156" s="157">
        <f t="shared" si="5"/>
        <v>0</v>
      </c>
      <c r="BG156" s="157">
        <f t="shared" si="6"/>
        <v>0</v>
      </c>
      <c r="BH156" s="157">
        <f t="shared" si="7"/>
        <v>0</v>
      </c>
      <c r="BI156" s="157">
        <f t="shared" si="8"/>
        <v>0</v>
      </c>
      <c r="BJ156" s="17" t="s">
        <v>88</v>
      </c>
      <c r="BK156" s="157">
        <f t="shared" si="9"/>
        <v>0</v>
      </c>
      <c r="BL156" s="17" t="s">
        <v>625</v>
      </c>
      <c r="BM156" s="156" t="s">
        <v>559</v>
      </c>
    </row>
    <row r="157" spans="2:65" s="1" customFormat="1" ht="24.2" customHeight="1">
      <c r="B157" s="143"/>
      <c r="C157" s="188" t="s">
        <v>417</v>
      </c>
      <c r="D157" s="188" t="s">
        <v>523</v>
      </c>
      <c r="E157" s="189" t="s">
        <v>2966</v>
      </c>
      <c r="F157" s="190" t="s">
        <v>2967</v>
      </c>
      <c r="G157" s="191" t="s">
        <v>1134</v>
      </c>
      <c r="H157" s="192">
        <v>8</v>
      </c>
      <c r="I157" s="193"/>
      <c r="J157" s="194">
        <f t="shared" si="0"/>
        <v>0</v>
      </c>
      <c r="K157" s="195"/>
      <c r="L157" s="196"/>
      <c r="M157" s="197" t="s">
        <v>1</v>
      </c>
      <c r="N157" s="198" t="s">
        <v>41</v>
      </c>
      <c r="P157" s="154">
        <f t="shared" si="1"/>
        <v>0</v>
      </c>
      <c r="Q157" s="154">
        <v>0</v>
      </c>
      <c r="R157" s="154">
        <f t="shared" si="2"/>
        <v>0</v>
      </c>
      <c r="S157" s="154">
        <v>0</v>
      </c>
      <c r="T157" s="155">
        <f t="shared" si="3"/>
        <v>0</v>
      </c>
      <c r="AR157" s="156" t="s">
        <v>1771</v>
      </c>
      <c r="AT157" s="156" t="s">
        <v>523</v>
      </c>
      <c r="AU157" s="156" t="s">
        <v>82</v>
      </c>
      <c r="AY157" s="17" t="s">
        <v>273</v>
      </c>
      <c r="BE157" s="157">
        <f t="shared" si="4"/>
        <v>0</v>
      </c>
      <c r="BF157" s="157">
        <f t="shared" si="5"/>
        <v>0</v>
      </c>
      <c r="BG157" s="157">
        <f t="shared" si="6"/>
        <v>0</v>
      </c>
      <c r="BH157" s="157">
        <f t="shared" si="7"/>
        <v>0</v>
      </c>
      <c r="BI157" s="157">
        <f t="shared" si="8"/>
        <v>0</v>
      </c>
      <c r="BJ157" s="17" t="s">
        <v>88</v>
      </c>
      <c r="BK157" s="157">
        <f t="shared" si="9"/>
        <v>0</v>
      </c>
      <c r="BL157" s="17" t="s">
        <v>625</v>
      </c>
      <c r="BM157" s="156" t="s">
        <v>567</v>
      </c>
    </row>
    <row r="158" spans="2:65" s="1" customFormat="1" ht="24.2" customHeight="1">
      <c r="B158" s="143"/>
      <c r="C158" s="188" t="s">
        <v>419</v>
      </c>
      <c r="D158" s="188" t="s">
        <v>523</v>
      </c>
      <c r="E158" s="189" t="s">
        <v>2968</v>
      </c>
      <c r="F158" s="190" t="s">
        <v>2969</v>
      </c>
      <c r="G158" s="191" t="s">
        <v>1134</v>
      </c>
      <c r="H158" s="192">
        <v>1</v>
      </c>
      <c r="I158" s="193"/>
      <c r="J158" s="194">
        <f t="shared" si="0"/>
        <v>0</v>
      </c>
      <c r="K158" s="195"/>
      <c r="L158" s="196"/>
      <c r="M158" s="197" t="s">
        <v>1</v>
      </c>
      <c r="N158" s="198" t="s">
        <v>41</v>
      </c>
      <c r="P158" s="154">
        <f t="shared" si="1"/>
        <v>0</v>
      </c>
      <c r="Q158" s="154">
        <v>0</v>
      </c>
      <c r="R158" s="154">
        <f t="shared" si="2"/>
        <v>0</v>
      </c>
      <c r="S158" s="154">
        <v>0</v>
      </c>
      <c r="T158" s="155">
        <f t="shared" si="3"/>
        <v>0</v>
      </c>
      <c r="AR158" s="156" t="s">
        <v>1771</v>
      </c>
      <c r="AT158" s="156" t="s">
        <v>523</v>
      </c>
      <c r="AU158" s="156" t="s">
        <v>82</v>
      </c>
      <c r="AY158" s="17" t="s">
        <v>273</v>
      </c>
      <c r="BE158" s="157">
        <f t="shared" si="4"/>
        <v>0</v>
      </c>
      <c r="BF158" s="157">
        <f t="shared" si="5"/>
        <v>0</v>
      </c>
      <c r="BG158" s="157">
        <f t="shared" si="6"/>
        <v>0</v>
      </c>
      <c r="BH158" s="157">
        <f t="shared" si="7"/>
        <v>0</v>
      </c>
      <c r="BI158" s="157">
        <f t="shared" si="8"/>
        <v>0</v>
      </c>
      <c r="BJ158" s="17" t="s">
        <v>88</v>
      </c>
      <c r="BK158" s="157">
        <f t="shared" si="9"/>
        <v>0</v>
      </c>
      <c r="BL158" s="17" t="s">
        <v>625</v>
      </c>
      <c r="BM158" s="156" t="s">
        <v>572</v>
      </c>
    </row>
    <row r="159" spans="2:65" s="1" customFormat="1" ht="24.2" customHeight="1">
      <c r="B159" s="143"/>
      <c r="C159" s="188" t="s">
        <v>422</v>
      </c>
      <c r="D159" s="188" t="s">
        <v>523</v>
      </c>
      <c r="E159" s="189" t="s">
        <v>2970</v>
      </c>
      <c r="F159" s="190" t="s">
        <v>2971</v>
      </c>
      <c r="G159" s="191" t="s">
        <v>1134</v>
      </c>
      <c r="H159" s="192">
        <v>8</v>
      </c>
      <c r="I159" s="193"/>
      <c r="J159" s="194">
        <f t="shared" si="0"/>
        <v>0</v>
      </c>
      <c r="K159" s="195"/>
      <c r="L159" s="196"/>
      <c r="M159" s="197" t="s">
        <v>1</v>
      </c>
      <c r="N159" s="198" t="s">
        <v>41</v>
      </c>
      <c r="P159" s="154">
        <f t="shared" si="1"/>
        <v>0</v>
      </c>
      <c r="Q159" s="154">
        <v>0</v>
      </c>
      <c r="R159" s="154">
        <f t="shared" si="2"/>
        <v>0</v>
      </c>
      <c r="S159" s="154">
        <v>0</v>
      </c>
      <c r="T159" s="155">
        <f t="shared" si="3"/>
        <v>0</v>
      </c>
      <c r="AR159" s="156" t="s">
        <v>1771</v>
      </c>
      <c r="AT159" s="156" t="s">
        <v>523</v>
      </c>
      <c r="AU159" s="156" t="s">
        <v>82</v>
      </c>
      <c r="AY159" s="17" t="s">
        <v>273</v>
      </c>
      <c r="BE159" s="157">
        <f t="shared" si="4"/>
        <v>0</v>
      </c>
      <c r="BF159" s="157">
        <f t="shared" si="5"/>
        <v>0</v>
      </c>
      <c r="BG159" s="157">
        <f t="shared" si="6"/>
        <v>0</v>
      </c>
      <c r="BH159" s="157">
        <f t="shared" si="7"/>
        <v>0</v>
      </c>
      <c r="BI159" s="157">
        <f t="shared" si="8"/>
        <v>0</v>
      </c>
      <c r="BJ159" s="17" t="s">
        <v>88</v>
      </c>
      <c r="BK159" s="157">
        <f t="shared" si="9"/>
        <v>0</v>
      </c>
      <c r="BL159" s="17" t="s">
        <v>625</v>
      </c>
      <c r="BM159" s="156" t="s">
        <v>580</v>
      </c>
    </row>
    <row r="160" spans="2:65" s="1" customFormat="1" ht="24.2" customHeight="1">
      <c r="B160" s="143"/>
      <c r="C160" s="188" t="s">
        <v>427</v>
      </c>
      <c r="D160" s="188" t="s">
        <v>523</v>
      </c>
      <c r="E160" s="189" t="s">
        <v>2972</v>
      </c>
      <c r="F160" s="190" t="s">
        <v>2973</v>
      </c>
      <c r="G160" s="191" t="s">
        <v>1134</v>
      </c>
      <c r="H160" s="192">
        <v>2</v>
      </c>
      <c r="I160" s="193"/>
      <c r="J160" s="194">
        <f t="shared" si="0"/>
        <v>0</v>
      </c>
      <c r="K160" s="195"/>
      <c r="L160" s="196"/>
      <c r="M160" s="197" t="s">
        <v>1</v>
      </c>
      <c r="N160" s="198" t="s">
        <v>41</v>
      </c>
      <c r="P160" s="154">
        <f t="shared" si="1"/>
        <v>0</v>
      </c>
      <c r="Q160" s="154">
        <v>0</v>
      </c>
      <c r="R160" s="154">
        <f t="shared" si="2"/>
        <v>0</v>
      </c>
      <c r="S160" s="154">
        <v>0</v>
      </c>
      <c r="T160" s="155">
        <f t="shared" si="3"/>
        <v>0</v>
      </c>
      <c r="AR160" s="156" t="s">
        <v>1771</v>
      </c>
      <c r="AT160" s="156" t="s">
        <v>523</v>
      </c>
      <c r="AU160" s="156" t="s">
        <v>82</v>
      </c>
      <c r="AY160" s="17" t="s">
        <v>273</v>
      </c>
      <c r="BE160" s="157">
        <f t="shared" si="4"/>
        <v>0</v>
      </c>
      <c r="BF160" s="157">
        <f t="shared" si="5"/>
        <v>0</v>
      </c>
      <c r="BG160" s="157">
        <f t="shared" si="6"/>
        <v>0</v>
      </c>
      <c r="BH160" s="157">
        <f t="shared" si="7"/>
        <v>0</v>
      </c>
      <c r="BI160" s="157">
        <f t="shared" si="8"/>
        <v>0</v>
      </c>
      <c r="BJ160" s="17" t="s">
        <v>88</v>
      </c>
      <c r="BK160" s="157">
        <f t="shared" si="9"/>
        <v>0</v>
      </c>
      <c r="BL160" s="17" t="s">
        <v>625</v>
      </c>
      <c r="BM160" s="156" t="s">
        <v>588</v>
      </c>
    </row>
    <row r="161" spans="2:65" s="1" customFormat="1" ht="16.5" customHeight="1">
      <c r="B161" s="143"/>
      <c r="C161" s="188" t="s">
        <v>444</v>
      </c>
      <c r="D161" s="188" t="s">
        <v>523</v>
      </c>
      <c r="E161" s="189" t="s">
        <v>2974</v>
      </c>
      <c r="F161" s="190" t="s">
        <v>2975</v>
      </c>
      <c r="G161" s="191" t="s">
        <v>1134</v>
      </c>
      <c r="H161" s="192">
        <v>1</v>
      </c>
      <c r="I161" s="193"/>
      <c r="J161" s="194">
        <f t="shared" si="0"/>
        <v>0</v>
      </c>
      <c r="K161" s="195"/>
      <c r="L161" s="196"/>
      <c r="M161" s="197" t="s">
        <v>1</v>
      </c>
      <c r="N161" s="198" t="s">
        <v>41</v>
      </c>
      <c r="P161" s="154">
        <f t="shared" si="1"/>
        <v>0</v>
      </c>
      <c r="Q161" s="154">
        <v>0</v>
      </c>
      <c r="R161" s="154">
        <f t="shared" si="2"/>
        <v>0</v>
      </c>
      <c r="S161" s="154">
        <v>0</v>
      </c>
      <c r="T161" s="155">
        <f t="shared" si="3"/>
        <v>0</v>
      </c>
      <c r="AR161" s="156" t="s">
        <v>1771</v>
      </c>
      <c r="AT161" s="156" t="s">
        <v>523</v>
      </c>
      <c r="AU161" s="156" t="s">
        <v>82</v>
      </c>
      <c r="AY161" s="17" t="s">
        <v>273</v>
      </c>
      <c r="BE161" s="157">
        <f t="shared" si="4"/>
        <v>0</v>
      </c>
      <c r="BF161" s="157">
        <f t="shared" si="5"/>
        <v>0</v>
      </c>
      <c r="BG161" s="157">
        <f t="shared" si="6"/>
        <v>0</v>
      </c>
      <c r="BH161" s="157">
        <f t="shared" si="7"/>
        <v>0</v>
      </c>
      <c r="BI161" s="157">
        <f t="shared" si="8"/>
        <v>0</v>
      </c>
      <c r="BJ161" s="17" t="s">
        <v>88</v>
      </c>
      <c r="BK161" s="157">
        <f t="shared" si="9"/>
        <v>0</v>
      </c>
      <c r="BL161" s="17" t="s">
        <v>625</v>
      </c>
      <c r="BM161" s="156" t="s">
        <v>600</v>
      </c>
    </row>
    <row r="162" spans="2:65" s="1" customFormat="1" ht="24.2" customHeight="1">
      <c r="B162" s="143"/>
      <c r="C162" s="188" t="s">
        <v>189</v>
      </c>
      <c r="D162" s="188" t="s">
        <v>523</v>
      </c>
      <c r="E162" s="189" t="s">
        <v>2976</v>
      </c>
      <c r="F162" s="190" t="s">
        <v>2977</v>
      </c>
      <c r="G162" s="191" t="s">
        <v>1134</v>
      </c>
      <c r="H162" s="192">
        <v>115</v>
      </c>
      <c r="I162" s="193"/>
      <c r="J162" s="194">
        <f t="shared" si="0"/>
        <v>0</v>
      </c>
      <c r="K162" s="195"/>
      <c r="L162" s="196"/>
      <c r="M162" s="197" t="s">
        <v>1</v>
      </c>
      <c r="N162" s="198" t="s">
        <v>41</v>
      </c>
      <c r="P162" s="154">
        <f t="shared" si="1"/>
        <v>0</v>
      </c>
      <c r="Q162" s="154">
        <v>0</v>
      </c>
      <c r="R162" s="154">
        <f t="shared" si="2"/>
        <v>0</v>
      </c>
      <c r="S162" s="154">
        <v>0</v>
      </c>
      <c r="T162" s="155">
        <f t="shared" si="3"/>
        <v>0</v>
      </c>
      <c r="AR162" s="156" t="s">
        <v>1771</v>
      </c>
      <c r="AT162" s="156" t="s">
        <v>523</v>
      </c>
      <c r="AU162" s="156" t="s">
        <v>82</v>
      </c>
      <c r="AY162" s="17" t="s">
        <v>273</v>
      </c>
      <c r="BE162" s="157">
        <f t="shared" si="4"/>
        <v>0</v>
      </c>
      <c r="BF162" s="157">
        <f t="shared" si="5"/>
        <v>0</v>
      </c>
      <c r="BG162" s="157">
        <f t="shared" si="6"/>
        <v>0</v>
      </c>
      <c r="BH162" s="157">
        <f t="shared" si="7"/>
        <v>0</v>
      </c>
      <c r="BI162" s="157">
        <f t="shared" si="8"/>
        <v>0</v>
      </c>
      <c r="BJ162" s="17" t="s">
        <v>88</v>
      </c>
      <c r="BK162" s="157">
        <f t="shared" si="9"/>
        <v>0</v>
      </c>
      <c r="BL162" s="17" t="s">
        <v>625</v>
      </c>
      <c r="BM162" s="156" t="s">
        <v>618</v>
      </c>
    </row>
    <row r="163" spans="2:65" s="1" customFormat="1" ht="24.2" customHeight="1">
      <c r="B163" s="143"/>
      <c r="C163" s="188" t="s">
        <v>449</v>
      </c>
      <c r="D163" s="188" t="s">
        <v>523</v>
      </c>
      <c r="E163" s="189" t="s">
        <v>2978</v>
      </c>
      <c r="F163" s="190" t="s">
        <v>2979</v>
      </c>
      <c r="G163" s="191" t="s">
        <v>1134</v>
      </c>
      <c r="H163" s="192">
        <v>128</v>
      </c>
      <c r="I163" s="193"/>
      <c r="J163" s="194">
        <f t="shared" si="0"/>
        <v>0</v>
      </c>
      <c r="K163" s="195"/>
      <c r="L163" s="196"/>
      <c r="M163" s="197" t="s">
        <v>1</v>
      </c>
      <c r="N163" s="198" t="s">
        <v>41</v>
      </c>
      <c r="P163" s="154">
        <f t="shared" si="1"/>
        <v>0</v>
      </c>
      <c r="Q163" s="154">
        <v>0</v>
      </c>
      <c r="R163" s="154">
        <f t="shared" si="2"/>
        <v>0</v>
      </c>
      <c r="S163" s="154">
        <v>0</v>
      </c>
      <c r="T163" s="155">
        <f t="shared" si="3"/>
        <v>0</v>
      </c>
      <c r="AR163" s="156" t="s">
        <v>1771</v>
      </c>
      <c r="AT163" s="156" t="s">
        <v>523</v>
      </c>
      <c r="AU163" s="156" t="s">
        <v>82</v>
      </c>
      <c r="AY163" s="17" t="s">
        <v>273</v>
      </c>
      <c r="BE163" s="157">
        <f t="shared" si="4"/>
        <v>0</v>
      </c>
      <c r="BF163" s="157">
        <f t="shared" si="5"/>
        <v>0</v>
      </c>
      <c r="BG163" s="157">
        <f t="shared" si="6"/>
        <v>0</v>
      </c>
      <c r="BH163" s="157">
        <f t="shared" si="7"/>
        <v>0</v>
      </c>
      <c r="BI163" s="157">
        <f t="shared" si="8"/>
        <v>0</v>
      </c>
      <c r="BJ163" s="17" t="s">
        <v>88</v>
      </c>
      <c r="BK163" s="157">
        <f t="shared" si="9"/>
        <v>0</v>
      </c>
      <c r="BL163" s="17" t="s">
        <v>625</v>
      </c>
      <c r="BM163" s="156" t="s">
        <v>625</v>
      </c>
    </row>
    <row r="164" spans="2:65" s="1" customFormat="1" ht="33" customHeight="1">
      <c r="B164" s="143"/>
      <c r="C164" s="188" t="s">
        <v>451</v>
      </c>
      <c r="D164" s="188" t="s">
        <v>523</v>
      </c>
      <c r="E164" s="189" t="s">
        <v>2980</v>
      </c>
      <c r="F164" s="190" t="s">
        <v>2981</v>
      </c>
      <c r="G164" s="191" t="s">
        <v>1134</v>
      </c>
      <c r="H164" s="192">
        <v>32</v>
      </c>
      <c r="I164" s="193"/>
      <c r="J164" s="194">
        <f t="shared" ref="J164:J195" si="10">ROUND(I164*H164,2)</f>
        <v>0</v>
      </c>
      <c r="K164" s="195"/>
      <c r="L164" s="196"/>
      <c r="M164" s="197" t="s">
        <v>1</v>
      </c>
      <c r="N164" s="198" t="s">
        <v>41</v>
      </c>
      <c r="P164" s="154">
        <f t="shared" ref="P164:P195" si="11">O164*H164</f>
        <v>0</v>
      </c>
      <c r="Q164" s="154">
        <v>0</v>
      </c>
      <c r="R164" s="154">
        <f t="shared" ref="R164:R195" si="12">Q164*H164</f>
        <v>0</v>
      </c>
      <c r="S164" s="154">
        <v>0</v>
      </c>
      <c r="T164" s="155">
        <f t="shared" ref="T164:T195" si="13">S164*H164</f>
        <v>0</v>
      </c>
      <c r="AR164" s="156" t="s">
        <v>1771</v>
      </c>
      <c r="AT164" s="156" t="s">
        <v>523</v>
      </c>
      <c r="AU164" s="156" t="s">
        <v>82</v>
      </c>
      <c r="AY164" s="17" t="s">
        <v>273</v>
      </c>
      <c r="BE164" s="157">
        <f t="shared" ref="BE164:BE195" si="14">IF(N164="základná",J164,0)</f>
        <v>0</v>
      </c>
      <c r="BF164" s="157">
        <f t="shared" ref="BF164:BF195" si="15">IF(N164="znížená",J164,0)</f>
        <v>0</v>
      </c>
      <c r="BG164" s="157">
        <f t="shared" ref="BG164:BG195" si="16">IF(N164="zákl. prenesená",J164,0)</f>
        <v>0</v>
      </c>
      <c r="BH164" s="157">
        <f t="shared" ref="BH164:BH195" si="17">IF(N164="zníž. prenesená",J164,0)</f>
        <v>0</v>
      </c>
      <c r="BI164" s="157">
        <f t="shared" ref="BI164:BI195" si="18">IF(N164="nulová",J164,0)</f>
        <v>0</v>
      </c>
      <c r="BJ164" s="17" t="s">
        <v>88</v>
      </c>
      <c r="BK164" s="157">
        <f t="shared" ref="BK164:BK195" si="19">ROUND(I164*H164,2)</f>
        <v>0</v>
      </c>
      <c r="BL164" s="17" t="s">
        <v>625</v>
      </c>
      <c r="BM164" s="156" t="s">
        <v>639</v>
      </c>
    </row>
    <row r="165" spans="2:65" s="1" customFormat="1" ht="24.2" customHeight="1">
      <c r="B165" s="143"/>
      <c r="C165" s="188" t="s">
        <v>482</v>
      </c>
      <c r="D165" s="188" t="s">
        <v>523</v>
      </c>
      <c r="E165" s="189" t="s">
        <v>2982</v>
      </c>
      <c r="F165" s="190" t="s">
        <v>2983</v>
      </c>
      <c r="G165" s="191" t="s">
        <v>1134</v>
      </c>
      <c r="H165" s="192">
        <v>9</v>
      </c>
      <c r="I165" s="193"/>
      <c r="J165" s="194">
        <f t="shared" si="10"/>
        <v>0</v>
      </c>
      <c r="K165" s="195"/>
      <c r="L165" s="196"/>
      <c r="M165" s="197" t="s">
        <v>1</v>
      </c>
      <c r="N165" s="198" t="s">
        <v>41</v>
      </c>
      <c r="P165" s="154">
        <f t="shared" si="11"/>
        <v>0</v>
      </c>
      <c r="Q165" s="154">
        <v>0</v>
      </c>
      <c r="R165" s="154">
        <f t="shared" si="12"/>
        <v>0</v>
      </c>
      <c r="S165" s="154">
        <v>0</v>
      </c>
      <c r="T165" s="155">
        <f t="shared" si="13"/>
        <v>0</v>
      </c>
      <c r="AR165" s="156" t="s">
        <v>1771</v>
      </c>
      <c r="AT165" s="156" t="s">
        <v>523</v>
      </c>
      <c r="AU165" s="156" t="s">
        <v>82</v>
      </c>
      <c r="AY165" s="17" t="s">
        <v>273</v>
      </c>
      <c r="BE165" s="157">
        <f t="shared" si="14"/>
        <v>0</v>
      </c>
      <c r="BF165" s="157">
        <f t="shared" si="15"/>
        <v>0</v>
      </c>
      <c r="BG165" s="157">
        <f t="shared" si="16"/>
        <v>0</v>
      </c>
      <c r="BH165" s="157">
        <f t="shared" si="17"/>
        <v>0</v>
      </c>
      <c r="BI165" s="157">
        <f t="shared" si="18"/>
        <v>0</v>
      </c>
      <c r="BJ165" s="17" t="s">
        <v>88</v>
      </c>
      <c r="BK165" s="157">
        <f t="shared" si="19"/>
        <v>0</v>
      </c>
      <c r="BL165" s="17" t="s">
        <v>625</v>
      </c>
      <c r="BM165" s="156" t="s">
        <v>652</v>
      </c>
    </row>
    <row r="166" spans="2:65" s="1" customFormat="1" ht="33" customHeight="1">
      <c r="B166" s="143"/>
      <c r="C166" s="188" t="s">
        <v>486</v>
      </c>
      <c r="D166" s="188" t="s">
        <v>523</v>
      </c>
      <c r="E166" s="189" t="s">
        <v>2984</v>
      </c>
      <c r="F166" s="190" t="s">
        <v>2985</v>
      </c>
      <c r="G166" s="191" t="s">
        <v>1134</v>
      </c>
      <c r="H166" s="192">
        <v>9</v>
      </c>
      <c r="I166" s="193"/>
      <c r="J166" s="194">
        <f t="shared" si="10"/>
        <v>0</v>
      </c>
      <c r="K166" s="195"/>
      <c r="L166" s="196"/>
      <c r="M166" s="197" t="s">
        <v>1</v>
      </c>
      <c r="N166" s="198" t="s">
        <v>41</v>
      </c>
      <c r="P166" s="154">
        <f t="shared" si="11"/>
        <v>0</v>
      </c>
      <c r="Q166" s="154">
        <v>0</v>
      </c>
      <c r="R166" s="154">
        <f t="shared" si="12"/>
        <v>0</v>
      </c>
      <c r="S166" s="154">
        <v>0</v>
      </c>
      <c r="T166" s="155">
        <f t="shared" si="13"/>
        <v>0</v>
      </c>
      <c r="AR166" s="156" t="s">
        <v>1771</v>
      </c>
      <c r="AT166" s="156" t="s">
        <v>523</v>
      </c>
      <c r="AU166" s="156" t="s">
        <v>82</v>
      </c>
      <c r="AY166" s="17" t="s">
        <v>273</v>
      </c>
      <c r="BE166" s="157">
        <f t="shared" si="14"/>
        <v>0</v>
      </c>
      <c r="BF166" s="157">
        <f t="shared" si="15"/>
        <v>0</v>
      </c>
      <c r="BG166" s="157">
        <f t="shared" si="16"/>
        <v>0</v>
      </c>
      <c r="BH166" s="157">
        <f t="shared" si="17"/>
        <v>0</v>
      </c>
      <c r="BI166" s="157">
        <f t="shared" si="18"/>
        <v>0</v>
      </c>
      <c r="BJ166" s="17" t="s">
        <v>88</v>
      </c>
      <c r="BK166" s="157">
        <f t="shared" si="19"/>
        <v>0</v>
      </c>
      <c r="BL166" s="17" t="s">
        <v>625</v>
      </c>
      <c r="BM166" s="156" t="s">
        <v>669</v>
      </c>
    </row>
    <row r="167" spans="2:65" s="1" customFormat="1" ht="24.2" customHeight="1">
      <c r="B167" s="143"/>
      <c r="C167" s="188" t="s">
        <v>488</v>
      </c>
      <c r="D167" s="188" t="s">
        <v>523</v>
      </c>
      <c r="E167" s="189" t="s">
        <v>2986</v>
      </c>
      <c r="F167" s="190" t="s">
        <v>2987</v>
      </c>
      <c r="G167" s="191" t="s">
        <v>1134</v>
      </c>
      <c r="H167" s="192">
        <v>50</v>
      </c>
      <c r="I167" s="193"/>
      <c r="J167" s="194">
        <f t="shared" si="10"/>
        <v>0</v>
      </c>
      <c r="K167" s="195"/>
      <c r="L167" s="196"/>
      <c r="M167" s="197" t="s">
        <v>1</v>
      </c>
      <c r="N167" s="198" t="s">
        <v>41</v>
      </c>
      <c r="P167" s="154">
        <f t="shared" si="11"/>
        <v>0</v>
      </c>
      <c r="Q167" s="154">
        <v>0</v>
      </c>
      <c r="R167" s="154">
        <f t="shared" si="12"/>
        <v>0</v>
      </c>
      <c r="S167" s="154">
        <v>0</v>
      </c>
      <c r="T167" s="155">
        <f t="shared" si="13"/>
        <v>0</v>
      </c>
      <c r="AR167" s="156" t="s">
        <v>1771</v>
      </c>
      <c r="AT167" s="156" t="s">
        <v>523</v>
      </c>
      <c r="AU167" s="156" t="s">
        <v>82</v>
      </c>
      <c r="AY167" s="17" t="s">
        <v>273</v>
      </c>
      <c r="BE167" s="157">
        <f t="shared" si="14"/>
        <v>0</v>
      </c>
      <c r="BF167" s="157">
        <f t="shared" si="15"/>
        <v>0</v>
      </c>
      <c r="BG167" s="157">
        <f t="shared" si="16"/>
        <v>0</v>
      </c>
      <c r="BH167" s="157">
        <f t="shared" si="17"/>
        <v>0</v>
      </c>
      <c r="BI167" s="157">
        <f t="shared" si="18"/>
        <v>0</v>
      </c>
      <c r="BJ167" s="17" t="s">
        <v>88</v>
      </c>
      <c r="BK167" s="157">
        <f t="shared" si="19"/>
        <v>0</v>
      </c>
      <c r="BL167" s="17" t="s">
        <v>625</v>
      </c>
      <c r="BM167" s="156" t="s">
        <v>680</v>
      </c>
    </row>
    <row r="168" spans="2:65" s="1" customFormat="1" ht="24.2" customHeight="1">
      <c r="B168" s="143"/>
      <c r="C168" s="188" t="s">
        <v>505</v>
      </c>
      <c r="D168" s="188" t="s">
        <v>523</v>
      </c>
      <c r="E168" s="189" t="s">
        <v>2988</v>
      </c>
      <c r="F168" s="190" t="s">
        <v>2989</v>
      </c>
      <c r="G168" s="191" t="s">
        <v>1134</v>
      </c>
      <c r="H168" s="192">
        <v>53</v>
      </c>
      <c r="I168" s="193"/>
      <c r="J168" s="194">
        <f t="shared" si="10"/>
        <v>0</v>
      </c>
      <c r="K168" s="195"/>
      <c r="L168" s="196"/>
      <c r="M168" s="197" t="s">
        <v>1</v>
      </c>
      <c r="N168" s="198" t="s">
        <v>41</v>
      </c>
      <c r="P168" s="154">
        <f t="shared" si="11"/>
        <v>0</v>
      </c>
      <c r="Q168" s="154">
        <v>0</v>
      </c>
      <c r="R168" s="154">
        <f t="shared" si="12"/>
        <v>0</v>
      </c>
      <c r="S168" s="154">
        <v>0</v>
      </c>
      <c r="T168" s="155">
        <f t="shared" si="13"/>
        <v>0</v>
      </c>
      <c r="AR168" s="156" t="s">
        <v>1771</v>
      </c>
      <c r="AT168" s="156" t="s">
        <v>523</v>
      </c>
      <c r="AU168" s="156" t="s">
        <v>82</v>
      </c>
      <c r="AY168" s="17" t="s">
        <v>273</v>
      </c>
      <c r="BE168" s="157">
        <f t="shared" si="14"/>
        <v>0</v>
      </c>
      <c r="BF168" s="157">
        <f t="shared" si="15"/>
        <v>0</v>
      </c>
      <c r="BG168" s="157">
        <f t="shared" si="16"/>
        <v>0</v>
      </c>
      <c r="BH168" s="157">
        <f t="shared" si="17"/>
        <v>0</v>
      </c>
      <c r="BI168" s="157">
        <f t="shared" si="18"/>
        <v>0</v>
      </c>
      <c r="BJ168" s="17" t="s">
        <v>88</v>
      </c>
      <c r="BK168" s="157">
        <f t="shared" si="19"/>
        <v>0</v>
      </c>
      <c r="BL168" s="17" t="s">
        <v>625</v>
      </c>
      <c r="BM168" s="156" t="s">
        <v>691</v>
      </c>
    </row>
    <row r="169" spans="2:65" s="1" customFormat="1" ht="24.2" customHeight="1">
      <c r="B169" s="143"/>
      <c r="C169" s="188" t="s">
        <v>509</v>
      </c>
      <c r="D169" s="188" t="s">
        <v>523</v>
      </c>
      <c r="E169" s="189" t="s">
        <v>2990</v>
      </c>
      <c r="F169" s="190" t="s">
        <v>2991</v>
      </c>
      <c r="G169" s="191" t="s">
        <v>1134</v>
      </c>
      <c r="H169" s="192">
        <v>1</v>
      </c>
      <c r="I169" s="193"/>
      <c r="J169" s="194">
        <f t="shared" si="10"/>
        <v>0</v>
      </c>
      <c r="K169" s="195"/>
      <c r="L169" s="196"/>
      <c r="M169" s="197" t="s">
        <v>1</v>
      </c>
      <c r="N169" s="198" t="s">
        <v>41</v>
      </c>
      <c r="P169" s="154">
        <f t="shared" si="11"/>
        <v>0</v>
      </c>
      <c r="Q169" s="154">
        <v>0</v>
      </c>
      <c r="R169" s="154">
        <f t="shared" si="12"/>
        <v>0</v>
      </c>
      <c r="S169" s="154">
        <v>0</v>
      </c>
      <c r="T169" s="155">
        <f t="shared" si="13"/>
        <v>0</v>
      </c>
      <c r="AR169" s="156" t="s">
        <v>1771</v>
      </c>
      <c r="AT169" s="156" t="s">
        <v>523</v>
      </c>
      <c r="AU169" s="156" t="s">
        <v>82</v>
      </c>
      <c r="AY169" s="17" t="s">
        <v>273</v>
      </c>
      <c r="BE169" s="157">
        <f t="shared" si="14"/>
        <v>0</v>
      </c>
      <c r="BF169" s="157">
        <f t="shared" si="15"/>
        <v>0</v>
      </c>
      <c r="BG169" s="157">
        <f t="shared" si="16"/>
        <v>0</v>
      </c>
      <c r="BH169" s="157">
        <f t="shared" si="17"/>
        <v>0</v>
      </c>
      <c r="BI169" s="157">
        <f t="shared" si="18"/>
        <v>0</v>
      </c>
      <c r="BJ169" s="17" t="s">
        <v>88</v>
      </c>
      <c r="BK169" s="157">
        <f t="shared" si="19"/>
        <v>0</v>
      </c>
      <c r="BL169" s="17" t="s">
        <v>625</v>
      </c>
      <c r="BM169" s="156" t="s">
        <v>701</v>
      </c>
    </row>
    <row r="170" spans="2:65" s="1" customFormat="1" ht="24.2" customHeight="1">
      <c r="B170" s="143"/>
      <c r="C170" s="188" t="s">
        <v>513</v>
      </c>
      <c r="D170" s="188" t="s">
        <v>523</v>
      </c>
      <c r="E170" s="189" t="s">
        <v>2992</v>
      </c>
      <c r="F170" s="190" t="s">
        <v>2993</v>
      </c>
      <c r="G170" s="191" t="s">
        <v>1134</v>
      </c>
      <c r="H170" s="192">
        <v>4</v>
      </c>
      <c r="I170" s="193"/>
      <c r="J170" s="194">
        <f t="shared" si="10"/>
        <v>0</v>
      </c>
      <c r="K170" s="195"/>
      <c r="L170" s="196"/>
      <c r="M170" s="197" t="s">
        <v>1</v>
      </c>
      <c r="N170" s="198" t="s">
        <v>41</v>
      </c>
      <c r="P170" s="154">
        <f t="shared" si="11"/>
        <v>0</v>
      </c>
      <c r="Q170" s="154">
        <v>0</v>
      </c>
      <c r="R170" s="154">
        <f t="shared" si="12"/>
        <v>0</v>
      </c>
      <c r="S170" s="154">
        <v>0</v>
      </c>
      <c r="T170" s="155">
        <f t="shared" si="13"/>
        <v>0</v>
      </c>
      <c r="AR170" s="156" t="s">
        <v>1771</v>
      </c>
      <c r="AT170" s="156" t="s">
        <v>523</v>
      </c>
      <c r="AU170" s="156" t="s">
        <v>82</v>
      </c>
      <c r="AY170" s="17" t="s">
        <v>273</v>
      </c>
      <c r="BE170" s="157">
        <f t="shared" si="14"/>
        <v>0</v>
      </c>
      <c r="BF170" s="157">
        <f t="shared" si="15"/>
        <v>0</v>
      </c>
      <c r="BG170" s="157">
        <f t="shared" si="16"/>
        <v>0</v>
      </c>
      <c r="BH170" s="157">
        <f t="shared" si="17"/>
        <v>0</v>
      </c>
      <c r="BI170" s="157">
        <f t="shared" si="18"/>
        <v>0</v>
      </c>
      <c r="BJ170" s="17" t="s">
        <v>88</v>
      </c>
      <c r="BK170" s="157">
        <f t="shared" si="19"/>
        <v>0</v>
      </c>
      <c r="BL170" s="17" t="s">
        <v>625</v>
      </c>
      <c r="BM170" s="156" t="s">
        <v>710</v>
      </c>
    </row>
    <row r="171" spans="2:65" s="1" customFormat="1" ht="24.2" customHeight="1">
      <c r="B171" s="143"/>
      <c r="C171" s="188" t="s">
        <v>518</v>
      </c>
      <c r="D171" s="188" t="s">
        <v>523</v>
      </c>
      <c r="E171" s="189" t="s">
        <v>2994</v>
      </c>
      <c r="F171" s="190" t="s">
        <v>2995</v>
      </c>
      <c r="G171" s="191" t="s">
        <v>1134</v>
      </c>
      <c r="H171" s="192">
        <v>24</v>
      </c>
      <c r="I171" s="193"/>
      <c r="J171" s="194">
        <f t="shared" si="10"/>
        <v>0</v>
      </c>
      <c r="K171" s="195"/>
      <c r="L171" s="196"/>
      <c r="M171" s="197" t="s">
        <v>1</v>
      </c>
      <c r="N171" s="198" t="s">
        <v>41</v>
      </c>
      <c r="P171" s="154">
        <f t="shared" si="11"/>
        <v>0</v>
      </c>
      <c r="Q171" s="154">
        <v>0</v>
      </c>
      <c r="R171" s="154">
        <f t="shared" si="12"/>
        <v>0</v>
      </c>
      <c r="S171" s="154">
        <v>0</v>
      </c>
      <c r="T171" s="155">
        <f t="shared" si="13"/>
        <v>0</v>
      </c>
      <c r="AR171" s="156" t="s">
        <v>1771</v>
      </c>
      <c r="AT171" s="156" t="s">
        <v>523</v>
      </c>
      <c r="AU171" s="156" t="s">
        <v>82</v>
      </c>
      <c r="AY171" s="17" t="s">
        <v>273</v>
      </c>
      <c r="BE171" s="157">
        <f t="shared" si="14"/>
        <v>0</v>
      </c>
      <c r="BF171" s="157">
        <f t="shared" si="15"/>
        <v>0</v>
      </c>
      <c r="BG171" s="157">
        <f t="shared" si="16"/>
        <v>0</v>
      </c>
      <c r="BH171" s="157">
        <f t="shared" si="17"/>
        <v>0</v>
      </c>
      <c r="BI171" s="157">
        <f t="shared" si="18"/>
        <v>0</v>
      </c>
      <c r="BJ171" s="17" t="s">
        <v>88</v>
      </c>
      <c r="BK171" s="157">
        <f t="shared" si="19"/>
        <v>0</v>
      </c>
      <c r="BL171" s="17" t="s">
        <v>625</v>
      </c>
      <c r="BM171" s="156" t="s">
        <v>721</v>
      </c>
    </row>
    <row r="172" spans="2:65" s="1" customFormat="1" ht="24.2" customHeight="1">
      <c r="B172" s="143"/>
      <c r="C172" s="188" t="s">
        <v>522</v>
      </c>
      <c r="D172" s="188" t="s">
        <v>523</v>
      </c>
      <c r="E172" s="189" t="s">
        <v>2996</v>
      </c>
      <c r="F172" s="190" t="s">
        <v>2997</v>
      </c>
      <c r="G172" s="191" t="s">
        <v>1134</v>
      </c>
      <c r="H172" s="192">
        <v>64</v>
      </c>
      <c r="I172" s="193"/>
      <c r="J172" s="194">
        <f t="shared" si="10"/>
        <v>0</v>
      </c>
      <c r="K172" s="195"/>
      <c r="L172" s="196"/>
      <c r="M172" s="197" t="s">
        <v>1</v>
      </c>
      <c r="N172" s="198" t="s">
        <v>41</v>
      </c>
      <c r="P172" s="154">
        <f t="shared" si="11"/>
        <v>0</v>
      </c>
      <c r="Q172" s="154">
        <v>0</v>
      </c>
      <c r="R172" s="154">
        <f t="shared" si="12"/>
        <v>0</v>
      </c>
      <c r="S172" s="154">
        <v>0</v>
      </c>
      <c r="T172" s="155">
        <f t="shared" si="13"/>
        <v>0</v>
      </c>
      <c r="AR172" s="156" t="s">
        <v>1771</v>
      </c>
      <c r="AT172" s="156" t="s">
        <v>523</v>
      </c>
      <c r="AU172" s="156" t="s">
        <v>82</v>
      </c>
      <c r="AY172" s="17" t="s">
        <v>273</v>
      </c>
      <c r="BE172" s="157">
        <f t="shared" si="14"/>
        <v>0</v>
      </c>
      <c r="BF172" s="157">
        <f t="shared" si="15"/>
        <v>0</v>
      </c>
      <c r="BG172" s="157">
        <f t="shared" si="16"/>
        <v>0</v>
      </c>
      <c r="BH172" s="157">
        <f t="shared" si="17"/>
        <v>0</v>
      </c>
      <c r="BI172" s="157">
        <f t="shared" si="18"/>
        <v>0</v>
      </c>
      <c r="BJ172" s="17" t="s">
        <v>88</v>
      </c>
      <c r="BK172" s="157">
        <f t="shared" si="19"/>
        <v>0</v>
      </c>
      <c r="BL172" s="17" t="s">
        <v>625</v>
      </c>
      <c r="BM172" s="156" t="s">
        <v>731</v>
      </c>
    </row>
    <row r="173" spans="2:65" s="1" customFormat="1" ht="24.2" customHeight="1">
      <c r="B173" s="143"/>
      <c r="C173" s="188" t="s">
        <v>527</v>
      </c>
      <c r="D173" s="188" t="s">
        <v>523</v>
      </c>
      <c r="E173" s="189" t="s">
        <v>2998</v>
      </c>
      <c r="F173" s="190" t="s">
        <v>2999</v>
      </c>
      <c r="G173" s="191" t="s">
        <v>1134</v>
      </c>
      <c r="H173" s="192">
        <v>24</v>
      </c>
      <c r="I173" s="193"/>
      <c r="J173" s="194">
        <f t="shared" si="10"/>
        <v>0</v>
      </c>
      <c r="K173" s="195"/>
      <c r="L173" s="196"/>
      <c r="M173" s="197" t="s">
        <v>1</v>
      </c>
      <c r="N173" s="198" t="s">
        <v>41</v>
      </c>
      <c r="P173" s="154">
        <f t="shared" si="11"/>
        <v>0</v>
      </c>
      <c r="Q173" s="154">
        <v>0</v>
      </c>
      <c r="R173" s="154">
        <f t="shared" si="12"/>
        <v>0</v>
      </c>
      <c r="S173" s="154">
        <v>0</v>
      </c>
      <c r="T173" s="155">
        <f t="shared" si="13"/>
        <v>0</v>
      </c>
      <c r="AR173" s="156" t="s">
        <v>1771</v>
      </c>
      <c r="AT173" s="156" t="s">
        <v>523</v>
      </c>
      <c r="AU173" s="156" t="s">
        <v>82</v>
      </c>
      <c r="AY173" s="17" t="s">
        <v>273</v>
      </c>
      <c r="BE173" s="157">
        <f t="shared" si="14"/>
        <v>0</v>
      </c>
      <c r="BF173" s="157">
        <f t="shared" si="15"/>
        <v>0</v>
      </c>
      <c r="BG173" s="157">
        <f t="shared" si="16"/>
        <v>0</v>
      </c>
      <c r="BH173" s="157">
        <f t="shared" si="17"/>
        <v>0</v>
      </c>
      <c r="BI173" s="157">
        <f t="shared" si="18"/>
        <v>0</v>
      </c>
      <c r="BJ173" s="17" t="s">
        <v>88</v>
      </c>
      <c r="BK173" s="157">
        <f t="shared" si="19"/>
        <v>0</v>
      </c>
      <c r="BL173" s="17" t="s">
        <v>625</v>
      </c>
      <c r="BM173" s="156" t="s">
        <v>740</v>
      </c>
    </row>
    <row r="174" spans="2:65" s="1" customFormat="1" ht="24.2" customHeight="1">
      <c r="B174" s="143"/>
      <c r="C174" s="188" t="s">
        <v>532</v>
      </c>
      <c r="D174" s="188" t="s">
        <v>523</v>
      </c>
      <c r="E174" s="189" t="s">
        <v>3000</v>
      </c>
      <c r="F174" s="190" t="s">
        <v>3001</v>
      </c>
      <c r="G174" s="191" t="s">
        <v>1134</v>
      </c>
      <c r="H174" s="192">
        <v>64</v>
      </c>
      <c r="I174" s="193"/>
      <c r="J174" s="194">
        <f t="shared" si="10"/>
        <v>0</v>
      </c>
      <c r="K174" s="195"/>
      <c r="L174" s="196"/>
      <c r="M174" s="197" t="s">
        <v>1</v>
      </c>
      <c r="N174" s="198" t="s">
        <v>41</v>
      </c>
      <c r="P174" s="154">
        <f t="shared" si="11"/>
        <v>0</v>
      </c>
      <c r="Q174" s="154">
        <v>0</v>
      </c>
      <c r="R174" s="154">
        <f t="shared" si="12"/>
        <v>0</v>
      </c>
      <c r="S174" s="154">
        <v>0</v>
      </c>
      <c r="T174" s="155">
        <f t="shared" si="13"/>
        <v>0</v>
      </c>
      <c r="AR174" s="156" t="s">
        <v>1771</v>
      </c>
      <c r="AT174" s="156" t="s">
        <v>523</v>
      </c>
      <c r="AU174" s="156" t="s">
        <v>82</v>
      </c>
      <c r="AY174" s="17" t="s">
        <v>273</v>
      </c>
      <c r="BE174" s="157">
        <f t="shared" si="14"/>
        <v>0</v>
      </c>
      <c r="BF174" s="157">
        <f t="shared" si="15"/>
        <v>0</v>
      </c>
      <c r="BG174" s="157">
        <f t="shared" si="16"/>
        <v>0</v>
      </c>
      <c r="BH174" s="157">
        <f t="shared" si="17"/>
        <v>0</v>
      </c>
      <c r="BI174" s="157">
        <f t="shared" si="18"/>
        <v>0</v>
      </c>
      <c r="BJ174" s="17" t="s">
        <v>88</v>
      </c>
      <c r="BK174" s="157">
        <f t="shared" si="19"/>
        <v>0</v>
      </c>
      <c r="BL174" s="17" t="s">
        <v>625</v>
      </c>
      <c r="BM174" s="156" t="s">
        <v>753</v>
      </c>
    </row>
    <row r="175" spans="2:65" s="1" customFormat="1" ht="24.2" customHeight="1">
      <c r="B175" s="143"/>
      <c r="C175" s="188" t="s">
        <v>536</v>
      </c>
      <c r="D175" s="188" t="s">
        <v>523</v>
      </c>
      <c r="E175" s="189" t="s">
        <v>3002</v>
      </c>
      <c r="F175" s="190" t="s">
        <v>3003</v>
      </c>
      <c r="G175" s="191" t="s">
        <v>1134</v>
      </c>
      <c r="H175" s="192">
        <v>24</v>
      </c>
      <c r="I175" s="193"/>
      <c r="J175" s="194">
        <f t="shared" si="10"/>
        <v>0</v>
      </c>
      <c r="K175" s="195"/>
      <c r="L175" s="196"/>
      <c r="M175" s="197" t="s">
        <v>1</v>
      </c>
      <c r="N175" s="198" t="s">
        <v>41</v>
      </c>
      <c r="P175" s="154">
        <f t="shared" si="11"/>
        <v>0</v>
      </c>
      <c r="Q175" s="154">
        <v>0</v>
      </c>
      <c r="R175" s="154">
        <f t="shared" si="12"/>
        <v>0</v>
      </c>
      <c r="S175" s="154">
        <v>0</v>
      </c>
      <c r="T175" s="155">
        <f t="shared" si="13"/>
        <v>0</v>
      </c>
      <c r="AR175" s="156" t="s">
        <v>1771</v>
      </c>
      <c r="AT175" s="156" t="s">
        <v>523</v>
      </c>
      <c r="AU175" s="156" t="s">
        <v>82</v>
      </c>
      <c r="AY175" s="17" t="s">
        <v>273</v>
      </c>
      <c r="BE175" s="157">
        <f t="shared" si="14"/>
        <v>0</v>
      </c>
      <c r="BF175" s="157">
        <f t="shared" si="15"/>
        <v>0</v>
      </c>
      <c r="BG175" s="157">
        <f t="shared" si="16"/>
        <v>0</v>
      </c>
      <c r="BH175" s="157">
        <f t="shared" si="17"/>
        <v>0</v>
      </c>
      <c r="BI175" s="157">
        <f t="shared" si="18"/>
        <v>0</v>
      </c>
      <c r="BJ175" s="17" t="s">
        <v>88</v>
      </c>
      <c r="BK175" s="157">
        <f t="shared" si="19"/>
        <v>0</v>
      </c>
      <c r="BL175" s="17" t="s">
        <v>625</v>
      </c>
      <c r="BM175" s="156" t="s">
        <v>763</v>
      </c>
    </row>
    <row r="176" spans="2:65" s="1" customFormat="1" ht="24.2" customHeight="1">
      <c r="B176" s="143"/>
      <c r="C176" s="188" t="s">
        <v>540</v>
      </c>
      <c r="D176" s="188" t="s">
        <v>523</v>
      </c>
      <c r="E176" s="189" t="s">
        <v>3004</v>
      </c>
      <c r="F176" s="190" t="s">
        <v>3005</v>
      </c>
      <c r="G176" s="191" t="s">
        <v>1134</v>
      </c>
      <c r="H176" s="192">
        <v>4</v>
      </c>
      <c r="I176" s="193"/>
      <c r="J176" s="194">
        <f t="shared" si="10"/>
        <v>0</v>
      </c>
      <c r="K176" s="195"/>
      <c r="L176" s="196"/>
      <c r="M176" s="197" t="s">
        <v>1</v>
      </c>
      <c r="N176" s="198" t="s">
        <v>41</v>
      </c>
      <c r="P176" s="154">
        <f t="shared" si="11"/>
        <v>0</v>
      </c>
      <c r="Q176" s="154">
        <v>0</v>
      </c>
      <c r="R176" s="154">
        <f t="shared" si="12"/>
        <v>0</v>
      </c>
      <c r="S176" s="154">
        <v>0</v>
      </c>
      <c r="T176" s="155">
        <f t="shared" si="13"/>
        <v>0</v>
      </c>
      <c r="AR176" s="156" t="s">
        <v>1771</v>
      </c>
      <c r="AT176" s="156" t="s">
        <v>523</v>
      </c>
      <c r="AU176" s="156" t="s">
        <v>82</v>
      </c>
      <c r="AY176" s="17" t="s">
        <v>273</v>
      </c>
      <c r="BE176" s="157">
        <f t="shared" si="14"/>
        <v>0</v>
      </c>
      <c r="BF176" s="157">
        <f t="shared" si="15"/>
        <v>0</v>
      </c>
      <c r="BG176" s="157">
        <f t="shared" si="16"/>
        <v>0</v>
      </c>
      <c r="BH176" s="157">
        <f t="shared" si="17"/>
        <v>0</v>
      </c>
      <c r="BI176" s="157">
        <f t="shared" si="18"/>
        <v>0</v>
      </c>
      <c r="BJ176" s="17" t="s">
        <v>88</v>
      </c>
      <c r="BK176" s="157">
        <f t="shared" si="19"/>
        <v>0</v>
      </c>
      <c r="BL176" s="17" t="s">
        <v>625</v>
      </c>
      <c r="BM176" s="156" t="s">
        <v>775</v>
      </c>
    </row>
    <row r="177" spans="2:65" s="1" customFormat="1" ht="24.2" customHeight="1">
      <c r="B177" s="143"/>
      <c r="C177" s="188" t="s">
        <v>544</v>
      </c>
      <c r="D177" s="188" t="s">
        <v>523</v>
      </c>
      <c r="E177" s="189" t="s">
        <v>3006</v>
      </c>
      <c r="F177" s="190" t="s">
        <v>3007</v>
      </c>
      <c r="G177" s="191" t="s">
        <v>1134</v>
      </c>
      <c r="H177" s="192">
        <v>50</v>
      </c>
      <c r="I177" s="193"/>
      <c r="J177" s="194">
        <f t="shared" si="10"/>
        <v>0</v>
      </c>
      <c r="K177" s="195"/>
      <c r="L177" s="196"/>
      <c r="M177" s="197" t="s">
        <v>1</v>
      </c>
      <c r="N177" s="198" t="s">
        <v>41</v>
      </c>
      <c r="P177" s="154">
        <f t="shared" si="11"/>
        <v>0</v>
      </c>
      <c r="Q177" s="154">
        <v>0</v>
      </c>
      <c r="R177" s="154">
        <f t="shared" si="12"/>
        <v>0</v>
      </c>
      <c r="S177" s="154">
        <v>0</v>
      </c>
      <c r="T177" s="155">
        <f t="shared" si="13"/>
        <v>0</v>
      </c>
      <c r="AR177" s="156" t="s">
        <v>1771</v>
      </c>
      <c r="AT177" s="156" t="s">
        <v>523</v>
      </c>
      <c r="AU177" s="156" t="s">
        <v>82</v>
      </c>
      <c r="AY177" s="17" t="s">
        <v>273</v>
      </c>
      <c r="BE177" s="157">
        <f t="shared" si="14"/>
        <v>0</v>
      </c>
      <c r="BF177" s="157">
        <f t="shared" si="15"/>
        <v>0</v>
      </c>
      <c r="BG177" s="157">
        <f t="shared" si="16"/>
        <v>0</v>
      </c>
      <c r="BH177" s="157">
        <f t="shared" si="17"/>
        <v>0</v>
      </c>
      <c r="BI177" s="157">
        <f t="shared" si="18"/>
        <v>0</v>
      </c>
      <c r="BJ177" s="17" t="s">
        <v>88</v>
      </c>
      <c r="BK177" s="157">
        <f t="shared" si="19"/>
        <v>0</v>
      </c>
      <c r="BL177" s="17" t="s">
        <v>625</v>
      </c>
      <c r="BM177" s="156" t="s">
        <v>787</v>
      </c>
    </row>
    <row r="178" spans="2:65" s="1" customFormat="1" ht="24.2" customHeight="1">
      <c r="B178" s="143"/>
      <c r="C178" s="188" t="s">
        <v>550</v>
      </c>
      <c r="D178" s="188" t="s">
        <v>523</v>
      </c>
      <c r="E178" s="189" t="s">
        <v>3008</v>
      </c>
      <c r="F178" s="190" t="s">
        <v>3009</v>
      </c>
      <c r="G178" s="191" t="s">
        <v>1134</v>
      </c>
      <c r="H178" s="192">
        <v>53</v>
      </c>
      <c r="I178" s="193"/>
      <c r="J178" s="194">
        <f t="shared" si="10"/>
        <v>0</v>
      </c>
      <c r="K178" s="195"/>
      <c r="L178" s="196"/>
      <c r="M178" s="197" t="s">
        <v>1</v>
      </c>
      <c r="N178" s="198" t="s">
        <v>41</v>
      </c>
      <c r="P178" s="154">
        <f t="shared" si="11"/>
        <v>0</v>
      </c>
      <c r="Q178" s="154">
        <v>0</v>
      </c>
      <c r="R178" s="154">
        <f t="shared" si="12"/>
        <v>0</v>
      </c>
      <c r="S178" s="154">
        <v>0</v>
      </c>
      <c r="T178" s="155">
        <f t="shared" si="13"/>
        <v>0</v>
      </c>
      <c r="AR178" s="156" t="s">
        <v>1771</v>
      </c>
      <c r="AT178" s="156" t="s">
        <v>523</v>
      </c>
      <c r="AU178" s="156" t="s">
        <v>82</v>
      </c>
      <c r="AY178" s="17" t="s">
        <v>273</v>
      </c>
      <c r="BE178" s="157">
        <f t="shared" si="14"/>
        <v>0</v>
      </c>
      <c r="BF178" s="157">
        <f t="shared" si="15"/>
        <v>0</v>
      </c>
      <c r="BG178" s="157">
        <f t="shared" si="16"/>
        <v>0</v>
      </c>
      <c r="BH178" s="157">
        <f t="shared" si="17"/>
        <v>0</v>
      </c>
      <c r="BI178" s="157">
        <f t="shared" si="18"/>
        <v>0</v>
      </c>
      <c r="BJ178" s="17" t="s">
        <v>88</v>
      </c>
      <c r="BK178" s="157">
        <f t="shared" si="19"/>
        <v>0</v>
      </c>
      <c r="BL178" s="17" t="s">
        <v>625</v>
      </c>
      <c r="BM178" s="156" t="s">
        <v>798</v>
      </c>
    </row>
    <row r="179" spans="2:65" s="1" customFormat="1" ht="24.2" customHeight="1">
      <c r="B179" s="143"/>
      <c r="C179" s="188" t="s">
        <v>554</v>
      </c>
      <c r="D179" s="188" t="s">
        <v>523</v>
      </c>
      <c r="E179" s="189" t="s">
        <v>3010</v>
      </c>
      <c r="F179" s="190" t="s">
        <v>3011</v>
      </c>
      <c r="G179" s="191" t="s">
        <v>1134</v>
      </c>
      <c r="H179" s="192">
        <v>1</v>
      </c>
      <c r="I179" s="193"/>
      <c r="J179" s="194">
        <f t="shared" si="10"/>
        <v>0</v>
      </c>
      <c r="K179" s="195"/>
      <c r="L179" s="196"/>
      <c r="M179" s="197" t="s">
        <v>1</v>
      </c>
      <c r="N179" s="198" t="s">
        <v>41</v>
      </c>
      <c r="P179" s="154">
        <f t="shared" si="11"/>
        <v>0</v>
      </c>
      <c r="Q179" s="154">
        <v>0</v>
      </c>
      <c r="R179" s="154">
        <f t="shared" si="12"/>
        <v>0</v>
      </c>
      <c r="S179" s="154">
        <v>0</v>
      </c>
      <c r="T179" s="155">
        <f t="shared" si="13"/>
        <v>0</v>
      </c>
      <c r="AR179" s="156" t="s">
        <v>1771</v>
      </c>
      <c r="AT179" s="156" t="s">
        <v>523</v>
      </c>
      <c r="AU179" s="156" t="s">
        <v>82</v>
      </c>
      <c r="AY179" s="17" t="s">
        <v>273</v>
      </c>
      <c r="BE179" s="157">
        <f t="shared" si="14"/>
        <v>0</v>
      </c>
      <c r="BF179" s="157">
        <f t="shared" si="15"/>
        <v>0</v>
      </c>
      <c r="BG179" s="157">
        <f t="shared" si="16"/>
        <v>0</v>
      </c>
      <c r="BH179" s="157">
        <f t="shared" si="17"/>
        <v>0</v>
      </c>
      <c r="BI179" s="157">
        <f t="shared" si="18"/>
        <v>0</v>
      </c>
      <c r="BJ179" s="17" t="s">
        <v>88</v>
      </c>
      <c r="BK179" s="157">
        <f t="shared" si="19"/>
        <v>0</v>
      </c>
      <c r="BL179" s="17" t="s">
        <v>625</v>
      </c>
      <c r="BM179" s="156" t="s">
        <v>802</v>
      </c>
    </row>
    <row r="180" spans="2:65" s="1" customFormat="1" ht="24.2" customHeight="1">
      <c r="B180" s="143"/>
      <c r="C180" s="188" t="s">
        <v>556</v>
      </c>
      <c r="D180" s="188" t="s">
        <v>523</v>
      </c>
      <c r="E180" s="189" t="s">
        <v>3012</v>
      </c>
      <c r="F180" s="190" t="s">
        <v>3013</v>
      </c>
      <c r="G180" s="191" t="s">
        <v>1134</v>
      </c>
      <c r="H180" s="192">
        <v>4</v>
      </c>
      <c r="I180" s="193"/>
      <c r="J180" s="194">
        <f t="shared" si="10"/>
        <v>0</v>
      </c>
      <c r="K180" s="195"/>
      <c r="L180" s="196"/>
      <c r="M180" s="197" t="s">
        <v>1</v>
      </c>
      <c r="N180" s="198" t="s">
        <v>41</v>
      </c>
      <c r="P180" s="154">
        <f t="shared" si="11"/>
        <v>0</v>
      </c>
      <c r="Q180" s="154">
        <v>0</v>
      </c>
      <c r="R180" s="154">
        <f t="shared" si="12"/>
        <v>0</v>
      </c>
      <c r="S180" s="154">
        <v>0</v>
      </c>
      <c r="T180" s="155">
        <f t="shared" si="13"/>
        <v>0</v>
      </c>
      <c r="AR180" s="156" t="s">
        <v>1771</v>
      </c>
      <c r="AT180" s="156" t="s">
        <v>523</v>
      </c>
      <c r="AU180" s="156" t="s">
        <v>82</v>
      </c>
      <c r="AY180" s="17" t="s">
        <v>273</v>
      </c>
      <c r="BE180" s="157">
        <f t="shared" si="14"/>
        <v>0</v>
      </c>
      <c r="BF180" s="157">
        <f t="shared" si="15"/>
        <v>0</v>
      </c>
      <c r="BG180" s="157">
        <f t="shared" si="16"/>
        <v>0</v>
      </c>
      <c r="BH180" s="157">
        <f t="shared" si="17"/>
        <v>0</v>
      </c>
      <c r="BI180" s="157">
        <f t="shared" si="18"/>
        <v>0</v>
      </c>
      <c r="BJ180" s="17" t="s">
        <v>88</v>
      </c>
      <c r="BK180" s="157">
        <f t="shared" si="19"/>
        <v>0</v>
      </c>
      <c r="BL180" s="17" t="s">
        <v>625</v>
      </c>
      <c r="BM180" s="156" t="s">
        <v>809</v>
      </c>
    </row>
    <row r="181" spans="2:65" s="1" customFormat="1" ht="24.2" customHeight="1">
      <c r="B181" s="143"/>
      <c r="C181" s="188" t="s">
        <v>559</v>
      </c>
      <c r="D181" s="188" t="s">
        <v>523</v>
      </c>
      <c r="E181" s="189" t="s">
        <v>3014</v>
      </c>
      <c r="F181" s="190" t="s">
        <v>3015</v>
      </c>
      <c r="G181" s="191" t="s">
        <v>1134</v>
      </c>
      <c r="H181" s="192">
        <v>4</v>
      </c>
      <c r="I181" s="193"/>
      <c r="J181" s="194">
        <f t="shared" si="10"/>
        <v>0</v>
      </c>
      <c r="K181" s="195"/>
      <c r="L181" s="196"/>
      <c r="M181" s="197" t="s">
        <v>1</v>
      </c>
      <c r="N181" s="198" t="s">
        <v>41</v>
      </c>
      <c r="P181" s="154">
        <f t="shared" si="11"/>
        <v>0</v>
      </c>
      <c r="Q181" s="154">
        <v>0</v>
      </c>
      <c r="R181" s="154">
        <f t="shared" si="12"/>
        <v>0</v>
      </c>
      <c r="S181" s="154">
        <v>0</v>
      </c>
      <c r="T181" s="155">
        <f t="shared" si="13"/>
        <v>0</v>
      </c>
      <c r="AR181" s="156" t="s">
        <v>1771</v>
      </c>
      <c r="AT181" s="156" t="s">
        <v>523</v>
      </c>
      <c r="AU181" s="156" t="s">
        <v>82</v>
      </c>
      <c r="AY181" s="17" t="s">
        <v>273</v>
      </c>
      <c r="BE181" s="157">
        <f t="shared" si="14"/>
        <v>0</v>
      </c>
      <c r="BF181" s="157">
        <f t="shared" si="15"/>
        <v>0</v>
      </c>
      <c r="BG181" s="157">
        <f t="shared" si="16"/>
        <v>0</v>
      </c>
      <c r="BH181" s="157">
        <f t="shared" si="17"/>
        <v>0</v>
      </c>
      <c r="BI181" s="157">
        <f t="shared" si="18"/>
        <v>0</v>
      </c>
      <c r="BJ181" s="17" t="s">
        <v>88</v>
      </c>
      <c r="BK181" s="157">
        <f t="shared" si="19"/>
        <v>0</v>
      </c>
      <c r="BL181" s="17" t="s">
        <v>625</v>
      </c>
      <c r="BM181" s="156" t="s">
        <v>819</v>
      </c>
    </row>
    <row r="182" spans="2:65" s="1" customFormat="1" ht="33" customHeight="1">
      <c r="B182" s="143"/>
      <c r="C182" s="188" t="s">
        <v>563</v>
      </c>
      <c r="D182" s="188" t="s">
        <v>523</v>
      </c>
      <c r="E182" s="189" t="s">
        <v>3016</v>
      </c>
      <c r="F182" s="190" t="s">
        <v>3017</v>
      </c>
      <c r="G182" s="191" t="s">
        <v>1134</v>
      </c>
      <c r="H182" s="192">
        <v>39</v>
      </c>
      <c r="I182" s="193"/>
      <c r="J182" s="194">
        <f t="shared" si="10"/>
        <v>0</v>
      </c>
      <c r="K182" s="195"/>
      <c r="L182" s="196"/>
      <c r="M182" s="197" t="s">
        <v>1</v>
      </c>
      <c r="N182" s="198" t="s">
        <v>41</v>
      </c>
      <c r="P182" s="154">
        <f t="shared" si="11"/>
        <v>0</v>
      </c>
      <c r="Q182" s="154">
        <v>0</v>
      </c>
      <c r="R182" s="154">
        <f t="shared" si="12"/>
        <v>0</v>
      </c>
      <c r="S182" s="154">
        <v>0</v>
      </c>
      <c r="T182" s="155">
        <f t="shared" si="13"/>
        <v>0</v>
      </c>
      <c r="AR182" s="156" t="s">
        <v>1771</v>
      </c>
      <c r="AT182" s="156" t="s">
        <v>523</v>
      </c>
      <c r="AU182" s="156" t="s">
        <v>82</v>
      </c>
      <c r="AY182" s="17" t="s">
        <v>273</v>
      </c>
      <c r="BE182" s="157">
        <f t="shared" si="14"/>
        <v>0</v>
      </c>
      <c r="BF182" s="157">
        <f t="shared" si="15"/>
        <v>0</v>
      </c>
      <c r="BG182" s="157">
        <f t="shared" si="16"/>
        <v>0</v>
      </c>
      <c r="BH182" s="157">
        <f t="shared" si="17"/>
        <v>0</v>
      </c>
      <c r="BI182" s="157">
        <f t="shared" si="18"/>
        <v>0</v>
      </c>
      <c r="BJ182" s="17" t="s">
        <v>88</v>
      </c>
      <c r="BK182" s="157">
        <f t="shared" si="19"/>
        <v>0</v>
      </c>
      <c r="BL182" s="17" t="s">
        <v>625</v>
      </c>
      <c r="BM182" s="156" t="s">
        <v>830</v>
      </c>
    </row>
    <row r="183" spans="2:65" s="1" customFormat="1" ht="37.9" customHeight="1">
      <c r="B183" s="143"/>
      <c r="C183" s="188" t="s">
        <v>567</v>
      </c>
      <c r="D183" s="188" t="s">
        <v>523</v>
      </c>
      <c r="E183" s="189" t="s">
        <v>3018</v>
      </c>
      <c r="F183" s="190" t="s">
        <v>3019</v>
      </c>
      <c r="G183" s="191" t="s">
        <v>1134</v>
      </c>
      <c r="H183" s="192">
        <v>335</v>
      </c>
      <c r="I183" s="193"/>
      <c r="J183" s="194">
        <f t="shared" si="10"/>
        <v>0</v>
      </c>
      <c r="K183" s="195"/>
      <c r="L183" s="196"/>
      <c r="M183" s="197" t="s">
        <v>1</v>
      </c>
      <c r="N183" s="198" t="s">
        <v>41</v>
      </c>
      <c r="P183" s="154">
        <f t="shared" si="11"/>
        <v>0</v>
      </c>
      <c r="Q183" s="154">
        <v>0</v>
      </c>
      <c r="R183" s="154">
        <f t="shared" si="12"/>
        <v>0</v>
      </c>
      <c r="S183" s="154">
        <v>0</v>
      </c>
      <c r="T183" s="155">
        <f t="shared" si="13"/>
        <v>0</v>
      </c>
      <c r="AR183" s="156" t="s">
        <v>1771</v>
      </c>
      <c r="AT183" s="156" t="s">
        <v>523</v>
      </c>
      <c r="AU183" s="156" t="s">
        <v>82</v>
      </c>
      <c r="AY183" s="17" t="s">
        <v>273</v>
      </c>
      <c r="BE183" s="157">
        <f t="shared" si="14"/>
        <v>0</v>
      </c>
      <c r="BF183" s="157">
        <f t="shared" si="15"/>
        <v>0</v>
      </c>
      <c r="BG183" s="157">
        <f t="shared" si="16"/>
        <v>0</v>
      </c>
      <c r="BH183" s="157">
        <f t="shared" si="17"/>
        <v>0</v>
      </c>
      <c r="BI183" s="157">
        <f t="shared" si="18"/>
        <v>0</v>
      </c>
      <c r="BJ183" s="17" t="s">
        <v>88</v>
      </c>
      <c r="BK183" s="157">
        <f t="shared" si="19"/>
        <v>0</v>
      </c>
      <c r="BL183" s="17" t="s">
        <v>625</v>
      </c>
      <c r="BM183" s="156" t="s">
        <v>843</v>
      </c>
    </row>
    <row r="184" spans="2:65" s="1" customFormat="1" ht="24.2" customHeight="1">
      <c r="B184" s="143"/>
      <c r="C184" s="188" t="s">
        <v>569</v>
      </c>
      <c r="D184" s="188" t="s">
        <v>523</v>
      </c>
      <c r="E184" s="189" t="s">
        <v>3020</v>
      </c>
      <c r="F184" s="190" t="s">
        <v>3021</v>
      </c>
      <c r="G184" s="191" t="s">
        <v>344</v>
      </c>
      <c r="H184" s="192">
        <v>8</v>
      </c>
      <c r="I184" s="193"/>
      <c r="J184" s="194">
        <f t="shared" si="10"/>
        <v>0</v>
      </c>
      <c r="K184" s="195"/>
      <c r="L184" s="196"/>
      <c r="M184" s="197" t="s">
        <v>1</v>
      </c>
      <c r="N184" s="198" t="s">
        <v>41</v>
      </c>
      <c r="P184" s="154">
        <f t="shared" si="11"/>
        <v>0</v>
      </c>
      <c r="Q184" s="154">
        <v>0</v>
      </c>
      <c r="R184" s="154">
        <f t="shared" si="12"/>
        <v>0</v>
      </c>
      <c r="S184" s="154">
        <v>0</v>
      </c>
      <c r="T184" s="155">
        <f t="shared" si="13"/>
        <v>0</v>
      </c>
      <c r="AR184" s="156" t="s">
        <v>1771</v>
      </c>
      <c r="AT184" s="156" t="s">
        <v>523</v>
      </c>
      <c r="AU184" s="156" t="s">
        <v>82</v>
      </c>
      <c r="AY184" s="17" t="s">
        <v>273</v>
      </c>
      <c r="BE184" s="157">
        <f t="shared" si="14"/>
        <v>0</v>
      </c>
      <c r="BF184" s="157">
        <f t="shared" si="15"/>
        <v>0</v>
      </c>
      <c r="BG184" s="157">
        <f t="shared" si="16"/>
        <v>0</v>
      </c>
      <c r="BH184" s="157">
        <f t="shared" si="17"/>
        <v>0</v>
      </c>
      <c r="BI184" s="157">
        <f t="shared" si="18"/>
        <v>0</v>
      </c>
      <c r="BJ184" s="17" t="s">
        <v>88</v>
      </c>
      <c r="BK184" s="157">
        <f t="shared" si="19"/>
        <v>0</v>
      </c>
      <c r="BL184" s="17" t="s">
        <v>625</v>
      </c>
      <c r="BM184" s="156" t="s">
        <v>858</v>
      </c>
    </row>
    <row r="185" spans="2:65" s="1" customFormat="1" ht="24.2" customHeight="1">
      <c r="B185" s="143"/>
      <c r="C185" s="188" t="s">
        <v>572</v>
      </c>
      <c r="D185" s="188" t="s">
        <v>523</v>
      </c>
      <c r="E185" s="189" t="s">
        <v>3022</v>
      </c>
      <c r="F185" s="190" t="s">
        <v>3023</v>
      </c>
      <c r="G185" s="191" t="s">
        <v>344</v>
      </c>
      <c r="H185" s="192">
        <v>10</v>
      </c>
      <c r="I185" s="193"/>
      <c r="J185" s="194">
        <f t="shared" si="10"/>
        <v>0</v>
      </c>
      <c r="K185" s="195"/>
      <c r="L185" s="196"/>
      <c r="M185" s="197" t="s">
        <v>1</v>
      </c>
      <c r="N185" s="198" t="s">
        <v>41</v>
      </c>
      <c r="P185" s="154">
        <f t="shared" si="11"/>
        <v>0</v>
      </c>
      <c r="Q185" s="154">
        <v>0</v>
      </c>
      <c r="R185" s="154">
        <f t="shared" si="12"/>
        <v>0</v>
      </c>
      <c r="S185" s="154">
        <v>0</v>
      </c>
      <c r="T185" s="155">
        <f t="shared" si="13"/>
        <v>0</v>
      </c>
      <c r="AR185" s="156" t="s">
        <v>1771</v>
      </c>
      <c r="AT185" s="156" t="s">
        <v>523</v>
      </c>
      <c r="AU185" s="156" t="s">
        <v>82</v>
      </c>
      <c r="AY185" s="17" t="s">
        <v>273</v>
      </c>
      <c r="BE185" s="157">
        <f t="shared" si="14"/>
        <v>0</v>
      </c>
      <c r="BF185" s="157">
        <f t="shared" si="15"/>
        <v>0</v>
      </c>
      <c r="BG185" s="157">
        <f t="shared" si="16"/>
        <v>0</v>
      </c>
      <c r="BH185" s="157">
        <f t="shared" si="17"/>
        <v>0</v>
      </c>
      <c r="BI185" s="157">
        <f t="shared" si="18"/>
        <v>0</v>
      </c>
      <c r="BJ185" s="17" t="s">
        <v>88</v>
      </c>
      <c r="BK185" s="157">
        <f t="shared" si="19"/>
        <v>0</v>
      </c>
      <c r="BL185" s="17" t="s">
        <v>625</v>
      </c>
      <c r="BM185" s="156" t="s">
        <v>871</v>
      </c>
    </row>
    <row r="186" spans="2:65" s="1" customFormat="1" ht="24.2" customHeight="1">
      <c r="B186" s="143"/>
      <c r="C186" s="188" t="s">
        <v>576</v>
      </c>
      <c r="D186" s="188" t="s">
        <v>523</v>
      </c>
      <c r="E186" s="189" t="s">
        <v>3024</v>
      </c>
      <c r="F186" s="190" t="s">
        <v>3025</v>
      </c>
      <c r="G186" s="191" t="s">
        <v>344</v>
      </c>
      <c r="H186" s="192">
        <v>72</v>
      </c>
      <c r="I186" s="193"/>
      <c r="J186" s="194">
        <f t="shared" si="10"/>
        <v>0</v>
      </c>
      <c r="K186" s="195"/>
      <c r="L186" s="196"/>
      <c r="M186" s="197" t="s">
        <v>1</v>
      </c>
      <c r="N186" s="198" t="s">
        <v>41</v>
      </c>
      <c r="P186" s="154">
        <f t="shared" si="11"/>
        <v>0</v>
      </c>
      <c r="Q186" s="154">
        <v>0</v>
      </c>
      <c r="R186" s="154">
        <f t="shared" si="12"/>
        <v>0</v>
      </c>
      <c r="S186" s="154">
        <v>0</v>
      </c>
      <c r="T186" s="155">
        <f t="shared" si="13"/>
        <v>0</v>
      </c>
      <c r="AR186" s="156" t="s">
        <v>1771</v>
      </c>
      <c r="AT186" s="156" t="s">
        <v>523</v>
      </c>
      <c r="AU186" s="156" t="s">
        <v>82</v>
      </c>
      <c r="AY186" s="17" t="s">
        <v>273</v>
      </c>
      <c r="BE186" s="157">
        <f t="shared" si="14"/>
        <v>0</v>
      </c>
      <c r="BF186" s="157">
        <f t="shared" si="15"/>
        <v>0</v>
      </c>
      <c r="BG186" s="157">
        <f t="shared" si="16"/>
        <v>0</v>
      </c>
      <c r="BH186" s="157">
        <f t="shared" si="17"/>
        <v>0</v>
      </c>
      <c r="BI186" s="157">
        <f t="shared" si="18"/>
        <v>0</v>
      </c>
      <c r="BJ186" s="17" t="s">
        <v>88</v>
      </c>
      <c r="BK186" s="157">
        <f t="shared" si="19"/>
        <v>0</v>
      </c>
      <c r="BL186" s="17" t="s">
        <v>625</v>
      </c>
      <c r="BM186" s="156" t="s">
        <v>882</v>
      </c>
    </row>
    <row r="187" spans="2:65" s="1" customFormat="1" ht="24.2" customHeight="1">
      <c r="B187" s="143"/>
      <c r="C187" s="188" t="s">
        <v>580</v>
      </c>
      <c r="D187" s="188" t="s">
        <v>523</v>
      </c>
      <c r="E187" s="189" t="s">
        <v>3026</v>
      </c>
      <c r="F187" s="190" t="s">
        <v>3027</v>
      </c>
      <c r="G187" s="191" t="s">
        <v>344</v>
      </c>
      <c r="H187" s="192">
        <v>142</v>
      </c>
      <c r="I187" s="193"/>
      <c r="J187" s="194">
        <f t="shared" si="10"/>
        <v>0</v>
      </c>
      <c r="K187" s="195"/>
      <c r="L187" s="196"/>
      <c r="M187" s="197" t="s">
        <v>1</v>
      </c>
      <c r="N187" s="198" t="s">
        <v>41</v>
      </c>
      <c r="P187" s="154">
        <f t="shared" si="11"/>
        <v>0</v>
      </c>
      <c r="Q187" s="154">
        <v>0</v>
      </c>
      <c r="R187" s="154">
        <f t="shared" si="12"/>
        <v>0</v>
      </c>
      <c r="S187" s="154">
        <v>0</v>
      </c>
      <c r="T187" s="155">
        <f t="shared" si="13"/>
        <v>0</v>
      </c>
      <c r="AR187" s="156" t="s">
        <v>1771</v>
      </c>
      <c r="AT187" s="156" t="s">
        <v>523</v>
      </c>
      <c r="AU187" s="156" t="s">
        <v>82</v>
      </c>
      <c r="AY187" s="17" t="s">
        <v>273</v>
      </c>
      <c r="BE187" s="157">
        <f t="shared" si="14"/>
        <v>0</v>
      </c>
      <c r="BF187" s="157">
        <f t="shared" si="15"/>
        <v>0</v>
      </c>
      <c r="BG187" s="157">
        <f t="shared" si="16"/>
        <v>0</v>
      </c>
      <c r="BH187" s="157">
        <f t="shared" si="17"/>
        <v>0</v>
      </c>
      <c r="BI187" s="157">
        <f t="shared" si="18"/>
        <v>0</v>
      </c>
      <c r="BJ187" s="17" t="s">
        <v>88</v>
      </c>
      <c r="BK187" s="157">
        <f t="shared" si="19"/>
        <v>0</v>
      </c>
      <c r="BL187" s="17" t="s">
        <v>625</v>
      </c>
      <c r="BM187" s="156" t="s">
        <v>892</v>
      </c>
    </row>
    <row r="188" spans="2:65" s="1" customFormat="1" ht="24.2" customHeight="1">
      <c r="B188" s="143"/>
      <c r="C188" s="188" t="s">
        <v>143</v>
      </c>
      <c r="D188" s="188" t="s">
        <v>523</v>
      </c>
      <c r="E188" s="189" t="s">
        <v>3028</v>
      </c>
      <c r="F188" s="190" t="s">
        <v>3029</v>
      </c>
      <c r="G188" s="191" t="s">
        <v>344</v>
      </c>
      <c r="H188" s="192">
        <v>60</v>
      </c>
      <c r="I188" s="193"/>
      <c r="J188" s="194">
        <f t="shared" si="10"/>
        <v>0</v>
      </c>
      <c r="K188" s="195"/>
      <c r="L188" s="196"/>
      <c r="M188" s="197" t="s">
        <v>1</v>
      </c>
      <c r="N188" s="198" t="s">
        <v>41</v>
      </c>
      <c r="P188" s="154">
        <f t="shared" si="11"/>
        <v>0</v>
      </c>
      <c r="Q188" s="154">
        <v>0</v>
      </c>
      <c r="R188" s="154">
        <f t="shared" si="12"/>
        <v>0</v>
      </c>
      <c r="S188" s="154">
        <v>0</v>
      </c>
      <c r="T188" s="155">
        <f t="shared" si="13"/>
        <v>0</v>
      </c>
      <c r="AR188" s="156" t="s">
        <v>1771</v>
      </c>
      <c r="AT188" s="156" t="s">
        <v>523</v>
      </c>
      <c r="AU188" s="156" t="s">
        <v>82</v>
      </c>
      <c r="AY188" s="17" t="s">
        <v>273</v>
      </c>
      <c r="BE188" s="157">
        <f t="shared" si="14"/>
        <v>0</v>
      </c>
      <c r="BF188" s="157">
        <f t="shared" si="15"/>
        <v>0</v>
      </c>
      <c r="BG188" s="157">
        <f t="shared" si="16"/>
        <v>0</v>
      </c>
      <c r="BH188" s="157">
        <f t="shared" si="17"/>
        <v>0</v>
      </c>
      <c r="BI188" s="157">
        <f t="shared" si="18"/>
        <v>0</v>
      </c>
      <c r="BJ188" s="17" t="s">
        <v>88</v>
      </c>
      <c r="BK188" s="157">
        <f t="shared" si="19"/>
        <v>0</v>
      </c>
      <c r="BL188" s="17" t="s">
        <v>625</v>
      </c>
      <c r="BM188" s="156" t="s">
        <v>904</v>
      </c>
    </row>
    <row r="189" spans="2:65" s="1" customFormat="1" ht="33" customHeight="1">
      <c r="B189" s="143"/>
      <c r="C189" s="188" t="s">
        <v>588</v>
      </c>
      <c r="D189" s="188" t="s">
        <v>523</v>
      </c>
      <c r="E189" s="189" t="s">
        <v>3030</v>
      </c>
      <c r="F189" s="190" t="s">
        <v>3031</v>
      </c>
      <c r="G189" s="191" t="s">
        <v>1134</v>
      </c>
      <c r="H189" s="192">
        <v>13</v>
      </c>
      <c r="I189" s="193"/>
      <c r="J189" s="194">
        <f t="shared" si="10"/>
        <v>0</v>
      </c>
      <c r="K189" s="195"/>
      <c r="L189" s="196"/>
      <c r="M189" s="197" t="s">
        <v>1</v>
      </c>
      <c r="N189" s="198" t="s">
        <v>41</v>
      </c>
      <c r="P189" s="154">
        <f t="shared" si="11"/>
        <v>0</v>
      </c>
      <c r="Q189" s="154">
        <v>0</v>
      </c>
      <c r="R189" s="154">
        <f t="shared" si="12"/>
        <v>0</v>
      </c>
      <c r="S189" s="154">
        <v>0</v>
      </c>
      <c r="T189" s="155">
        <f t="shared" si="13"/>
        <v>0</v>
      </c>
      <c r="AR189" s="156" t="s">
        <v>1771</v>
      </c>
      <c r="AT189" s="156" t="s">
        <v>523</v>
      </c>
      <c r="AU189" s="156" t="s">
        <v>82</v>
      </c>
      <c r="AY189" s="17" t="s">
        <v>273</v>
      </c>
      <c r="BE189" s="157">
        <f t="shared" si="14"/>
        <v>0</v>
      </c>
      <c r="BF189" s="157">
        <f t="shared" si="15"/>
        <v>0</v>
      </c>
      <c r="BG189" s="157">
        <f t="shared" si="16"/>
        <v>0</v>
      </c>
      <c r="BH189" s="157">
        <f t="shared" si="17"/>
        <v>0</v>
      </c>
      <c r="BI189" s="157">
        <f t="shared" si="18"/>
        <v>0</v>
      </c>
      <c r="BJ189" s="17" t="s">
        <v>88</v>
      </c>
      <c r="BK189" s="157">
        <f t="shared" si="19"/>
        <v>0</v>
      </c>
      <c r="BL189" s="17" t="s">
        <v>625</v>
      </c>
      <c r="BM189" s="156" t="s">
        <v>919</v>
      </c>
    </row>
    <row r="190" spans="2:65" s="1" customFormat="1" ht="21.75" customHeight="1">
      <c r="B190" s="143"/>
      <c r="C190" s="188" t="s">
        <v>592</v>
      </c>
      <c r="D190" s="188" t="s">
        <v>523</v>
      </c>
      <c r="E190" s="189" t="s">
        <v>3032</v>
      </c>
      <c r="F190" s="190" t="s">
        <v>3033</v>
      </c>
      <c r="G190" s="191" t="s">
        <v>344</v>
      </c>
      <c r="H190" s="192">
        <v>142</v>
      </c>
      <c r="I190" s="193"/>
      <c r="J190" s="194">
        <f t="shared" si="10"/>
        <v>0</v>
      </c>
      <c r="K190" s="195"/>
      <c r="L190" s="196"/>
      <c r="M190" s="197" t="s">
        <v>1</v>
      </c>
      <c r="N190" s="198" t="s">
        <v>41</v>
      </c>
      <c r="P190" s="154">
        <f t="shared" si="11"/>
        <v>0</v>
      </c>
      <c r="Q190" s="154">
        <v>0</v>
      </c>
      <c r="R190" s="154">
        <f t="shared" si="12"/>
        <v>0</v>
      </c>
      <c r="S190" s="154">
        <v>0</v>
      </c>
      <c r="T190" s="155">
        <f t="shared" si="13"/>
        <v>0</v>
      </c>
      <c r="AR190" s="156" t="s">
        <v>1771</v>
      </c>
      <c r="AT190" s="156" t="s">
        <v>523</v>
      </c>
      <c r="AU190" s="156" t="s">
        <v>82</v>
      </c>
      <c r="AY190" s="17" t="s">
        <v>273</v>
      </c>
      <c r="BE190" s="157">
        <f t="shared" si="14"/>
        <v>0</v>
      </c>
      <c r="BF190" s="157">
        <f t="shared" si="15"/>
        <v>0</v>
      </c>
      <c r="BG190" s="157">
        <f t="shared" si="16"/>
        <v>0</v>
      </c>
      <c r="BH190" s="157">
        <f t="shared" si="17"/>
        <v>0</v>
      </c>
      <c r="BI190" s="157">
        <f t="shared" si="18"/>
        <v>0</v>
      </c>
      <c r="BJ190" s="17" t="s">
        <v>88</v>
      </c>
      <c r="BK190" s="157">
        <f t="shared" si="19"/>
        <v>0</v>
      </c>
      <c r="BL190" s="17" t="s">
        <v>625</v>
      </c>
      <c r="BM190" s="156" t="s">
        <v>931</v>
      </c>
    </row>
    <row r="191" spans="2:65" s="1" customFormat="1" ht="24.2" customHeight="1">
      <c r="B191" s="143"/>
      <c r="C191" s="188" t="s">
        <v>600</v>
      </c>
      <c r="D191" s="188" t="s">
        <v>523</v>
      </c>
      <c r="E191" s="189" t="s">
        <v>3034</v>
      </c>
      <c r="F191" s="190" t="s">
        <v>3035</v>
      </c>
      <c r="G191" s="191" t="s">
        <v>344</v>
      </c>
      <c r="H191" s="192">
        <v>142</v>
      </c>
      <c r="I191" s="193"/>
      <c r="J191" s="194">
        <f t="shared" si="10"/>
        <v>0</v>
      </c>
      <c r="K191" s="195"/>
      <c r="L191" s="196"/>
      <c r="M191" s="197" t="s">
        <v>1</v>
      </c>
      <c r="N191" s="198" t="s">
        <v>41</v>
      </c>
      <c r="P191" s="154">
        <f t="shared" si="11"/>
        <v>0</v>
      </c>
      <c r="Q191" s="154">
        <v>0</v>
      </c>
      <c r="R191" s="154">
        <f t="shared" si="12"/>
        <v>0</v>
      </c>
      <c r="S191" s="154">
        <v>0</v>
      </c>
      <c r="T191" s="155">
        <f t="shared" si="13"/>
        <v>0</v>
      </c>
      <c r="AR191" s="156" t="s">
        <v>1771</v>
      </c>
      <c r="AT191" s="156" t="s">
        <v>523</v>
      </c>
      <c r="AU191" s="156" t="s">
        <v>82</v>
      </c>
      <c r="AY191" s="17" t="s">
        <v>273</v>
      </c>
      <c r="BE191" s="157">
        <f t="shared" si="14"/>
        <v>0</v>
      </c>
      <c r="BF191" s="157">
        <f t="shared" si="15"/>
        <v>0</v>
      </c>
      <c r="BG191" s="157">
        <f t="shared" si="16"/>
        <v>0</v>
      </c>
      <c r="BH191" s="157">
        <f t="shared" si="17"/>
        <v>0</v>
      </c>
      <c r="BI191" s="157">
        <f t="shared" si="18"/>
        <v>0</v>
      </c>
      <c r="BJ191" s="17" t="s">
        <v>88</v>
      </c>
      <c r="BK191" s="157">
        <f t="shared" si="19"/>
        <v>0</v>
      </c>
      <c r="BL191" s="17" t="s">
        <v>625</v>
      </c>
      <c r="BM191" s="156" t="s">
        <v>944</v>
      </c>
    </row>
    <row r="192" spans="2:65" s="1" customFormat="1" ht="24.2" customHeight="1">
      <c r="B192" s="143"/>
      <c r="C192" s="188" t="s">
        <v>612</v>
      </c>
      <c r="D192" s="188" t="s">
        <v>523</v>
      </c>
      <c r="E192" s="189" t="s">
        <v>3036</v>
      </c>
      <c r="F192" s="190" t="s">
        <v>3037</v>
      </c>
      <c r="G192" s="191" t="s">
        <v>1134</v>
      </c>
      <c r="H192" s="192">
        <v>48</v>
      </c>
      <c r="I192" s="193"/>
      <c r="J192" s="194">
        <f t="shared" si="10"/>
        <v>0</v>
      </c>
      <c r="K192" s="195"/>
      <c r="L192" s="196"/>
      <c r="M192" s="197" t="s">
        <v>1</v>
      </c>
      <c r="N192" s="198" t="s">
        <v>41</v>
      </c>
      <c r="P192" s="154">
        <f t="shared" si="11"/>
        <v>0</v>
      </c>
      <c r="Q192" s="154">
        <v>0</v>
      </c>
      <c r="R192" s="154">
        <f t="shared" si="12"/>
        <v>0</v>
      </c>
      <c r="S192" s="154">
        <v>0</v>
      </c>
      <c r="T192" s="155">
        <f t="shared" si="13"/>
        <v>0</v>
      </c>
      <c r="AR192" s="156" t="s">
        <v>1771</v>
      </c>
      <c r="AT192" s="156" t="s">
        <v>523</v>
      </c>
      <c r="AU192" s="156" t="s">
        <v>82</v>
      </c>
      <c r="AY192" s="17" t="s">
        <v>273</v>
      </c>
      <c r="BE192" s="157">
        <f t="shared" si="14"/>
        <v>0</v>
      </c>
      <c r="BF192" s="157">
        <f t="shared" si="15"/>
        <v>0</v>
      </c>
      <c r="BG192" s="157">
        <f t="shared" si="16"/>
        <v>0</v>
      </c>
      <c r="BH192" s="157">
        <f t="shared" si="17"/>
        <v>0</v>
      </c>
      <c r="BI192" s="157">
        <f t="shared" si="18"/>
        <v>0</v>
      </c>
      <c r="BJ192" s="17" t="s">
        <v>88</v>
      </c>
      <c r="BK192" s="157">
        <f t="shared" si="19"/>
        <v>0</v>
      </c>
      <c r="BL192" s="17" t="s">
        <v>625</v>
      </c>
      <c r="BM192" s="156" t="s">
        <v>957</v>
      </c>
    </row>
    <row r="193" spans="2:65" s="1" customFormat="1" ht="24.2" customHeight="1">
      <c r="B193" s="143"/>
      <c r="C193" s="188" t="s">
        <v>618</v>
      </c>
      <c r="D193" s="188" t="s">
        <v>523</v>
      </c>
      <c r="E193" s="189" t="s">
        <v>3038</v>
      </c>
      <c r="F193" s="190" t="s">
        <v>3039</v>
      </c>
      <c r="G193" s="191" t="s">
        <v>1134</v>
      </c>
      <c r="H193" s="192">
        <v>1</v>
      </c>
      <c r="I193" s="193"/>
      <c r="J193" s="194">
        <f t="shared" si="10"/>
        <v>0</v>
      </c>
      <c r="K193" s="195"/>
      <c r="L193" s="196"/>
      <c r="M193" s="197" t="s">
        <v>1</v>
      </c>
      <c r="N193" s="198" t="s">
        <v>41</v>
      </c>
      <c r="P193" s="154">
        <f t="shared" si="11"/>
        <v>0</v>
      </c>
      <c r="Q193" s="154">
        <v>0</v>
      </c>
      <c r="R193" s="154">
        <f t="shared" si="12"/>
        <v>0</v>
      </c>
      <c r="S193" s="154">
        <v>0</v>
      </c>
      <c r="T193" s="155">
        <f t="shared" si="13"/>
        <v>0</v>
      </c>
      <c r="AR193" s="156" t="s">
        <v>1771</v>
      </c>
      <c r="AT193" s="156" t="s">
        <v>523</v>
      </c>
      <c r="AU193" s="156" t="s">
        <v>82</v>
      </c>
      <c r="AY193" s="17" t="s">
        <v>273</v>
      </c>
      <c r="BE193" s="157">
        <f t="shared" si="14"/>
        <v>0</v>
      </c>
      <c r="BF193" s="157">
        <f t="shared" si="15"/>
        <v>0</v>
      </c>
      <c r="BG193" s="157">
        <f t="shared" si="16"/>
        <v>0</v>
      </c>
      <c r="BH193" s="157">
        <f t="shared" si="17"/>
        <v>0</v>
      </c>
      <c r="BI193" s="157">
        <f t="shared" si="18"/>
        <v>0</v>
      </c>
      <c r="BJ193" s="17" t="s">
        <v>88</v>
      </c>
      <c r="BK193" s="157">
        <f t="shared" si="19"/>
        <v>0</v>
      </c>
      <c r="BL193" s="17" t="s">
        <v>625</v>
      </c>
      <c r="BM193" s="156" t="s">
        <v>968</v>
      </c>
    </row>
    <row r="194" spans="2:65" s="1" customFormat="1" ht="33" customHeight="1">
      <c r="B194" s="143"/>
      <c r="C194" s="188" t="s">
        <v>620</v>
      </c>
      <c r="D194" s="188" t="s">
        <v>523</v>
      </c>
      <c r="E194" s="189" t="s">
        <v>3040</v>
      </c>
      <c r="F194" s="190" t="s">
        <v>3041</v>
      </c>
      <c r="G194" s="191" t="s">
        <v>1134</v>
      </c>
      <c r="H194" s="192">
        <v>1</v>
      </c>
      <c r="I194" s="193"/>
      <c r="J194" s="194">
        <f t="shared" si="10"/>
        <v>0</v>
      </c>
      <c r="K194" s="195"/>
      <c r="L194" s="196"/>
      <c r="M194" s="197" t="s">
        <v>1</v>
      </c>
      <c r="N194" s="198" t="s">
        <v>41</v>
      </c>
      <c r="P194" s="154">
        <f t="shared" si="11"/>
        <v>0</v>
      </c>
      <c r="Q194" s="154">
        <v>0</v>
      </c>
      <c r="R194" s="154">
        <f t="shared" si="12"/>
        <v>0</v>
      </c>
      <c r="S194" s="154">
        <v>0</v>
      </c>
      <c r="T194" s="155">
        <f t="shared" si="13"/>
        <v>0</v>
      </c>
      <c r="AR194" s="156" t="s">
        <v>1771</v>
      </c>
      <c r="AT194" s="156" t="s">
        <v>523</v>
      </c>
      <c r="AU194" s="156" t="s">
        <v>82</v>
      </c>
      <c r="AY194" s="17" t="s">
        <v>273</v>
      </c>
      <c r="BE194" s="157">
        <f t="shared" si="14"/>
        <v>0</v>
      </c>
      <c r="BF194" s="157">
        <f t="shared" si="15"/>
        <v>0</v>
      </c>
      <c r="BG194" s="157">
        <f t="shared" si="16"/>
        <v>0</v>
      </c>
      <c r="BH194" s="157">
        <f t="shared" si="17"/>
        <v>0</v>
      </c>
      <c r="BI194" s="157">
        <f t="shared" si="18"/>
        <v>0</v>
      </c>
      <c r="BJ194" s="17" t="s">
        <v>88</v>
      </c>
      <c r="BK194" s="157">
        <f t="shared" si="19"/>
        <v>0</v>
      </c>
      <c r="BL194" s="17" t="s">
        <v>625</v>
      </c>
      <c r="BM194" s="156" t="s">
        <v>977</v>
      </c>
    </row>
    <row r="195" spans="2:65" s="1" customFormat="1" ht="33" customHeight="1">
      <c r="B195" s="143"/>
      <c r="C195" s="188" t="s">
        <v>625</v>
      </c>
      <c r="D195" s="188" t="s">
        <v>523</v>
      </c>
      <c r="E195" s="189" t="s">
        <v>3042</v>
      </c>
      <c r="F195" s="190" t="s">
        <v>3043</v>
      </c>
      <c r="G195" s="191" t="s">
        <v>1134</v>
      </c>
      <c r="H195" s="192">
        <v>3</v>
      </c>
      <c r="I195" s="193"/>
      <c r="J195" s="194">
        <f t="shared" si="10"/>
        <v>0</v>
      </c>
      <c r="K195" s="195"/>
      <c r="L195" s="196"/>
      <c r="M195" s="197" t="s">
        <v>1</v>
      </c>
      <c r="N195" s="198" t="s">
        <v>41</v>
      </c>
      <c r="P195" s="154">
        <f t="shared" si="11"/>
        <v>0</v>
      </c>
      <c r="Q195" s="154">
        <v>0</v>
      </c>
      <c r="R195" s="154">
        <f t="shared" si="12"/>
        <v>0</v>
      </c>
      <c r="S195" s="154">
        <v>0</v>
      </c>
      <c r="T195" s="155">
        <f t="shared" si="13"/>
        <v>0</v>
      </c>
      <c r="AR195" s="156" t="s">
        <v>1771</v>
      </c>
      <c r="AT195" s="156" t="s">
        <v>523</v>
      </c>
      <c r="AU195" s="156" t="s">
        <v>82</v>
      </c>
      <c r="AY195" s="17" t="s">
        <v>273</v>
      </c>
      <c r="BE195" s="157">
        <f t="shared" si="14"/>
        <v>0</v>
      </c>
      <c r="BF195" s="157">
        <f t="shared" si="15"/>
        <v>0</v>
      </c>
      <c r="BG195" s="157">
        <f t="shared" si="16"/>
        <v>0</v>
      </c>
      <c r="BH195" s="157">
        <f t="shared" si="17"/>
        <v>0</v>
      </c>
      <c r="BI195" s="157">
        <f t="shared" si="18"/>
        <v>0</v>
      </c>
      <c r="BJ195" s="17" t="s">
        <v>88</v>
      </c>
      <c r="BK195" s="157">
        <f t="shared" si="19"/>
        <v>0</v>
      </c>
      <c r="BL195" s="17" t="s">
        <v>625</v>
      </c>
      <c r="BM195" s="156" t="s">
        <v>988</v>
      </c>
    </row>
    <row r="196" spans="2:65" s="1" customFormat="1" ht="24.2" customHeight="1">
      <c r="B196" s="143"/>
      <c r="C196" s="188" t="s">
        <v>167</v>
      </c>
      <c r="D196" s="188" t="s">
        <v>523</v>
      </c>
      <c r="E196" s="189" t="s">
        <v>3044</v>
      </c>
      <c r="F196" s="190" t="s">
        <v>3045</v>
      </c>
      <c r="G196" s="191" t="s">
        <v>1134</v>
      </c>
      <c r="H196" s="192">
        <v>13</v>
      </c>
      <c r="I196" s="193"/>
      <c r="J196" s="194">
        <f t="shared" ref="J196:J216" si="20">ROUND(I196*H196,2)</f>
        <v>0</v>
      </c>
      <c r="K196" s="195"/>
      <c r="L196" s="196"/>
      <c r="M196" s="197" t="s">
        <v>1</v>
      </c>
      <c r="N196" s="198" t="s">
        <v>41</v>
      </c>
      <c r="P196" s="154">
        <f t="shared" ref="P196:P216" si="21">O196*H196</f>
        <v>0</v>
      </c>
      <c r="Q196" s="154">
        <v>0</v>
      </c>
      <c r="R196" s="154">
        <f t="shared" ref="R196:R216" si="22">Q196*H196</f>
        <v>0</v>
      </c>
      <c r="S196" s="154">
        <v>0</v>
      </c>
      <c r="T196" s="155">
        <f t="shared" ref="T196:T216" si="23">S196*H196</f>
        <v>0</v>
      </c>
      <c r="AR196" s="156" t="s">
        <v>1771</v>
      </c>
      <c r="AT196" s="156" t="s">
        <v>523</v>
      </c>
      <c r="AU196" s="156" t="s">
        <v>82</v>
      </c>
      <c r="AY196" s="17" t="s">
        <v>273</v>
      </c>
      <c r="BE196" s="157">
        <f t="shared" ref="BE196:BE216" si="24">IF(N196="základná",J196,0)</f>
        <v>0</v>
      </c>
      <c r="BF196" s="157">
        <f t="shared" ref="BF196:BF216" si="25">IF(N196="znížená",J196,0)</f>
        <v>0</v>
      </c>
      <c r="BG196" s="157">
        <f t="shared" ref="BG196:BG216" si="26">IF(N196="zákl. prenesená",J196,0)</f>
        <v>0</v>
      </c>
      <c r="BH196" s="157">
        <f t="shared" ref="BH196:BH216" si="27">IF(N196="zníž. prenesená",J196,0)</f>
        <v>0</v>
      </c>
      <c r="BI196" s="157">
        <f t="shared" ref="BI196:BI216" si="28">IF(N196="nulová",J196,0)</f>
        <v>0</v>
      </c>
      <c r="BJ196" s="17" t="s">
        <v>88</v>
      </c>
      <c r="BK196" s="157">
        <f t="shared" ref="BK196:BK216" si="29">ROUND(I196*H196,2)</f>
        <v>0</v>
      </c>
      <c r="BL196" s="17" t="s">
        <v>625</v>
      </c>
      <c r="BM196" s="156" t="s">
        <v>1001</v>
      </c>
    </row>
    <row r="197" spans="2:65" s="1" customFormat="1" ht="16.5" customHeight="1">
      <c r="B197" s="143"/>
      <c r="C197" s="188" t="s">
        <v>639</v>
      </c>
      <c r="D197" s="188" t="s">
        <v>523</v>
      </c>
      <c r="E197" s="189" t="s">
        <v>3046</v>
      </c>
      <c r="F197" s="190" t="s">
        <v>3047</v>
      </c>
      <c r="G197" s="191" t="s">
        <v>1134</v>
      </c>
      <c r="H197" s="192">
        <v>10</v>
      </c>
      <c r="I197" s="193"/>
      <c r="J197" s="194">
        <f t="shared" si="20"/>
        <v>0</v>
      </c>
      <c r="K197" s="195"/>
      <c r="L197" s="196"/>
      <c r="M197" s="197" t="s">
        <v>1</v>
      </c>
      <c r="N197" s="198" t="s">
        <v>41</v>
      </c>
      <c r="P197" s="154">
        <f t="shared" si="21"/>
        <v>0</v>
      </c>
      <c r="Q197" s="154">
        <v>0</v>
      </c>
      <c r="R197" s="154">
        <f t="shared" si="22"/>
        <v>0</v>
      </c>
      <c r="S197" s="154">
        <v>0</v>
      </c>
      <c r="T197" s="155">
        <f t="shared" si="23"/>
        <v>0</v>
      </c>
      <c r="AR197" s="156" t="s">
        <v>1771</v>
      </c>
      <c r="AT197" s="156" t="s">
        <v>523</v>
      </c>
      <c r="AU197" s="156" t="s">
        <v>82</v>
      </c>
      <c r="AY197" s="17" t="s">
        <v>273</v>
      </c>
      <c r="BE197" s="157">
        <f t="shared" si="24"/>
        <v>0</v>
      </c>
      <c r="BF197" s="157">
        <f t="shared" si="25"/>
        <v>0</v>
      </c>
      <c r="BG197" s="157">
        <f t="shared" si="26"/>
        <v>0</v>
      </c>
      <c r="BH197" s="157">
        <f t="shared" si="27"/>
        <v>0</v>
      </c>
      <c r="BI197" s="157">
        <f t="shared" si="28"/>
        <v>0</v>
      </c>
      <c r="BJ197" s="17" t="s">
        <v>88</v>
      </c>
      <c r="BK197" s="157">
        <f t="shared" si="29"/>
        <v>0</v>
      </c>
      <c r="BL197" s="17" t="s">
        <v>625</v>
      </c>
      <c r="BM197" s="156" t="s">
        <v>1012</v>
      </c>
    </row>
    <row r="198" spans="2:65" s="1" customFormat="1" ht="21.75" customHeight="1">
      <c r="B198" s="143"/>
      <c r="C198" s="188" t="s">
        <v>647</v>
      </c>
      <c r="D198" s="188" t="s">
        <v>523</v>
      </c>
      <c r="E198" s="189" t="s">
        <v>3048</v>
      </c>
      <c r="F198" s="190" t="s">
        <v>3049</v>
      </c>
      <c r="G198" s="191" t="s">
        <v>1134</v>
      </c>
      <c r="H198" s="192">
        <v>1</v>
      </c>
      <c r="I198" s="193"/>
      <c r="J198" s="194">
        <f t="shared" si="20"/>
        <v>0</v>
      </c>
      <c r="K198" s="195"/>
      <c r="L198" s="196"/>
      <c r="M198" s="197" t="s">
        <v>1</v>
      </c>
      <c r="N198" s="198" t="s">
        <v>41</v>
      </c>
      <c r="P198" s="154">
        <f t="shared" si="21"/>
        <v>0</v>
      </c>
      <c r="Q198" s="154">
        <v>0</v>
      </c>
      <c r="R198" s="154">
        <f t="shared" si="22"/>
        <v>0</v>
      </c>
      <c r="S198" s="154">
        <v>0</v>
      </c>
      <c r="T198" s="155">
        <f t="shared" si="23"/>
        <v>0</v>
      </c>
      <c r="AR198" s="156" t="s">
        <v>1771</v>
      </c>
      <c r="AT198" s="156" t="s">
        <v>523</v>
      </c>
      <c r="AU198" s="156" t="s">
        <v>82</v>
      </c>
      <c r="AY198" s="17" t="s">
        <v>273</v>
      </c>
      <c r="BE198" s="157">
        <f t="shared" si="24"/>
        <v>0</v>
      </c>
      <c r="BF198" s="157">
        <f t="shared" si="25"/>
        <v>0</v>
      </c>
      <c r="BG198" s="157">
        <f t="shared" si="26"/>
        <v>0</v>
      </c>
      <c r="BH198" s="157">
        <f t="shared" si="27"/>
        <v>0</v>
      </c>
      <c r="BI198" s="157">
        <f t="shared" si="28"/>
        <v>0</v>
      </c>
      <c r="BJ198" s="17" t="s">
        <v>88</v>
      </c>
      <c r="BK198" s="157">
        <f t="shared" si="29"/>
        <v>0</v>
      </c>
      <c r="BL198" s="17" t="s">
        <v>625</v>
      </c>
      <c r="BM198" s="156" t="s">
        <v>1021</v>
      </c>
    </row>
    <row r="199" spans="2:65" s="1" customFormat="1" ht="24.2" customHeight="1">
      <c r="B199" s="143"/>
      <c r="C199" s="188" t="s">
        <v>652</v>
      </c>
      <c r="D199" s="188" t="s">
        <v>523</v>
      </c>
      <c r="E199" s="189" t="s">
        <v>3050</v>
      </c>
      <c r="F199" s="190" t="s">
        <v>3051</v>
      </c>
      <c r="G199" s="191" t="s">
        <v>1134</v>
      </c>
      <c r="H199" s="192">
        <v>4</v>
      </c>
      <c r="I199" s="193"/>
      <c r="J199" s="194">
        <f t="shared" si="20"/>
        <v>0</v>
      </c>
      <c r="K199" s="195"/>
      <c r="L199" s="196"/>
      <c r="M199" s="197" t="s">
        <v>1</v>
      </c>
      <c r="N199" s="198" t="s">
        <v>41</v>
      </c>
      <c r="P199" s="154">
        <f t="shared" si="21"/>
        <v>0</v>
      </c>
      <c r="Q199" s="154">
        <v>0</v>
      </c>
      <c r="R199" s="154">
        <f t="shared" si="22"/>
        <v>0</v>
      </c>
      <c r="S199" s="154">
        <v>0</v>
      </c>
      <c r="T199" s="155">
        <f t="shared" si="23"/>
        <v>0</v>
      </c>
      <c r="AR199" s="156" t="s">
        <v>1771</v>
      </c>
      <c r="AT199" s="156" t="s">
        <v>523</v>
      </c>
      <c r="AU199" s="156" t="s">
        <v>82</v>
      </c>
      <c r="AY199" s="17" t="s">
        <v>273</v>
      </c>
      <c r="BE199" s="157">
        <f t="shared" si="24"/>
        <v>0</v>
      </c>
      <c r="BF199" s="157">
        <f t="shared" si="25"/>
        <v>0</v>
      </c>
      <c r="BG199" s="157">
        <f t="shared" si="26"/>
        <v>0</v>
      </c>
      <c r="BH199" s="157">
        <f t="shared" si="27"/>
        <v>0</v>
      </c>
      <c r="BI199" s="157">
        <f t="shared" si="28"/>
        <v>0</v>
      </c>
      <c r="BJ199" s="17" t="s">
        <v>88</v>
      </c>
      <c r="BK199" s="157">
        <f t="shared" si="29"/>
        <v>0</v>
      </c>
      <c r="BL199" s="17" t="s">
        <v>625</v>
      </c>
      <c r="BM199" s="156" t="s">
        <v>1029</v>
      </c>
    </row>
    <row r="200" spans="2:65" s="1" customFormat="1" ht="16.5" customHeight="1">
      <c r="B200" s="143"/>
      <c r="C200" s="188" t="s">
        <v>664</v>
      </c>
      <c r="D200" s="188" t="s">
        <v>523</v>
      </c>
      <c r="E200" s="189" t="s">
        <v>3052</v>
      </c>
      <c r="F200" s="190" t="s">
        <v>3053</v>
      </c>
      <c r="G200" s="191" t="s">
        <v>1134</v>
      </c>
      <c r="H200" s="192">
        <v>60</v>
      </c>
      <c r="I200" s="193"/>
      <c r="J200" s="194">
        <f t="shared" si="20"/>
        <v>0</v>
      </c>
      <c r="K200" s="195"/>
      <c r="L200" s="196"/>
      <c r="M200" s="197" t="s">
        <v>1</v>
      </c>
      <c r="N200" s="198" t="s">
        <v>41</v>
      </c>
      <c r="P200" s="154">
        <f t="shared" si="21"/>
        <v>0</v>
      </c>
      <c r="Q200" s="154">
        <v>0</v>
      </c>
      <c r="R200" s="154">
        <f t="shared" si="22"/>
        <v>0</v>
      </c>
      <c r="S200" s="154">
        <v>0</v>
      </c>
      <c r="T200" s="155">
        <f t="shared" si="23"/>
        <v>0</v>
      </c>
      <c r="AR200" s="156" t="s">
        <v>1771</v>
      </c>
      <c r="AT200" s="156" t="s">
        <v>523</v>
      </c>
      <c r="AU200" s="156" t="s">
        <v>82</v>
      </c>
      <c r="AY200" s="17" t="s">
        <v>273</v>
      </c>
      <c r="BE200" s="157">
        <f t="shared" si="24"/>
        <v>0</v>
      </c>
      <c r="BF200" s="157">
        <f t="shared" si="25"/>
        <v>0</v>
      </c>
      <c r="BG200" s="157">
        <f t="shared" si="26"/>
        <v>0</v>
      </c>
      <c r="BH200" s="157">
        <f t="shared" si="27"/>
        <v>0</v>
      </c>
      <c r="BI200" s="157">
        <f t="shared" si="28"/>
        <v>0</v>
      </c>
      <c r="BJ200" s="17" t="s">
        <v>88</v>
      </c>
      <c r="BK200" s="157">
        <f t="shared" si="29"/>
        <v>0</v>
      </c>
      <c r="BL200" s="17" t="s">
        <v>625</v>
      </c>
      <c r="BM200" s="156" t="s">
        <v>1038</v>
      </c>
    </row>
    <row r="201" spans="2:65" s="1" customFormat="1" ht="24.2" customHeight="1">
      <c r="B201" s="143"/>
      <c r="C201" s="188" t="s">
        <v>669</v>
      </c>
      <c r="D201" s="188" t="s">
        <v>523</v>
      </c>
      <c r="E201" s="189" t="s">
        <v>3054</v>
      </c>
      <c r="F201" s="190" t="s">
        <v>3055</v>
      </c>
      <c r="G201" s="191" t="s">
        <v>1134</v>
      </c>
      <c r="H201" s="192">
        <v>20</v>
      </c>
      <c r="I201" s="193"/>
      <c r="J201" s="194">
        <f t="shared" si="20"/>
        <v>0</v>
      </c>
      <c r="K201" s="195"/>
      <c r="L201" s="196"/>
      <c r="M201" s="197" t="s">
        <v>1</v>
      </c>
      <c r="N201" s="198" t="s">
        <v>41</v>
      </c>
      <c r="P201" s="154">
        <f t="shared" si="21"/>
        <v>0</v>
      </c>
      <c r="Q201" s="154">
        <v>0</v>
      </c>
      <c r="R201" s="154">
        <f t="shared" si="22"/>
        <v>0</v>
      </c>
      <c r="S201" s="154">
        <v>0</v>
      </c>
      <c r="T201" s="155">
        <f t="shared" si="23"/>
        <v>0</v>
      </c>
      <c r="AR201" s="156" t="s">
        <v>1771</v>
      </c>
      <c r="AT201" s="156" t="s">
        <v>523</v>
      </c>
      <c r="AU201" s="156" t="s">
        <v>82</v>
      </c>
      <c r="AY201" s="17" t="s">
        <v>273</v>
      </c>
      <c r="BE201" s="157">
        <f t="shared" si="24"/>
        <v>0</v>
      </c>
      <c r="BF201" s="157">
        <f t="shared" si="25"/>
        <v>0</v>
      </c>
      <c r="BG201" s="157">
        <f t="shared" si="26"/>
        <v>0</v>
      </c>
      <c r="BH201" s="157">
        <f t="shared" si="27"/>
        <v>0</v>
      </c>
      <c r="BI201" s="157">
        <f t="shared" si="28"/>
        <v>0</v>
      </c>
      <c r="BJ201" s="17" t="s">
        <v>88</v>
      </c>
      <c r="BK201" s="157">
        <f t="shared" si="29"/>
        <v>0</v>
      </c>
      <c r="BL201" s="17" t="s">
        <v>625</v>
      </c>
      <c r="BM201" s="156" t="s">
        <v>1047</v>
      </c>
    </row>
    <row r="202" spans="2:65" s="1" customFormat="1" ht="24.2" customHeight="1">
      <c r="B202" s="143"/>
      <c r="C202" s="188" t="s">
        <v>674</v>
      </c>
      <c r="D202" s="188" t="s">
        <v>523</v>
      </c>
      <c r="E202" s="189" t="s">
        <v>3056</v>
      </c>
      <c r="F202" s="190" t="s">
        <v>3057</v>
      </c>
      <c r="G202" s="191" t="s">
        <v>1134</v>
      </c>
      <c r="H202" s="192">
        <v>24</v>
      </c>
      <c r="I202" s="193"/>
      <c r="J202" s="194">
        <f t="shared" si="20"/>
        <v>0</v>
      </c>
      <c r="K202" s="195"/>
      <c r="L202" s="196"/>
      <c r="M202" s="197" t="s">
        <v>1</v>
      </c>
      <c r="N202" s="198" t="s">
        <v>41</v>
      </c>
      <c r="P202" s="154">
        <f t="shared" si="21"/>
        <v>0</v>
      </c>
      <c r="Q202" s="154">
        <v>0</v>
      </c>
      <c r="R202" s="154">
        <f t="shared" si="22"/>
        <v>0</v>
      </c>
      <c r="S202" s="154">
        <v>0</v>
      </c>
      <c r="T202" s="155">
        <f t="shared" si="23"/>
        <v>0</v>
      </c>
      <c r="AR202" s="156" t="s">
        <v>1771</v>
      </c>
      <c r="AT202" s="156" t="s">
        <v>523</v>
      </c>
      <c r="AU202" s="156" t="s">
        <v>82</v>
      </c>
      <c r="AY202" s="17" t="s">
        <v>273</v>
      </c>
      <c r="BE202" s="157">
        <f t="shared" si="24"/>
        <v>0</v>
      </c>
      <c r="BF202" s="157">
        <f t="shared" si="25"/>
        <v>0</v>
      </c>
      <c r="BG202" s="157">
        <f t="shared" si="26"/>
        <v>0</v>
      </c>
      <c r="BH202" s="157">
        <f t="shared" si="27"/>
        <v>0</v>
      </c>
      <c r="BI202" s="157">
        <f t="shared" si="28"/>
        <v>0</v>
      </c>
      <c r="BJ202" s="17" t="s">
        <v>88</v>
      </c>
      <c r="BK202" s="157">
        <f t="shared" si="29"/>
        <v>0</v>
      </c>
      <c r="BL202" s="17" t="s">
        <v>625</v>
      </c>
      <c r="BM202" s="156" t="s">
        <v>1055</v>
      </c>
    </row>
    <row r="203" spans="2:65" s="1" customFormat="1" ht="24.2" customHeight="1">
      <c r="B203" s="143"/>
      <c r="C203" s="188" t="s">
        <v>680</v>
      </c>
      <c r="D203" s="188" t="s">
        <v>523</v>
      </c>
      <c r="E203" s="189" t="s">
        <v>3058</v>
      </c>
      <c r="F203" s="190" t="s">
        <v>3059</v>
      </c>
      <c r="G203" s="191" t="s">
        <v>2650</v>
      </c>
      <c r="H203" s="192">
        <v>2</v>
      </c>
      <c r="I203" s="193"/>
      <c r="J203" s="194">
        <f t="shared" si="20"/>
        <v>0</v>
      </c>
      <c r="K203" s="195"/>
      <c r="L203" s="196"/>
      <c r="M203" s="197" t="s">
        <v>1</v>
      </c>
      <c r="N203" s="198" t="s">
        <v>41</v>
      </c>
      <c r="P203" s="154">
        <f t="shared" si="21"/>
        <v>0</v>
      </c>
      <c r="Q203" s="154">
        <v>0</v>
      </c>
      <c r="R203" s="154">
        <f t="shared" si="22"/>
        <v>0</v>
      </c>
      <c r="S203" s="154">
        <v>0</v>
      </c>
      <c r="T203" s="155">
        <f t="shared" si="23"/>
        <v>0</v>
      </c>
      <c r="AR203" s="156" t="s">
        <v>1771</v>
      </c>
      <c r="AT203" s="156" t="s">
        <v>523</v>
      </c>
      <c r="AU203" s="156" t="s">
        <v>82</v>
      </c>
      <c r="AY203" s="17" t="s">
        <v>273</v>
      </c>
      <c r="BE203" s="157">
        <f t="shared" si="24"/>
        <v>0</v>
      </c>
      <c r="BF203" s="157">
        <f t="shared" si="25"/>
        <v>0</v>
      </c>
      <c r="BG203" s="157">
        <f t="shared" si="26"/>
        <v>0</v>
      </c>
      <c r="BH203" s="157">
        <f t="shared" si="27"/>
        <v>0</v>
      </c>
      <c r="BI203" s="157">
        <f t="shared" si="28"/>
        <v>0</v>
      </c>
      <c r="BJ203" s="17" t="s">
        <v>88</v>
      </c>
      <c r="BK203" s="157">
        <f t="shared" si="29"/>
        <v>0</v>
      </c>
      <c r="BL203" s="17" t="s">
        <v>625</v>
      </c>
      <c r="BM203" s="156" t="s">
        <v>1064</v>
      </c>
    </row>
    <row r="204" spans="2:65" s="1" customFormat="1" ht="16.5" customHeight="1">
      <c r="B204" s="143"/>
      <c r="C204" s="188" t="s">
        <v>685</v>
      </c>
      <c r="D204" s="188" t="s">
        <v>523</v>
      </c>
      <c r="E204" s="189" t="s">
        <v>3060</v>
      </c>
      <c r="F204" s="190" t="s">
        <v>3061</v>
      </c>
      <c r="G204" s="191" t="s">
        <v>1134</v>
      </c>
      <c r="H204" s="192">
        <v>28</v>
      </c>
      <c r="I204" s="193"/>
      <c r="J204" s="194">
        <f t="shared" si="20"/>
        <v>0</v>
      </c>
      <c r="K204" s="195"/>
      <c r="L204" s="196"/>
      <c r="M204" s="197" t="s">
        <v>1</v>
      </c>
      <c r="N204" s="198" t="s">
        <v>41</v>
      </c>
      <c r="P204" s="154">
        <f t="shared" si="21"/>
        <v>0</v>
      </c>
      <c r="Q204" s="154">
        <v>7.5000000000000002E-4</v>
      </c>
      <c r="R204" s="154">
        <f t="shared" si="22"/>
        <v>2.1000000000000001E-2</v>
      </c>
      <c r="S204" s="154">
        <v>0</v>
      </c>
      <c r="T204" s="155">
        <f t="shared" si="23"/>
        <v>0</v>
      </c>
      <c r="AR204" s="156" t="s">
        <v>1771</v>
      </c>
      <c r="AT204" s="156" t="s">
        <v>523</v>
      </c>
      <c r="AU204" s="156" t="s">
        <v>82</v>
      </c>
      <c r="AY204" s="17" t="s">
        <v>273</v>
      </c>
      <c r="BE204" s="157">
        <f t="shared" si="24"/>
        <v>0</v>
      </c>
      <c r="BF204" s="157">
        <f t="shared" si="25"/>
        <v>0</v>
      </c>
      <c r="BG204" s="157">
        <f t="shared" si="26"/>
        <v>0</v>
      </c>
      <c r="BH204" s="157">
        <f t="shared" si="27"/>
        <v>0</v>
      </c>
      <c r="BI204" s="157">
        <f t="shared" si="28"/>
        <v>0</v>
      </c>
      <c r="BJ204" s="17" t="s">
        <v>88</v>
      </c>
      <c r="BK204" s="157">
        <f t="shared" si="29"/>
        <v>0</v>
      </c>
      <c r="BL204" s="17" t="s">
        <v>625</v>
      </c>
      <c r="BM204" s="156" t="s">
        <v>1074</v>
      </c>
    </row>
    <row r="205" spans="2:65" s="1" customFormat="1" ht="16.5" customHeight="1">
      <c r="B205" s="143"/>
      <c r="C205" s="188" t="s">
        <v>691</v>
      </c>
      <c r="D205" s="188" t="s">
        <v>523</v>
      </c>
      <c r="E205" s="189" t="s">
        <v>3062</v>
      </c>
      <c r="F205" s="190" t="s">
        <v>3063</v>
      </c>
      <c r="G205" s="191" t="s">
        <v>1134</v>
      </c>
      <c r="H205" s="192">
        <v>14</v>
      </c>
      <c r="I205" s="193"/>
      <c r="J205" s="194">
        <f t="shared" si="20"/>
        <v>0</v>
      </c>
      <c r="K205" s="195"/>
      <c r="L205" s="196"/>
      <c r="M205" s="197" t="s">
        <v>1</v>
      </c>
      <c r="N205" s="198" t="s">
        <v>41</v>
      </c>
      <c r="P205" s="154">
        <f t="shared" si="21"/>
        <v>0</v>
      </c>
      <c r="Q205" s="154">
        <v>0</v>
      </c>
      <c r="R205" s="154">
        <f t="shared" si="22"/>
        <v>0</v>
      </c>
      <c r="S205" s="154">
        <v>0</v>
      </c>
      <c r="T205" s="155">
        <f t="shared" si="23"/>
        <v>0</v>
      </c>
      <c r="AR205" s="156" t="s">
        <v>1771</v>
      </c>
      <c r="AT205" s="156" t="s">
        <v>523</v>
      </c>
      <c r="AU205" s="156" t="s">
        <v>82</v>
      </c>
      <c r="AY205" s="17" t="s">
        <v>273</v>
      </c>
      <c r="BE205" s="157">
        <f t="shared" si="24"/>
        <v>0</v>
      </c>
      <c r="BF205" s="157">
        <f t="shared" si="25"/>
        <v>0</v>
      </c>
      <c r="BG205" s="157">
        <f t="shared" si="26"/>
        <v>0</v>
      </c>
      <c r="BH205" s="157">
        <f t="shared" si="27"/>
        <v>0</v>
      </c>
      <c r="BI205" s="157">
        <f t="shared" si="28"/>
        <v>0</v>
      </c>
      <c r="BJ205" s="17" t="s">
        <v>88</v>
      </c>
      <c r="BK205" s="157">
        <f t="shared" si="29"/>
        <v>0</v>
      </c>
      <c r="BL205" s="17" t="s">
        <v>625</v>
      </c>
      <c r="BM205" s="156" t="s">
        <v>1087</v>
      </c>
    </row>
    <row r="206" spans="2:65" s="1" customFormat="1" ht="24.2" customHeight="1">
      <c r="B206" s="143"/>
      <c r="C206" s="188" t="s">
        <v>696</v>
      </c>
      <c r="D206" s="188" t="s">
        <v>523</v>
      </c>
      <c r="E206" s="189" t="s">
        <v>3064</v>
      </c>
      <c r="F206" s="190" t="s">
        <v>3065</v>
      </c>
      <c r="G206" s="191" t="s">
        <v>1134</v>
      </c>
      <c r="H206" s="192">
        <v>18</v>
      </c>
      <c r="I206" s="193"/>
      <c r="J206" s="194">
        <f t="shared" si="20"/>
        <v>0</v>
      </c>
      <c r="K206" s="195"/>
      <c r="L206" s="196"/>
      <c r="M206" s="197" t="s">
        <v>1</v>
      </c>
      <c r="N206" s="198" t="s">
        <v>41</v>
      </c>
      <c r="P206" s="154">
        <f t="shared" si="21"/>
        <v>0</v>
      </c>
      <c r="Q206" s="154">
        <v>0</v>
      </c>
      <c r="R206" s="154">
        <f t="shared" si="22"/>
        <v>0</v>
      </c>
      <c r="S206" s="154">
        <v>0</v>
      </c>
      <c r="T206" s="155">
        <f t="shared" si="23"/>
        <v>0</v>
      </c>
      <c r="AR206" s="156" t="s">
        <v>1771</v>
      </c>
      <c r="AT206" s="156" t="s">
        <v>523</v>
      </c>
      <c r="AU206" s="156" t="s">
        <v>82</v>
      </c>
      <c r="AY206" s="17" t="s">
        <v>273</v>
      </c>
      <c r="BE206" s="157">
        <f t="shared" si="24"/>
        <v>0</v>
      </c>
      <c r="BF206" s="157">
        <f t="shared" si="25"/>
        <v>0</v>
      </c>
      <c r="BG206" s="157">
        <f t="shared" si="26"/>
        <v>0</v>
      </c>
      <c r="BH206" s="157">
        <f t="shared" si="27"/>
        <v>0</v>
      </c>
      <c r="BI206" s="157">
        <f t="shared" si="28"/>
        <v>0</v>
      </c>
      <c r="BJ206" s="17" t="s">
        <v>88</v>
      </c>
      <c r="BK206" s="157">
        <f t="shared" si="29"/>
        <v>0</v>
      </c>
      <c r="BL206" s="17" t="s">
        <v>625</v>
      </c>
      <c r="BM206" s="156" t="s">
        <v>1099</v>
      </c>
    </row>
    <row r="207" spans="2:65" s="1" customFormat="1" ht="24.2" customHeight="1">
      <c r="B207" s="143"/>
      <c r="C207" s="188" t="s">
        <v>701</v>
      </c>
      <c r="D207" s="188" t="s">
        <v>523</v>
      </c>
      <c r="E207" s="189" t="s">
        <v>3066</v>
      </c>
      <c r="F207" s="190" t="s">
        <v>3067</v>
      </c>
      <c r="G207" s="191" t="s">
        <v>1134</v>
      </c>
      <c r="H207" s="192">
        <v>2</v>
      </c>
      <c r="I207" s="193"/>
      <c r="J207" s="194">
        <f t="shared" si="20"/>
        <v>0</v>
      </c>
      <c r="K207" s="195"/>
      <c r="L207" s="196"/>
      <c r="M207" s="197" t="s">
        <v>1</v>
      </c>
      <c r="N207" s="198" t="s">
        <v>41</v>
      </c>
      <c r="P207" s="154">
        <f t="shared" si="21"/>
        <v>0</v>
      </c>
      <c r="Q207" s="154">
        <v>0</v>
      </c>
      <c r="R207" s="154">
        <f t="shared" si="22"/>
        <v>0</v>
      </c>
      <c r="S207" s="154">
        <v>0</v>
      </c>
      <c r="T207" s="155">
        <f t="shared" si="23"/>
        <v>0</v>
      </c>
      <c r="AR207" s="156" t="s">
        <v>1771</v>
      </c>
      <c r="AT207" s="156" t="s">
        <v>523</v>
      </c>
      <c r="AU207" s="156" t="s">
        <v>82</v>
      </c>
      <c r="AY207" s="17" t="s">
        <v>273</v>
      </c>
      <c r="BE207" s="157">
        <f t="shared" si="24"/>
        <v>0</v>
      </c>
      <c r="BF207" s="157">
        <f t="shared" si="25"/>
        <v>0</v>
      </c>
      <c r="BG207" s="157">
        <f t="shared" si="26"/>
        <v>0</v>
      </c>
      <c r="BH207" s="157">
        <f t="shared" si="27"/>
        <v>0</v>
      </c>
      <c r="BI207" s="157">
        <f t="shared" si="28"/>
        <v>0</v>
      </c>
      <c r="BJ207" s="17" t="s">
        <v>88</v>
      </c>
      <c r="BK207" s="157">
        <f t="shared" si="29"/>
        <v>0</v>
      </c>
      <c r="BL207" s="17" t="s">
        <v>625</v>
      </c>
      <c r="BM207" s="156" t="s">
        <v>1108</v>
      </c>
    </row>
    <row r="208" spans="2:65" s="1" customFormat="1" ht="24.2" customHeight="1">
      <c r="B208" s="143"/>
      <c r="C208" s="188" t="s">
        <v>706</v>
      </c>
      <c r="D208" s="188" t="s">
        <v>523</v>
      </c>
      <c r="E208" s="189" t="s">
        <v>3068</v>
      </c>
      <c r="F208" s="190" t="s">
        <v>3069</v>
      </c>
      <c r="G208" s="191" t="s">
        <v>1134</v>
      </c>
      <c r="H208" s="192">
        <v>1</v>
      </c>
      <c r="I208" s="193"/>
      <c r="J208" s="194">
        <f t="shared" si="20"/>
        <v>0</v>
      </c>
      <c r="K208" s="195"/>
      <c r="L208" s="196"/>
      <c r="M208" s="197" t="s">
        <v>1</v>
      </c>
      <c r="N208" s="198" t="s">
        <v>41</v>
      </c>
      <c r="P208" s="154">
        <f t="shared" si="21"/>
        <v>0</v>
      </c>
      <c r="Q208" s="154">
        <v>0</v>
      </c>
      <c r="R208" s="154">
        <f t="shared" si="22"/>
        <v>0</v>
      </c>
      <c r="S208" s="154">
        <v>0</v>
      </c>
      <c r="T208" s="155">
        <f t="shared" si="23"/>
        <v>0</v>
      </c>
      <c r="AR208" s="156" t="s">
        <v>1771</v>
      </c>
      <c r="AT208" s="156" t="s">
        <v>523</v>
      </c>
      <c r="AU208" s="156" t="s">
        <v>82</v>
      </c>
      <c r="AY208" s="17" t="s">
        <v>273</v>
      </c>
      <c r="BE208" s="157">
        <f t="shared" si="24"/>
        <v>0</v>
      </c>
      <c r="BF208" s="157">
        <f t="shared" si="25"/>
        <v>0</v>
      </c>
      <c r="BG208" s="157">
        <f t="shared" si="26"/>
        <v>0</v>
      </c>
      <c r="BH208" s="157">
        <f t="shared" si="27"/>
        <v>0</v>
      </c>
      <c r="BI208" s="157">
        <f t="shared" si="28"/>
        <v>0</v>
      </c>
      <c r="BJ208" s="17" t="s">
        <v>88</v>
      </c>
      <c r="BK208" s="157">
        <f t="shared" si="29"/>
        <v>0</v>
      </c>
      <c r="BL208" s="17" t="s">
        <v>625</v>
      </c>
      <c r="BM208" s="156" t="s">
        <v>1117</v>
      </c>
    </row>
    <row r="209" spans="2:65" s="1" customFormat="1" ht="33" customHeight="1">
      <c r="B209" s="143"/>
      <c r="C209" s="188" t="s">
        <v>710</v>
      </c>
      <c r="D209" s="188" t="s">
        <v>523</v>
      </c>
      <c r="E209" s="189" t="s">
        <v>3070</v>
      </c>
      <c r="F209" s="190" t="s">
        <v>3071</v>
      </c>
      <c r="G209" s="191" t="s">
        <v>1134</v>
      </c>
      <c r="H209" s="192">
        <v>1</v>
      </c>
      <c r="I209" s="193"/>
      <c r="J209" s="194">
        <f t="shared" si="20"/>
        <v>0</v>
      </c>
      <c r="K209" s="195"/>
      <c r="L209" s="196"/>
      <c r="M209" s="197" t="s">
        <v>1</v>
      </c>
      <c r="N209" s="198" t="s">
        <v>41</v>
      </c>
      <c r="P209" s="154">
        <f t="shared" si="21"/>
        <v>0</v>
      </c>
      <c r="Q209" s="154">
        <v>0</v>
      </c>
      <c r="R209" s="154">
        <f t="shared" si="22"/>
        <v>0</v>
      </c>
      <c r="S209" s="154">
        <v>0</v>
      </c>
      <c r="T209" s="155">
        <f t="shared" si="23"/>
        <v>0</v>
      </c>
      <c r="AR209" s="156" t="s">
        <v>1771</v>
      </c>
      <c r="AT209" s="156" t="s">
        <v>523</v>
      </c>
      <c r="AU209" s="156" t="s">
        <v>82</v>
      </c>
      <c r="AY209" s="17" t="s">
        <v>273</v>
      </c>
      <c r="BE209" s="157">
        <f t="shared" si="24"/>
        <v>0</v>
      </c>
      <c r="BF209" s="157">
        <f t="shared" si="25"/>
        <v>0</v>
      </c>
      <c r="BG209" s="157">
        <f t="shared" si="26"/>
        <v>0</v>
      </c>
      <c r="BH209" s="157">
        <f t="shared" si="27"/>
        <v>0</v>
      </c>
      <c r="BI209" s="157">
        <f t="shared" si="28"/>
        <v>0</v>
      </c>
      <c r="BJ209" s="17" t="s">
        <v>88</v>
      </c>
      <c r="BK209" s="157">
        <f t="shared" si="29"/>
        <v>0</v>
      </c>
      <c r="BL209" s="17" t="s">
        <v>625</v>
      </c>
      <c r="BM209" s="156" t="s">
        <v>1127</v>
      </c>
    </row>
    <row r="210" spans="2:65" s="1" customFormat="1" ht="16.5" customHeight="1">
      <c r="B210" s="143"/>
      <c r="C210" s="188" t="s">
        <v>715</v>
      </c>
      <c r="D210" s="188" t="s">
        <v>523</v>
      </c>
      <c r="E210" s="189" t="s">
        <v>3072</v>
      </c>
      <c r="F210" s="190" t="s">
        <v>3073</v>
      </c>
      <c r="G210" s="191" t="s">
        <v>1134</v>
      </c>
      <c r="H210" s="192">
        <v>800</v>
      </c>
      <c r="I210" s="193"/>
      <c r="J210" s="194">
        <f t="shared" si="20"/>
        <v>0</v>
      </c>
      <c r="K210" s="195"/>
      <c r="L210" s="196"/>
      <c r="M210" s="197" t="s">
        <v>1</v>
      </c>
      <c r="N210" s="198" t="s">
        <v>41</v>
      </c>
      <c r="P210" s="154">
        <f t="shared" si="21"/>
        <v>0</v>
      </c>
      <c r="Q210" s="154">
        <v>0</v>
      </c>
      <c r="R210" s="154">
        <f t="shared" si="22"/>
        <v>0</v>
      </c>
      <c r="S210" s="154">
        <v>0</v>
      </c>
      <c r="T210" s="155">
        <f t="shared" si="23"/>
        <v>0</v>
      </c>
      <c r="AR210" s="156" t="s">
        <v>1771</v>
      </c>
      <c r="AT210" s="156" t="s">
        <v>523</v>
      </c>
      <c r="AU210" s="156" t="s">
        <v>82</v>
      </c>
      <c r="AY210" s="17" t="s">
        <v>273</v>
      </c>
      <c r="BE210" s="157">
        <f t="shared" si="24"/>
        <v>0</v>
      </c>
      <c r="BF210" s="157">
        <f t="shared" si="25"/>
        <v>0</v>
      </c>
      <c r="BG210" s="157">
        <f t="shared" si="26"/>
        <v>0</v>
      </c>
      <c r="BH210" s="157">
        <f t="shared" si="27"/>
        <v>0</v>
      </c>
      <c r="BI210" s="157">
        <f t="shared" si="28"/>
        <v>0</v>
      </c>
      <c r="BJ210" s="17" t="s">
        <v>88</v>
      </c>
      <c r="BK210" s="157">
        <f t="shared" si="29"/>
        <v>0</v>
      </c>
      <c r="BL210" s="17" t="s">
        <v>625</v>
      </c>
      <c r="BM210" s="156" t="s">
        <v>1136</v>
      </c>
    </row>
    <row r="211" spans="2:65" s="1" customFormat="1" ht="16.5" customHeight="1">
      <c r="B211" s="143"/>
      <c r="C211" s="188" t="s">
        <v>721</v>
      </c>
      <c r="D211" s="188" t="s">
        <v>523</v>
      </c>
      <c r="E211" s="189" t="s">
        <v>3074</v>
      </c>
      <c r="F211" s="190" t="s">
        <v>3075</v>
      </c>
      <c r="G211" s="191" t="s">
        <v>1134</v>
      </c>
      <c r="H211" s="192">
        <v>6</v>
      </c>
      <c r="I211" s="193"/>
      <c r="J211" s="194">
        <f t="shared" si="20"/>
        <v>0</v>
      </c>
      <c r="K211" s="195"/>
      <c r="L211" s="196"/>
      <c r="M211" s="197" t="s">
        <v>1</v>
      </c>
      <c r="N211" s="198" t="s">
        <v>41</v>
      </c>
      <c r="P211" s="154">
        <f t="shared" si="21"/>
        <v>0</v>
      </c>
      <c r="Q211" s="154">
        <v>0</v>
      </c>
      <c r="R211" s="154">
        <f t="shared" si="22"/>
        <v>0</v>
      </c>
      <c r="S211" s="154">
        <v>0</v>
      </c>
      <c r="T211" s="155">
        <f t="shared" si="23"/>
        <v>0</v>
      </c>
      <c r="AR211" s="156" t="s">
        <v>1771</v>
      </c>
      <c r="AT211" s="156" t="s">
        <v>523</v>
      </c>
      <c r="AU211" s="156" t="s">
        <v>82</v>
      </c>
      <c r="AY211" s="17" t="s">
        <v>273</v>
      </c>
      <c r="BE211" s="157">
        <f t="shared" si="24"/>
        <v>0</v>
      </c>
      <c r="BF211" s="157">
        <f t="shared" si="25"/>
        <v>0</v>
      </c>
      <c r="BG211" s="157">
        <f t="shared" si="26"/>
        <v>0</v>
      </c>
      <c r="BH211" s="157">
        <f t="shared" si="27"/>
        <v>0</v>
      </c>
      <c r="BI211" s="157">
        <f t="shared" si="28"/>
        <v>0</v>
      </c>
      <c r="BJ211" s="17" t="s">
        <v>88</v>
      </c>
      <c r="BK211" s="157">
        <f t="shared" si="29"/>
        <v>0</v>
      </c>
      <c r="BL211" s="17" t="s">
        <v>625</v>
      </c>
      <c r="BM211" s="156" t="s">
        <v>1147</v>
      </c>
    </row>
    <row r="212" spans="2:65" s="1" customFormat="1" ht="16.5" customHeight="1">
      <c r="B212" s="143"/>
      <c r="C212" s="188" t="s">
        <v>726</v>
      </c>
      <c r="D212" s="188" t="s">
        <v>523</v>
      </c>
      <c r="E212" s="189" t="s">
        <v>3076</v>
      </c>
      <c r="F212" s="190" t="s">
        <v>3077</v>
      </c>
      <c r="G212" s="191" t="s">
        <v>1134</v>
      </c>
      <c r="H212" s="192">
        <v>2</v>
      </c>
      <c r="I212" s="193"/>
      <c r="J212" s="194">
        <f t="shared" si="20"/>
        <v>0</v>
      </c>
      <c r="K212" s="195"/>
      <c r="L212" s="196"/>
      <c r="M212" s="197" t="s">
        <v>1</v>
      </c>
      <c r="N212" s="198" t="s">
        <v>41</v>
      </c>
      <c r="P212" s="154">
        <f t="shared" si="21"/>
        <v>0</v>
      </c>
      <c r="Q212" s="154">
        <v>0</v>
      </c>
      <c r="R212" s="154">
        <f t="shared" si="22"/>
        <v>0</v>
      </c>
      <c r="S212" s="154">
        <v>0</v>
      </c>
      <c r="T212" s="155">
        <f t="shared" si="23"/>
        <v>0</v>
      </c>
      <c r="AR212" s="156" t="s">
        <v>1771</v>
      </c>
      <c r="AT212" s="156" t="s">
        <v>523</v>
      </c>
      <c r="AU212" s="156" t="s">
        <v>82</v>
      </c>
      <c r="AY212" s="17" t="s">
        <v>273</v>
      </c>
      <c r="BE212" s="157">
        <f t="shared" si="24"/>
        <v>0</v>
      </c>
      <c r="BF212" s="157">
        <f t="shared" si="25"/>
        <v>0</v>
      </c>
      <c r="BG212" s="157">
        <f t="shared" si="26"/>
        <v>0</v>
      </c>
      <c r="BH212" s="157">
        <f t="shared" si="27"/>
        <v>0</v>
      </c>
      <c r="BI212" s="157">
        <f t="shared" si="28"/>
        <v>0</v>
      </c>
      <c r="BJ212" s="17" t="s">
        <v>88</v>
      </c>
      <c r="BK212" s="157">
        <f t="shared" si="29"/>
        <v>0</v>
      </c>
      <c r="BL212" s="17" t="s">
        <v>625</v>
      </c>
      <c r="BM212" s="156" t="s">
        <v>1157</v>
      </c>
    </row>
    <row r="213" spans="2:65" s="1" customFormat="1" ht="16.5" customHeight="1">
      <c r="B213" s="143"/>
      <c r="C213" s="188" t="s">
        <v>731</v>
      </c>
      <c r="D213" s="188" t="s">
        <v>523</v>
      </c>
      <c r="E213" s="189" t="s">
        <v>3078</v>
      </c>
      <c r="F213" s="190" t="s">
        <v>3079</v>
      </c>
      <c r="G213" s="191" t="s">
        <v>1134</v>
      </c>
      <c r="H213" s="192">
        <v>2</v>
      </c>
      <c r="I213" s="193"/>
      <c r="J213" s="194">
        <f t="shared" si="20"/>
        <v>0</v>
      </c>
      <c r="K213" s="195"/>
      <c r="L213" s="196"/>
      <c r="M213" s="197" t="s">
        <v>1</v>
      </c>
      <c r="N213" s="198" t="s">
        <v>41</v>
      </c>
      <c r="P213" s="154">
        <f t="shared" si="21"/>
        <v>0</v>
      </c>
      <c r="Q213" s="154">
        <v>0</v>
      </c>
      <c r="R213" s="154">
        <f t="shared" si="22"/>
        <v>0</v>
      </c>
      <c r="S213" s="154">
        <v>0</v>
      </c>
      <c r="T213" s="155">
        <f t="shared" si="23"/>
        <v>0</v>
      </c>
      <c r="AR213" s="156" t="s">
        <v>1771</v>
      </c>
      <c r="AT213" s="156" t="s">
        <v>523</v>
      </c>
      <c r="AU213" s="156" t="s">
        <v>82</v>
      </c>
      <c r="AY213" s="17" t="s">
        <v>273</v>
      </c>
      <c r="BE213" s="157">
        <f t="shared" si="24"/>
        <v>0</v>
      </c>
      <c r="BF213" s="157">
        <f t="shared" si="25"/>
        <v>0</v>
      </c>
      <c r="BG213" s="157">
        <f t="shared" si="26"/>
        <v>0</v>
      </c>
      <c r="BH213" s="157">
        <f t="shared" si="27"/>
        <v>0</v>
      </c>
      <c r="BI213" s="157">
        <f t="shared" si="28"/>
        <v>0</v>
      </c>
      <c r="BJ213" s="17" t="s">
        <v>88</v>
      </c>
      <c r="BK213" s="157">
        <f t="shared" si="29"/>
        <v>0</v>
      </c>
      <c r="BL213" s="17" t="s">
        <v>625</v>
      </c>
      <c r="BM213" s="156" t="s">
        <v>1166</v>
      </c>
    </row>
    <row r="214" spans="2:65" s="1" customFormat="1" ht="21.75" customHeight="1">
      <c r="B214" s="143"/>
      <c r="C214" s="188" t="s">
        <v>735</v>
      </c>
      <c r="D214" s="188" t="s">
        <v>523</v>
      </c>
      <c r="E214" s="189" t="s">
        <v>3080</v>
      </c>
      <c r="F214" s="190" t="s">
        <v>3081</v>
      </c>
      <c r="G214" s="191" t="s">
        <v>2650</v>
      </c>
      <c r="H214" s="192">
        <v>1</v>
      </c>
      <c r="I214" s="193"/>
      <c r="J214" s="194">
        <f t="shared" si="20"/>
        <v>0</v>
      </c>
      <c r="K214" s="195"/>
      <c r="L214" s="196"/>
      <c r="M214" s="197" t="s">
        <v>1</v>
      </c>
      <c r="N214" s="198" t="s">
        <v>41</v>
      </c>
      <c r="P214" s="154">
        <f t="shared" si="21"/>
        <v>0</v>
      </c>
      <c r="Q214" s="154">
        <v>0</v>
      </c>
      <c r="R214" s="154">
        <f t="shared" si="22"/>
        <v>0</v>
      </c>
      <c r="S214" s="154">
        <v>0</v>
      </c>
      <c r="T214" s="155">
        <f t="shared" si="23"/>
        <v>0</v>
      </c>
      <c r="AR214" s="156" t="s">
        <v>1771</v>
      </c>
      <c r="AT214" s="156" t="s">
        <v>523</v>
      </c>
      <c r="AU214" s="156" t="s">
        <v>82</v>
      </c>
      <c r="AY214" s="17" t="s">
        <v>273</v>
      </c>
      <c r="BE214" s="157">
        <f t="shared" si="24"/>
        <v>0</v>
      </c>
      <c r="BF214" s="157">
        <f t="shared" si="25"/>
        <v>0</v>
      </c>
      <c r="BG214" s="157">
        <f t="shared" si="26"/>
        <v>0</v>
      </c>
      <c r="BH214" s="157">
        <f t="shared" si="27"/>
        <v>0</v>
      </c>
      <c r="BI214" s="157">
        <f t="shared" si="28"/>
        <v>0</v>
      </c>
      <c r="BJ214" s="17" t="s">
        <v>88</v>
      </c>
      <c r="BK214" s="157">
        <f t="shared" si="29"/>
        <v>0</v>
      </c>
      <c r="BL214" s="17" t="s">
        <v>625</v>
      </c>
      <c r="BM214" s="156" t="s">
        <v>1176</v>
      </c>
    </row>
    <row r="215" spans="2:65" s="1" customFormat="1" ht="21.75" customHeight="1">
      <c r="B215" s="143"/>
      <c r="C215" s="188" t="s">
        <v>740</v>
      </c>
      <c r="D215" s="188" t="s">
        <v>523</v>
      </c>
      <c r="E215" s="189" t="s">
        <v>3082</v>
      </c>
      <c r="F215" s="190" t="s">
        <v>3083</v>
      </c>
      <c r="G215" s="191" t="s">
        <v>2650</v>
      </c>
      <c r="H215" s="192">
        <v>1</v>
      </c>
      <c r="I215" s="193"/>
      <c r="J215" s="194">
        <f t="shared" si="20"/>
        <v>0</v>
      </c>
      <c r="K215" s="195"/>
      <c r="L215" s="196"/>
      <c r="M215" s="197" t="s">
        <v>1</v>
      </c>
      <c r="N215" s="198" t="s">
        <v>41</v>
      </c>
      <c r="P215" s="154">
        <f t="shared" si="21"/>
        <v>0</v>
      </c>
      <c r="Q215" s="154">
        <v>0</v>
      </c>
      <c r="R215" s="154">
        <f t="shared" si="22"/>
        <v>0</v>
      </c>
      <c r="S215" s="154">
        <v>0</v>
      </c>
      <c r="T215" s="155">
        <f t="shared" si="23"/>
        <v>0</v>
      </c>
      <c r="AR215" s="156" t="s">
        <v>1771</v>
      </c>
      <c r="AT215" s="156" t="s">
        <v>523</v>
      </c>
      <c r="AU215" s="156" t="s">
        <v>82</v>
      </c>
      <c r="AY215" s="17" t="s">
        <v>273</v>
      </c>
      <c r="BE215" s="157">
        <f t="shared" si="24"/>
        <v>0</v>
      </c>
      <c r="BF215" s="157">
        <f t="shared" si="25"/>
        <v>0</v>
      </c>
      <c r="BG215" s="157">
        <f t="shared" si="26"/>
        <v>0</v>
      </c>
      <c r="BH215" s="157">
        <f t="shared" si="27"/>
        <v>0</v>
      </c>
      <c r="BI215" s="157">
        <f t="shared" si="28"/>
        <v>0</v>
      </c>
      <c r="BJ215" s="17" t="s">
        <v>88</v>
      </c>
      <c r="BK215" s="157">
        <f t="shared" si="29"/>
        <v>0</v>
      </c>
      <c r="BL215" s="17" t="s">
        <v>625</v>
      </c>
      <c r="BM215" s="156" t="s">
        <v>1186</v>
      </c>
    </row>
    <row r="216" spans="2:65" s="1" customFormat="1" ht="24.2" customHeight="1">
      <c r="B216" s="143"/>
      <c r="C216" s="188" t="s">
        <v>744</v>
      </c>
      <c r="D216" s="188" t="s">
        <v>523</v>
      </c>
      <c r="E216" s="189" t="s">
        <v>3084</v>
      </c>
      <c r="F216" s="190" t="s">
        <v>3085</v>
      </c>
      <c r="G216" s="191" t="s">
        <v>2650</v>
      </c>
      <c r="H216" s="192">
        <v>1</v>
      </c>
      <c r="I216" s="193"/>
      <c r="J216" s="194">
        <f t="shared" si="20"/>
        <v>0</v>
      </c>
      <c r="K216" s="195"/>
      <c r="L216" s="196"/>
      <c r="M216" s="197" t="s">
        <v>1</v>
      </c>
      <c r="N216" s="198" t="s">
        <v>41</v>
      </c>
      <c r="P216" s="154">
        <f t="shared" si="21"/>
        <v>0</v>
      </c>
      <c r="Q216" s="154">
        <v>0</v>
      </c>
      <c r="R216" s="154">
        <f t="shared" si="22"/>
        <v>0</v>
      </c>
      <c r="S216" s="154">
        <v>0</v>
      </c>
      <c r="T216" s="155">
        <f t="shared" si="23"/>
        <v>0</v>
      </c>
      <c r="AR216" s="156" t="s">
        <v>1771</v>
      </c>
      <c r="AT216" s="156" t="s">
        <v>523</v>
      </c>
      <c r="AU216" s="156" t="s">
        <v>82</v>
      </c>
      <c r="AY216" s="17" t="s">
        <v>273</v>
      </c>
      <c r="BE216" s="157">
        <f t="shared" si="24"/>
        <v>0</v>
      </c>
      <c r="BF216" s="157">
        <f t="shared" si="25"/>
        <v>0</v>
      </c>
      <c r="BG216" s="157">
        <f t="shared" si="26"/>
        <v>0</v>
      </c>
      <c r="BH216" s="157">
        <f t="shared" si="27"/>
        <v>0</v>
      </c>
      <c r="BI216" s="157">
        <f t="shared" si="28"/>
        <v>0</v>
      </c>
      <c r="BJ216" s="17" t="s">
        <v>88</v>
      </c>
      <c r="BK216" s="157">
        <f t="shared" si="29"/>
        <v>0</v>
      </c>
      <c r="BL216" s="17" t="s">
        <v>625</v>
      </c>
      <c r="BM216" s="156" t="s">
        <v>1198</v>
      </c>
    </row>
    <row r="217" spans="2:65" s="11" customFormat="1" ht="22.9" customHeight="1">
      <c r="B217" s="133"/>
      <c r="D217" s="134" t="s">
        <v>74</v>
      </c>
      <c r="E217" s="172" t="s">
        <v>2014</v>
      </c>
      <c r="F217" s="172" t="s">
        <v>3086</v>
      </c>
      <c r="I217" s="136"/>
      <c r="J217" s="173">
        <f>BK217</f>
        <v>0</v>
      </c>
      <c r="L217" s="133"/>
      <c r="M217" s="138"/>
      <c r="P217" s="139">
        <v>0</v>
      </c>
      <c r="R217" s="139">
        <v>0</v>
      </c>
      <c r="T217" s="140">
        <v>0</v>
      </c>
      <c r="AR217" s="134" t="s">
        <v>82</v>
      </c>
      <c r="AT217" s="141" t="s">
        <v>74</v>
      </c>
      <c r="AU217" s="141" t="s">
        <v>82</v>
      </c>
      <c r="AY217" s="134" t="s">
        <v>273</v>
      </c>
      <c r="BK217" s="142">
        <v>0</v>
      </c>
    </row>
    <row r="218" spans="2:65" s="11" customFormat="1" ht="25.9" customHeight="1">
      <c r="B218" s="133"/>
      <c r="D218" s="134" t="s">
        <v>74</v>
      </c>
      <c r="E218" s="135" t="s">
        <v>335</v>
      </c>
      <c r="F218" s="135" t="s">
        <v>3087</v>
      </c>
      <c r="I218" s="136"/>
      <c r="J218" s="137">
        <f>BK218</f>
        <v>0</v>
      </c>
      <c r="L218" s="133"/>
      <c r="M218" s="138"/>
      <c r="P218" s="139">
        <f>SUM(P219:P224)</f>
        <v>0</v>
      </c>
      <c r="R218" s="139">
        <f>SUM(R219:R224)</f>
        <v>0.38850000000000007</v>
      </c>
      <c r="T218" s="140">
        <f>SUM(T219:T224)</f>
        <v>4.9539999999999988</v>
      </c>
      <c r="AR218" s="134" t="s">
        <v>82</v>
      </c>
      <c r="AT218" s="141" t="s">
        <v>74</v>
      </c>
      <c r="AU218" s="141" t="s">
        <v>75</v>
      </c>
      <c r="AY218" s="134" t="s">
        <v>273</v>
      </c>
      <c r="BK218" s="142">
        <f>SUM(BK219:BK224)</f>
        <v>0</v>
      </c>
    </row>
    <row r="219" spans="2:65" s="1" customFormat="1" ht="21.75" customHeight="1">
      <c r="B219" s="143"/>
      <c r="C219" s="144" t="s">
        <v>753</v>
      </c>
      <c r="D219" s="144" t="s">
        <v>274</v>
      </c>
      <c r="E219" s="145" t="s">
        <v>3088</v>
      </c>
      <c r="F219" s="146" t="s">
        <v>3089</v>
      </c>
      <c r="G219" s="147" t="s">
        <v>1134</v>
      </c>
      <c r="H219" s="148">
        <v>234</v>
      </c>
      <c r="I219" s="149"/>
      <c r="J219" s="150">
        <f>ROUND(I219*H219,2)</f>
        <v>0</v>
      </c>
      <c r="K219" s="151"/>
      <c r="L219" s="32"/>
      <c r="M219" s="152" t="s">
        <v>1</v>
      </c>
      <c r="N219" s="153" t="s">
        <v>41</v>
      </c>
      <c r="P219" s="154">
        <f>O219*H219</f>
        <v>0</v>
      </c>
      <c r="Q219" s="154">
        <v>5.0000000000000001E-4</v>
      </c>
      <c r="R219" s="154">
        <f>Q219*H219</f>
        <v>0.11700000000000001</v>
      </c>
      <c r="S219" s="154">
        <v>1.4999999999999999E-2</v>
      </c>
      <c r="T219" s="155">
        <f>S219*H219</f>
        <v>3.51</v>
      </c>
      <c r="AR219" s="156" t="s">
        <v>625</v>
      </c>
      <c r="AT219" s="156" t="s">
        <v>274</v>
      </c>
      <c r="AU219" s="156" t="s">
        <v>82</v>
      </c>
      <c r="AY219" s="17" t="s">
        <v>273</v>
      </c>
      <c r="BE219" s="157">
        <f>IF(N219="základná",J219,0)</f>
        <v>0</v>
      </c>
      <c r="BF219" s="157">
        <f>IF(N219="znížená",J219,0)</f>
        <v>0</v>
      </c>
      <c r="BG219" s="157">
        <f>IF(N219="zákl. prenesená",J219,0)</f>
        <v>0</v>
      </c>
      <c r="BH219" s="157">
        <f>IF(N219="zníž. prenesená",J219,0)</f>
        <v>0</v>
      </c>
      <c r="BI219" s="157">
        <f>IF(N219="nulová",J219,0)</f>
        <v>0</v>
      </c>
      <c r="BJ219" s="17" t="s">
        <v>88</v>
      </c>
      <c r="BK219" s="157">
        <f>ROUND(I219*H219,2)</f>
        <v>0</v>
      </c>
      <c r="BL219" s="17" t="s">
        <v>625</v>
      </c>
      <c r="BM219" s="156" t="s">
        <v>1208</v>
      </c>
    </row>
    <row r="220" spans="2:65" s="1" customFormat="1" ht="21.75" customHeight="1">
      <c r="B220" s="143"/>
      <c r="C220" s="144" t="s">
        <v>758</v>
      </c>
      <c r="D220" s="144" t="s">
        <v>274</v>
      </c>
      <c r="E220" s="145" t="s">
        <v>3090</v>
      </c>
      <c r="F220" s="146" t="s">
        <v>3091</v>
      </c>
      <c r="G220" s="147" t="s">
        <v>344</v>
      </c>
      <c r="H220" s="148">
        <v>316</v>
      </c>
      <c r="I220" s="149"/>
      <c r="J220" s="150">
        <f>ROUND(I220*H220,2)</f>
        <v>0</v>
      </c>
      <c r="K220" s="151"/>
      <c r="L220" s="32"/>
      <c r="M220" s="152" t="s">
        <v>1</v>
      </c>
      <c r="N220" s="153" t="s">
        <v>41</v>
      </c>
      <c r="P220" s="154">
        <f>O220*H220</f>
        <v>0</v>
      </c>
      <c r="Q220" s="154">
        <v>5.0000000000000001E-4</v>
      </c>
      <c r="R220" s="154">
        <f>Q220*H220</f>
        <v>0.158</v>
      </c>
      <c r="S220" s="154">
        <v>2E-3</v>
      </c>
      <c r="T220" s="155">
        <f>S220*H220</f>
        <v>0.63200000000000001</v>
      </c>
      <c r="AR220" s="156" t="s">
        <v>625</v>
      </c>
      <c r="AT220" s="156" t="s">
        <v>274</v>
      </c>
      <c r="AU220" s="156" t="s">
        <v>82</v>
      </c>
      <c r="AY220" s="17" t="s">
        <v>273</v>
      </c>
      <c r="BE220" s="157">
        <f>IF(N220="základná",J220,0)</f>
        <v>0</v>
      </c>
      <c r="BF220" s="157">
        <f>IF(N220="znížená",J220,0)</f>
        <v>0</v>
      </c>
      <c r="BG220" s="157">
        <f>IF(N220="zákl. prenesená",J220,0)</f>
        <v>0</v>
      </c>
      <c r="BH220" s="157">
        <f>IF(N220="zníž. prenesená",J220,0)</f>
        <v>0</v>
      </c>
      <c r="BI220" s="157">
        <f>IF(N220="nulová",J220,0)</f>
        <v>0</v>
      </c>
      <c r="BJ220" s="17" t="s">
        <v>88</v>
      </c>
      <c r="BK220" s="157">
        <f>ROUND(I220*H220,2)</f>
        <v>0</v>
      </c>
      <c r="BL220" s="17" t="s">
        <v>625</v>
      </c>
      <c r="BM220" s="156" t="s">
        <v>1218</v>
      </c>
    </row>
    <row r="221" spans="2:65" s="1" customFormat="1" ht="21.75" customHeight="1">
      <c r="B221" s="143"/>
      <c r="C221" s="144" t="s">
        <v>763</v>
      </c>
      <c r="D221" s="144" t="s">
        <v>274</v>
      </c>
      <c r="E221" s="145" t="s">
        <v>3092</v>
      </c>
      <c r="F221" s="146" t="s">
        <v>3093</v>
      </c>
      <c r="G221" s="147" t="s">
        <v>344</v>
      </c>
      <c r="H221" s="148">
        <v>152</v>
      </c>
      <c r="I221" s="149"/>
      <c r="J221" s="150">
        <f>ROUND(I221*H221,2)</f>
        <v>0</v>
      </c>
      <c r="K221" s="151"/>
      <c r="L221" s="32"/>
      <c r="M221" s="152" t="s">
        <v>1</v>
      </c>
      <c r="N221" s="153" t="s">
        <v>41</v>
      </c>
      <c r="P221" s="154">
        <f>O221*H221</f>
        <v>0</v>
      </c>
      <c r="Q221" s="154">
        <v>5.0000000000000001E-4</v>
      </c>
      <c r="R221" s="154">
        <f>Q221*H221</f>
        <v>7.5999999999999998E-2</v>
      </c>
      <c r="S221" s="154">
        <v>4.0000000000000001E-3</v>
      </c>
      <c r="T221" s="155">
        <f>S221*H221</f>
        <v>0.60799999999999998</v>
      </c>
      <c r="AR221" s="156" t="s">
        <v>625</v>
      </c>
      <c r="AT221" s="156" t="s">
        <v>274</v>
      </c>
      <c r="AU221" s="156" t="s">
        <v>82</v>
      </c>
      <c r="AY221" s="17" t="s">
        <v>273</v>
      </c>
      <c r="BE221" s="157">
        <f>IF(N221="základná",J221,0)</f>
        <v>0</v>
      </c>
      <c r="BF221" s="157">
        <f>IF(N221="znížená",J221,0)</f>
        <v>0</v>
      </c>
      <c r="BG221" s="157">
        <f>IF(N221="zákl. prenesená",J221,0)</f>
        <v>0</v>
      </c>
      <c r="BH221" s="157">
        <f>IF(N221="zníž. prenesená",J221,0)</f>
        <v>0</v>
      </c>
      <c r="BI221" s="157">
        <f>IF(N221="nulová",J221,0)</f>
        <v>0</v>
      </c>
      <c r="BJ221" s="17" t="s">
        <v>88</v>
      </c>
      <c r="BK221" s="157">
        <f>ROUND(I221*H221,2)</f>
        <v>0</v>
      </c>
      <c r="BL221" s="17" t="s">
        <v>625</v>
      </c>
      <c r="BM221" s="156" t="s">
        <v>1230</v>
      </c>
    </row>
    <row r="222" spans="2:65" s="1" customFormat="1" ht="24.2" customHeight="1">
      <c r="B222" s="143"/>
      <c r="C222" s="144" t="s">
        <v>769</v>
      </c>
      <c r="D222" s="144" t="s">
        <v>274</v>
      </c>
      <c r="E222" s="145" t="s">
        <v>3094</v>
      </c>
      <c r="F222" s="146" t="s">
        <v>3095</v>
      </c>
      <c r="G222" s="147" t="s">
        <v>344</v>
      </c>
      <c r="H222" s="148">
        <v>18</v>
      </c>
      <c r="I222" s="149"/>
      <c r="J222" s="150">
        <f>ROUND(I222*H222,2)</f>
        <v>0</v>
      </c>
      <c r="K222" s="151"/>
      <c r="L222" s="32"/>
      <c r="M222" s="152" t="s">
        <v>1</v>
      </c>
      <c r="N222" s="153" t="s">
        <v>41</v>
      </c>
      <c r="P222" s="154">
        <f>O222*H222</f>
        <v>0</v>
      </c>
      <c r="Q222" s="154">
        <v>5.0000000000000001E-4</v>
      </c>
      <c r="R222" s="154">
        <f>Q222*H222</f>
        <v>9.0000000000000011E-3</v>
      </c>
      <c r="S222" s="154">
        <v>5.0000000000000001E-3</v>
      </c>
      <c r="T222" s="155">
        <f>S222*H222</f>
        <v>0.09</v>
      </c>
      <c r="AR222" s="156" t="s">
        <v>625</v>
      </c>
      <c r="AT222" s="156" t="s">
        <v>274</v>
      </c>
      <c r="AU222" s="156" t="s">
        <v>82</v>
      </c>
      <c r="AY222" s="17" t="s">
        <v>273</v>
      </c>
      <c r="BE222" s="157">
        <f>IF(N222="základná",J222,0)</f>
        <v>0</v>
      </c>
      <c r="BF222" s="157">
        <f>IF(N222="znížená",J222,0)</f>
        <v>0</v>
      </c>
      <c r="BG222" s="157">
        <f>IF(N222="zákl. prenesená",J222,0)</f>
        <v>0</v>
      </c>
      <c r="BH222" s="157">
        <f>IF(N222="zníž. prenesená",J222,0)</f>
        <v>0</v>
      </c>
      <c r="BI222" s="157">
        <f>IF(N222="nulová",J222,0)</f>
        <v>0</v>
      </c>
      <c r="BJ222" s="17" t="s">
        <v>88</v>
      </c>
      <c r="BK222" s="157">
        <f>ROUND(I222*H222,2)</f>
        <v>0</v>
      </c>
      <c r="BL222" s="17" t="s">
        <v>625</v>
      </c>
      <c r="BM222" s="156" t="s">
        <v>1266</v>
      </c>
    </row>
    <row r="223" spans="2:65" s="1" customFormat="1" ht="24.2" customHeight="1">
      <c r="B223" s="143"/>
      <c r="C223" s="144" t="s">
        <v>775</v>
      </c>
      <c r="D223" s="144" t="s">
        <v>274</v>
      </c>
      <c r="E223" s="145" t="s">
        <v>3096</v>
      </c>
      <c r="F223" s="146" t="s">
        <v>3097</v>
      </c>
      <c r="G223" s="147" t="s">
        <v>344</v>
      </c>
      <c r="H223" s="148">
        <v>57</v>
      </c>
      <c r="I223" s="149"/>
      <c r="J223" s="150">
        <f>ROUND(I223*H223,2)</f>
        <v>0</v>
      </c>
      <c r="K223" s="151"/>
      <c r="L223" s="32"/>
      <c r="M223" s="152" t="s">
        <v>1</v>
      </c>
      <c r="N223" s="153" t="s">
        <v>41</v>
      </c>
      <c r="P223" s="154">
        <f>O223*H223</f>
        <v>0</v>
      </c>
      <c r="Q223" s="154">
        <v>5.0000000000000001E-4</v>
      </c>
      <c r="R223" s="154">
        <f>Q223*H223</f>
        <v>2.8500000000000001E-2</v>
      </c>
      <c r="S223" s="154">
        <v>2E-3</v>
      </c>
      <c r="T223" s="155">
        <f>S223*H223</f>
        <v>0.114</v>
      </c>
      <c r="AR223" s="156" t="s">
        <v>625</v>
      </c>
      <c r="AT223" s="156" t="s">
        <v>274</v>
      </c>
      <c r="AU223" s="156" t="s">
        <v>82</v>
      </c>
      <c r="AY223" s="17" t="s">
        <v>273</v>
      </c>
      <c r="BE223" s="157">
        <f>IF(N223="základná",J223,0)</f>
        <v>0</v>
      </c>
      <c r="BF223" s="157">
        <f>IF(N223="znížená",J223,0)</f>
        <v>0</v>
      </c>
      <c r="BG223" s="157">
        <f>IF(N223="zákl. prenesená",J223,0)</f>
        <v>0</v>
      </c>
      <c r="BH223" s="157">
        <f>IF(N223="zníž. prenesená",J223,0)</f>
        <v>0</v>
      </c>
      <c r="BI223" s="157">
        <f>IF(N223="nulová",J223,0)</f>
        <v>0</v>
      </c>
      <c r="BJ223" s="17" t="s">
        <v>88</v>
      </c>
      <c r="BK223" s="157">
        <f>ROUND(I223*H223,2)</f>
        <v>0</v>
      </c>
      <c r="BL223" s="17" t="s">
        <v>625</v>
      </c>
      <c r="BM223" s="156" t="s">
        <v>1285</v>
      </c>
    </row>
    <row r="224" spans="2:65" s="11" customFormat="1" ht="22.9" customHeight="1">
      <c r="B224" s="133"/>
      <c r="D224" s="134" t="s">
        <v>74</v>
      </c>
      <c r="E224" s="172" t="s">
        <v>2105</v>
      </c>
      <c r="F224" s="172" t="s">
        <v>3098</v>
      </c>
      <c r="I224" s="136"/>
      <c r="J224" s="173">
        <f>BK224</f>
        <v>0</v>
      </c>
      <c r="L224" s="133"/>
      <c r="M224" s="138"/>
      <c r="P224" s="139">
        <v>0</v>
      </c>
      <c r="R224" s="139">
        <v>0</v>
      </c>
      <c r="T224" s="140">
        <v>0</v>
      </c>
      <c r="AR224" s="134" t="s">
        <v>82</v>
      </c>
      <c r="AT224" s="141" t="s">
        <v>74</v>
      </c>
      <c r="AU224" s="141" t="s">
        <v>82</v>
      </c>
      <c r="AY224" s="134" t="s">
        <v>273</v>
      </c>
      <c r="BK224" s="142">
        <v>0</v>
      </c>
    </row>
    <row r="225" spans="2:65" s="11" customFormat="1" ht="25.9" customHeight="1">
      <c r="B225" s="133"/>
      <c r="D225" s="134" t="s">
        <v>74</v>
      </c>
      <c r="E225" s="135" t="s">
        <v>3099</v>
      </c>
      <c r="F225" s="135" t="s">
        <v>3100</v>
      </c>
      <c r="I225" s="136"/>
      <c r="J225" s="137">
        <f>BK225</f>
        <v>0</v>
      </c>
      <c r="L225" s="133"/>
      <c r="M225" s="138"/>
      <c r="P225" s="139">
        <f>SUM(P226:P305)</f>
        <v>0</v>
      </c>
      <c r="R225" s="139">
        <f>SUM(R226:R305)</f>
        <v>0</v>
      </c>
      <c r="T225" s="140">
        <f>SUM(T226:T305)</f>
        <v>0</v>
      </c>
      <c r="AR225" s="134" t="s">
        <v>82</v>
      </c>
      <c r="AT225" s="141" t="s">
        <v>74</v>
      </c>
      <c r="AU225" s="141" t="s">
        <v>75</v>
      </c>
      <c r="AY225" s="134" t="s">
        <v>273</v>
      </c>
      <c r="BK225" s="142">
        <f>SUM(BK226:BK305)</f>
        <v>0</v>
      </c>
    </row>
    <row r="226" spans="2:65" s="1" customFormat="1" ht="24.2" customHeight="1">
      <c r="B226" s="143"/>
      <c r="C226" s="144" t="s">
        <v>783</v>
      </c>
      <c r="D226" s="144" t="s">
        <v>274</v>
      </c>
      <c r="E226" s="145" t="s">
        <v>3101</v>
      </c>
      <c r="F226" s="146" t="s">
        <v>3102</v>
      </c>
      <c r="G226" s="147" t="s">
        <v>344</v>
      </c>
      <c r="H226" s="148">
        <v>8</v>
      </c>
      <c r="I226" s="149"/>
      <c r="J226" s="150">
        <f t="shared" ref="J226:J257" si="30">ROUND(I226*H226,2)</f>
        <v>0</v>
      </c>
      <c r="K226" s="151"/>
      <c r="L226" s="32"/>
      <c r="M226" s="152" t="s">
        <v>1</v>
      </c>
      <c r="N226" s="153" t="s">
        <v>41</v>
      </c>
      <c r="P226" s="154">
        <f t="shared" ref="P226:P257" si="31">O226*H226</f>
        <v>0</v>
      </c>
      <c r="Q226" s="154">
        <v>0</v>
      </c>
      <c r="R226" s="154">
        <f t="shared" ref="R226:R257" si="32">Q226*H226</f>
        <v>0</v>
      </c>
      <c r="S226" s="154">
        <v>0</v>
      </c>
      <c r="T226" s="155">
        <f t="shared" ref="T226:T257" si="33">S226*H226</f>
        <v>0</v>
      </c>
      <c r="AR226" s="156" t="s">
        <v>625</v>
      </c>
      <c r="AT226" s="156" t="s">
        <v>274</v>
      </c>
      <c r="AU226" s="156" t="s">
        <v>82</v>
      </c>
      <c r="AY226" s="17" t="s">
        <v>273</v>
      </c>
      <c r="BE226" s="157">
        <f t="shared" ref="BE226:BE257" si="34">IF(N226="základná",J226,0)</f>
        <v>0</v>
      </c>
      <c r="BF226" s="157">
        <f t="shared" ref="BF226:BF257" si="35">IF(N226="znížená",J226,0)</f>
        <v>0</v>
      </c>
      <c r="BG226" s="157">
        <f t="shared" ref="BG226:BG257" si="36">IF(N226="zákl. prenesená",J226,0)</f>
        <v>0</v>
      </c>
      <c r="BH226" s="157">
        <f t="shared" ref="BH226:BH257" si="37">IF(N226="zníž. prenesená",J226,0)</f>
        <v>0</v>
      </c>
      <c r="BI226" s="157">
        <f t="shared" ref="BI226:BI257" si="38">IF(N226="nulová",J226,0)</f>
        <v>0</v>
      </c>
      <c r="BJ226" s="17" t="s">
        <v>88</v>
      </c>
      <c r="BK226" s="157">
        <f t="shared" ref="BK226:BK257" si="39">ROUND(I226*H226,2)</f>
        <v>0</v>
      </c>
      <c r="BL226" s="17" t="s">
        <v>625</v>
      </c>
      <c r="BM226" s="156" t="s">
        <v>1303</v>
      </c>
    </row>
    <row r="227" spans="2:65" s="1" customFormat="1" ht="24.2" customHeight="1">
      <c r="B227" s="143"/>
      <c r="C227" s="144" t="s">
        <v>787</v>
      </c>
      <c r="D227" s="144" t="s">
        <v>274</v>
      </c>
      <c r="E227" s="145" t="s">
        <v>3103</v>
      </c>
      <c r="F227" s="146" t="s">
        <v>3104</v>
      </c>
      <c r="G227" s="147" t="s">
        <v>344</v>
      </c>
      <c r="H227" s="148">
        <v>10</v>
      </c>
      <c r="I227" s="149"/>
      <c r="J227" s="150">
        <f t="shared" si="30"/>
        <v>0</v>
      </c>
      <c r="K227" s="151"/>
      <c r="L227" s="32"/>
      <c r="M227" s="152" t="s">
        <v>1</v>
      </c>
      <c r="N227" s="153" t="s">
        <v>41</v>
      </c>
      <c r="P227" s="154">
        <f t="shared" si="31"/>
        <v>0</v>
      </c>
      <c r="Q227" s="154">
        <v>0</v>
      </c>
      <c r="R227" s="154">
        <f t="shared" si="32"/>
        <v>0</v>
      </c>
      <c r="S227" s="154">
        <v>0</v>
      </c>
      <c r="T227" s="155">
        <f t="shared" si="33"/>
        <v>0</v>
      </c>
      <c r="AR227" s="156" t="s">
        <v>625</v>
      </c>
      <c r="AT227" s="156" t="s">
        <v>274</v>
      </c>
      <c r="AU227" s="156" t="s">
        <v>82</v>
      </c>
      <c r="AY227" s="17" t="s">
        <v>273</v>
      </c>
      <c r="BE227" s="157">
        <f t="shared" si="34"/>
        <v>0</v>
      </c>
      <c r="BF227" s="157">
        <f t="shared" si="35"/>
        <v>0</v>
      </c>
      <c r="BG227" s="157">
        <f t="shared" si="36"/>
        <v>0</v>
      </c>
      <c r="BH227" s="157">
        <f t="shared" si="37"/>
        <v>0</v>
      </c>
      <c r="BI227" s="157">
        <f t="shared" si="38"/>
        <v>0</v>
      </c>
      <c r="BJ227" s="17" t="s">
        <v>88</v>
      </c>
      <c r="BK227" s="157">
        <f t="shared" si="39"/>
        <v>0</v>
      </c>
      <c r="BL227" s="17" t="s">
        <v>625</v>
      </c>
      <c r="BM227" s="156" t="s">
        <v>1319</v>
      </c>
    </row>
    <row r="228" spans="2:65" s="1" customFormat="1" ht="24.2" customHeight="1">
      <c r="B228" s="143"/>
      <c r="C228" s="144" t="s">
        <v>791</v>
      </c>
      <c r="D228" s="144" t="s">
        <v>274</v>
      </c>
      <c r="E228" s="145" t="s">
        <v>3105</v>
      </c>
      <c r="F228" s="146" t="s">
        <v>3106</v>
      </c>
      <c r="G228" s="147" t="s">
        <v>344</v>
      </c>
      <c r="H228" s="148">
        <v>72</v>
      </c>
      <c r="I228" s="149"/>
      <c r="J228" s="150">
        <f t="shared" si="30"/>
        <v>0</v>
      </c>
      <c r="K228" s="151"/>
      <c r="L228" s="32"/>
      <c r="M228" s="152" t="s">
        <v>1</v>
      </c>
      <c r="N228" s="153" t="s">
        <v>41</v>
      </c>
      <c r="P228" s="154">
        <f t="shared" si="31"/>
        <v>0</v>
      </c>
      <c r="Q228" s="154">
        <v>0</v>
      </c>
      <c r="R228" s="154">
        <f t="shared" si="32"/>
        <v>0</v>
      </c>
      <c r="S228" s="154">
        <v>0</v>
      </c>
      <c r="T228" s="155">
        <f t="shared" si="33"/>
        <v>0</v>
      </c>
      <c r="AR228" s="156" t="s">
        <v>625</v>
      </c>
      <c r="AT228" s="156" t="s">
        <v>274</v>
      </c>
      <c r="AU228" s="156" t="s">
        <v>82</v>
      </c>
      <c r="AY228" s="17" t="s">
        <v>273</v>
      </c>
      <c r="BE228" s="157">
        <f t="shared" si="34"/>
        <v>0</v>
      </c>
      <c r="BF228" s="157">
        <f t="shared" si="35"/>
        <v>0</v>
      </c>
      <c r="BG228" s="157">
        <f t="shared" si="36"/>
        <v>0</v>
      </c>
      <c r="BH228" s="157">
        <f t="shared" si="37"/>
        <v>0</v>
      </c>
      <c r="BI228" s="157">
        <f t="shared" si="38"/>
        <v>0</v>
      </c>
      <c r="BJ228" s="17" t="s">
        <v>88</v>
      </c>
      <c r="BK228" s="157">
        <f t="shared" si="39"/>
        <v>0</v>
      </c>
      <c r="BL228" s="17" t="s">
        <v>625</v>
      </c>
      <c r="BM228" s="156" t="s">
        <v>1336</v>
      </c>
    </row>
    <row r="229" spans="2:65" s="1" customFormat="1" ht="33" customHeight="1">
      <c r="B229" s="143"/>
      <c r="C229" s="144" t="s">
        <v>798</v>
      </c>
      <c r="D229" s="144" t="s">
        <v>274</v>
      </c>
      <c r="E229" s="145" t="s">
        <v>3107</v>
      </c>
      <c r="F229" s="146" t="s">
        <v>3108</v>
      </c>
      <c r="G229" s="147" t="s">
        <v>344</v>
      </c>
      <c r="H229" s="148">
        <v>142</v>
      </c>
      <c r="I229" s="149"/>
      <c r="J229" s="150">
        <f t="shared" si="30"/>
        <v>0</v>
      </c>
      <c r="K229" s="151"/>
      <c r="L229" s="32"/>
      <c r="M229" s="152" t="s">
        <v>1</v>
      </c>
      <c r="N229" s="153" t="s">
        <v>41</v>
      </c>
      <c r="P229" s="154">
        <f t="shared" si="31"/>
        <v>0</v>
      </c>
      <c r="Q229" s="154">
        <v>0</v>
      </c>
      <c r="R229" s="154">
        <f t="shared" si="32"/>
        <v>0</v>
      </c>
      <c r="S229" s="154">
        <v>0</v>
      </c>
      <c r="T229" s="155">
        <f t="shared" si="33"/>
        <v>0</v>
      </c>
      <c r="AR229" s="156" t="s">
        <v>625</v>
      </c>
      <c r="AT229" s="156" t="s">
        <v>274</v>
      </c>
      <c r="AU229" s="156" t="s">
        <v>82</v>
      </c>
      <c r="AY229" s="17" t="s">
        <v>273</v>
      </c>
      <c r="BE229" s="157">
        <f t="shared" si="34"/>
        <v>0</v>
      </c>
      <c r="BF229" s="157">
        <f t="shared" si="35"/>
        <v>0</v>
      </c>
      <c r="BG229" s="157">
        <f t="shared" si="36"/>
        <v>0</v>
      </c>
      <c r="BH229" s="157">
        <f t="shared" si="37"/>
        <v>0</v>
      </c>
      <c r="BI229" s="157">
        <f t="shared" si="38"/>
        <v>0</v>
      </c>
      <c r="BJ229" s="17" t="s">
        <v>88</v>
      </c>
      <c r="BK229" s="157">
        <f t="shared" si="39"/>
        <v>0</v>
      </c>
      <c r="BL229" s="17" t="s">
        <v>625</v>
      </c>
      <c r="BM229" s="156" t="s">
        <v>1360</v>
      </c>
    </row>
    <row r="230" spans="2:65" s="1" customFormat="1" ht="33" customHeight="1">
      <c r="B230" s="143"/>
      <c r="C230" s="144" t="s">
        <v>480</v>
      </c>
      <c r="D230" s="144" t="s">
        <v>274</v>
      </c>
      <c r="E230" s="145" t="s">
        <v>3109</v>
      </c>
      <c r="F230" s="146" t="s">
        <v>3110</v>
      </c>
      <c r="G230" s="147" t="s">
        <v>344</v>
      </c>
      <c r="H230" s="148">
        <v>60</v>
      </c>
      <c r="I230" s="149"/>
      <c r="J230" s="150">
        <f t="shared" si="30"/>
        <v>0</v>
      </c>
      <c r="K230" s="151"/>
      <c r="L230" s="32"/>
      <c r="M230" s="152" t="s">
        <v>1</v>
      </c>
      <c r="N230" s="153" t="s">
        <v>41</v>
      </c>
      <c r="P230" s="154">
        <f t="shared" si="31"/>
        <v>0</v>
      </c>
      <c r="Q230" s="154">
        <v>0</v>
      </c>
      <c r="R230" s="154">
        <f t="shared" si="32"/>
        <v>0</v>
      </c>
      <c r="S230" s="154">
        <v>0</v>
      </c>
      <c r="T230" s="155">
        <f t="shared" si="33"/>
        <v>0</v>
      </c>
      <c r="AR230" s="156" t="s">
        <v>625</v>
      </c>
      <c r="AT230" s="156" t="s">
        <v>274</v>
      </c>
      <c r="AU230" s="156" t="s">
        <v>82</v>
      </c>
      <c r="AY230" s="17" t="s">
        <v>273</v>
      </c>
      <c r="BE230" s="157">
        <f t="shared" si="34"/>
        <v>0</v>
      </c>
      <c r="BF230" s="157">
        <f t="shared" si="35"/>
        <v>0</v>
      </c>
      <c r="BG230" s="157">
        <f t="shared" si="36"/>
        <v>0</v>
      </c>
      <c r="BH230" s="157">
        <f t="shared" si="37"/>
        <v>0</v>
      </c>
      <c r="BI230" s="157">
        <f t="shared" si="38"/>
        <v>0</v>
      </c>
      <c r="BJ230" s="17" t="s">
        <v>88</v>
      </c>
      <c r="BK230" s="157">
        <f t="shared" si="39"/>
        <v>0</v>
      </c>
      <c r="BL230" s="17" t="s">
        <v>625</v>
      </c>
      <c r="BM230" s="156" t="s">
        <v>1389</v>
      </c>
    </row>
    <row r="231" spans="2:65" s="1" customFormat="1" ht="24.2" customHeight="1">
      <c r="B231" s="143"/>
      <c r="C231" s="144" t="s">
        <v>802</v>
      </c>
      <c r="D231" s="144" t="s">
        <v>274</v>
      </c>
      <c r="E231" s="145" t="s">
        <v>3111</v>
      </c>
      <c r="F231" s="146" t="s">
        <v>3112</v>
      </c>
      <c r="G231" s="147" t="s">
        <v>1134</v>
      </c>
      <c r="H231" s="148">
        <v>50</v>
      </c>
      <c r="I231" s="149"/>
      <c r="J231" s="150">
        <f t="shared" si="30"/>
        <v>0</v>
      </c>
      <c r="K231" s="151"/>
      <c r="L231" s="32"/>
      <c r="M231" s="152" t="s">
        <v>1</v>
      </c>
      <c r="N231" s="153" t="s">
        <v>41</v>
      </c>
      <c r="P231" s="154">
        <f t="shared" si="31"/>
        <v>0</v>
      </c>
      <c r="Q231" s="154">
        <v>0</v>
      </c>
      <c r="R231" s="154">
        <f t="shared" si="32"/>
        <v>0</v>
      </c>
      <c r="S231" s="154">
        <v>0</v>
      </c>
      <c r="T231" s="155">
        <f t="shared" si="33"/>
        <v>0</v>
      </c>
      <c r="AR231" s="156" t="s">
        <v>625</v>
      </c>
      <c r="AT231" s="156" t="s">
        <v>274</v>
      </c>
      <c r="AU231" s="156" t="s">
        <v>82</v>
      </c>
      <c r="AY231" s="17" t="s">
        <v>273</v>
      </c>
      <c r="BE231" s="157">
        <f t="shared" si="34"/>
        <v>0</v>
      </c>
      <c r="BF231" s="157">
        <f t="shared" si="35"/>
        <v>0</v>
      </c>
      <c r="BG231" s="157">
        <f t="shared" si="36"/>
        <v>0</v>
      </c>
      <c r="BH231" s="157">
        <f t="shared" si="37"/>
        <v>0</v>
      </c>
      <c r="BI231" s="157">
        <f t="shared" si="38"/>
        <v>0</v>
      </c>
      <c r="BJ231" s="17" t="s">
        <v>88</v>
      </c>
      <c r="BK231" s="157">
        <f t="shared" si="39"/>
        <v>0</v>
      </c>
      <c r="BL231" s="17" t="s">
        <v>625</v>
      </c>
      <c r="BM231" s="156" t="s">
        <v>1407</v>
      </c>
    </row>
    <row r="232" spans="2:65" s="1" customFormat="1" ht="24.2" customHeight="1">
      <c r="B232" s="143"/>
      <c r="C232" s="144" t="s">
        <v>804</v>
      </c>
      <c r="D232" s="144" t="s">
        <v>274</v>
      </c>
      <c r="E232" s="145" t="s">
        <v>3113</v>
      </c>
      <c r="F232" s="146" t="s">
        <v>3114</v>
      </c>
      <c r="G232" s="147" t="s">
        <v>1134</v>
      </c>
      <c r="H232" s="148">
        <v>54</v>
      </c>
      <c r="I232" s="149"/>
      <c r="J232" s="150">
        <f t="shared" si="30"/>
        <v>0</v>
      </c>
      <c r="K232" s="151"/>
      <c r="L232" s="32"/>
      <c r="M232" s="152" t="s">
        <v>1</v>
      </c>
      <c r="N232" s="153" t="s">
        <v>41</v>
      </c>
      <c r="P232" s="154">
        <f t="shared" si="31"/>
        <v>0</v>
      </c>
      <c r="Q232" s="154">
        <v>0</v>
      </c>
      <c r="R232" s="154">
        <f t="shared" si="32"/>
        <v>0</v>
      </c>
      <c r="S232" s="154">
        <v>0</v>
      </c>
      <c r="T232" s="155">
        <f t="shared" si="33"/>
        <v>0</v>
      </c>
      <c r="AR232" s="156" t="s">
        <v>625</v>
      </c>
      <c r="AT232" s="156" t="s">
        <v>274</v>
      </c>
      <c r="AU232" s="156" t="s">
        <v>82</v>
      </c>
      <c r="AY232" s="17" t="s">
        <v>273</v>
      </c>
      <c r="BE232" s="157">
        <f t="shared" si="34"/>
        <v>0</v>
      </c>
      <c r="BF232" s="157">
        <f t="shared" si="35"/>
        <v>0</v>
      </c>
      <c r="BG232" s="157">
        <f t="shared" si="36"/>
        <v>0</v>
      </c>
      <c r="BH232" s="157">
        <f t="shared" si="37"/>
        <v>0</v>
      </c>
      <c r="BI232" s="157">
        <f t="shared" si="38"/>
        <v>0</v>
      </c>
      <c r="BJ232" s="17" t="s">
        <v>88</v>
      </c>
      <c r="BK232" s="157">
        <f t="shared" si="39"/>
        <v>0</v>
      </c>
      <c r="BL232" s="17" t="s">
        <v>625</v>
      </c>
      <c r="BM232" s="156" t="s">
        <v>1417</v>
      </c>
    </row>
    <row r="233" spans="2:65" s="1" customFormat="1" ht="24.2" customHeight="1">
      <c r="B233" s="143"/>
      <c r="C233" s="144" t="s">
        <v>809</v>
      </c>
      <c r="D233" s="144" t="s">
        <v>274</v>
      </c>
      <c r="E233" s="145" t="s">
        <v>3115</v>
      </c>
      <c r="F233" s="146" t="s">
        <v>3116</v>
      </c>
      <c r="G233" s="147" t="s">
        <v>1134</v>
      </c>
      <c r="H233" s="148">
        <v>8</v>
      </c>
      <c r="I233" s="149"/>
      <c r="J233" s="150">
        <f t="shared" si="30"/>
        <v>0</v>
      </c>
      <c r="K233" s="151"/>
      <c r="L233" s="32"/>
      <c r="M233" s="152" t="s">
        <v>1</v>
      </c>
      <c r="N233" s="153" t="s">
        <v>41</v>
      </c>
      <c r="P233" s="154">
        <f t="shared" si="31"/>
        <v>0</v>
      </c>
      <c r="Q233" s="154">
        <v>0</v>
      </c>
      <c r="R233" s="154">
        <f t="shared" si="32"/>
        <v>0</v>
      </c>
      <c r="S233" s="154">
        <v>0</v>
      </c>
      <c r="T233" s="155">
        <f t="shared" si="33"/>
        <v>0</v>
      </c>
      <c r="AR233" s="156" t="s">
        <v>625</v>
      </c>
      <c r="AT233" s="156" t="s">
        <v>274</v>
      </c>
      <c r="AU233" s="156" t="s">
        <v>82</v>
      </c>
      <c r="AY233" s="17" t="s">
        <v>273</v>
      </c>
      <c r="BE233" s="157">
        <f t="shared" si="34"/>
        <v>0</v>
      </c>
      <c r="BF233" s="157">
        <f t="shared" si="35"/>
        <v>0</v>
      </c>
      <c r="BG233" s="157">
        <f t="shared" si="36"/>
        <v>0</v>
      </c>
      <c r="BH233" s="157">
        <f t="shared" si="37"/>
        <v>0</v>
      </c>
      <c r="BI233" s="157">
        <f t="shared" si="38"/>
        <v>0</v>
      </c>
      <c r="BJ233" s="17" t="s">
        <v>88</v>
      </c>
      <c r="BK233" s="157">
        <f t="shared" si="39"/>
        <v>0</v>
      </c>
      <c r="BL233" s="17" t="s">
        <v>625</v>
      </c>
      <c r="BM233" s="156" t="s">
        <v>1427</v>
      </c>
    </row>
    <row r="234" spans="2:65" s="1" customFormat="1" ht="24.2" customHeight="1">
      <c r="B234" s="143"/>
      <c r="C234" s="144" t="s">
        <v>813</v>
      </c>
      <c r="D234" s="144" t="s">
        <v>274</v>
      </c>
      <c r="E234" s="145" t="s">
        <v>3117</v>
      </c>
      <c r="F234" s="146" t="s">
        <v>3118</v>
      </c>
      <c r="G234" s="147" t="s">
        <v>1134</v>
      </c>
      <c r="H234" s="148">
        <v>39</v>
      </c>
      <c r="I234" s="149"/>
      <c r="J234" s="150">
        <f t="shared" si="30"/>
        <v>0</v>
      </c>
      <c r="K234" s="151"/>
      <c r="L234" s="32"/>
      <c r="M234" s="152" t="s">
        <v>1</v>
      </c>
      <c r="N234" s="153" t="s">
        <v>41</v>
      </c>
      <c r="P234" s="154">
        <f t="shared" si="31"/>
        <v>0</v>
      </c>
      <c r="Q234" s="154">
        <v>0</v>
      </c>
      <c r="R234" s="154">
        <f t="shared" si="32"/>
        <v>0</v>
      </c>
      <c r="S234" s="154">
        <v>0</v>
      </c>
      <c r="T234" s="155">
        <f t="shared" si="33"/>
        <v>0</v>
      </c>
      <c r="AR234" s="156" t="s">
        <v>625</v>
      </c>
      <c r="AT234" s="156" t="s">
        <v>274</v>
      </c>
      <c r="AU234" s="156" t="s">
        <v>82</v>
      </c>
      <c r="AY234" s="17" t="s">
        <v>273</v>
      </c>
      <c r="BE234" s="157">
        <f t="shared" si="34"/>
        <v>0</v>
      </c>
      <c r="BF234" s="157">
        <f t="shared" si="35"/>
        <v>0</v>
      </c>
      <c r="BG234" s="157">
        <f t="shared" si="36"/>
        <v>0</v>
      </c>
      <c r="BH234" s="157">
        <f t="shared" si="37"/>
        <v>0</v>
      </c>
      <c r="BI234" s="157">
        <f t="shared" si="38"/>
        <v>0</v>
      </c>
      <c r="BJ234" s="17" t="s">
        <v>88</v>
      </c>
      <c r="BK234" s="157">
        <f t="shared" si="39"/>
        <v>0</v>
      </c>
      <c r="BL234" s="17" t="s">
        <v>625</v>
      </c>
      <c r="BM234" s="156" t="s">
        <v>1437</v>
      </c>
    </row>
    <row r="235" spans="2:65" s="1" customFormat="1" ht="24.2" customHeight="1">
      <c r="B235" s="143"/>
      <c r="C235" s="144" t="s">
        <v>819</v>
      </c>
      <c r="D235" s="144" t="s">
        <v>274</v>
      </c>
      <c r="E235" s="145" t="s">
        <v>3119</v>
      </c>
      <c r="F235" s="146" t="s">
        <v>3120</v>
      </c>
      <c r="G235" s="147" t="s">
        <v>1134</v>
      </c>
      <c r="H235" s="148">
        <v>88</v>
      </c>
      <c r="I235" s="149"/>
      <c r="J235" s="150">
        <f t="shared" si="30"/>
        <v>0</v>
      </c>
      <c r="K235" s="151"/>
      <c r="L235" s="32"/>
      <c r="M235" s="152" t="s">
        <v>1</v>
      </c>
      <c r="N235" s="153" t="s">
        <v>41</v>
      </c>
      <c r="P235" s="154">
        <f t="shared" si="31"/>
        <v>0</v>
      </c>
      <c r="Q235" s="154">
        <v>0</v>
      </c>
      <c r="R235" s="154">
        <f t="shared" si="32"/>
        <v>0</v>
      </c>
      <c r="S235" s="154">
        <v>0</v>
      </c>
      <c r="T235" s="155">
        <f t="shared" si="33"/>
        <v>0</v>
      </c>
      <c r="AR235" s="156" t="s">
        <v>625</v>
      </c>
      <c r="AT235" s="156" t="s">
        <v>274</v>
      </c>
      <c r="AU235" s="156" t="s">
        <v>82</v>
      </c>
      <c r="AY235" s="17" t="s">
        <v>273</v>
      </c>
      <c r="BE235" s="157">
        <f t="shared" si="34"/>
        <v>0</v>
      </c>
      <c r="BF235" s="157">
        <f t="shared" si="35"/>
        <v>0</v>
      </c>
      <c r="BG235" s="157">
        <f t="shared" si="36"/>
        <v>0</v>
      </c>
      <c r="BH235" s="157">
        <f t="shared" si="37"/>
        <v>0</v>
      </c>
      <c r="BI235" s="157">
        <f t="shared" si="38"/>
        <v>0</v>
      </c>
      <c r="BJ235" s="17" t="s">
        <v>88</v>
      </c>
      <c r="BK235" s="157">
        <f t="shared" si="39"/>
        <v>0</v>
      </c>
      <c r="BL235" s="17" t="s">
        <v>625</v>
      </c>
      <c r="BM235" s="156" t="s">
        <v>145</v>
      </c>
    </row>
    <row r="236" spans="2:65" s="1" customFormat="1" ht="24.2" customHeight="1">
      <c r="B236" s="143"/>
      <c r="C236" s="144" t="s">
        <v>823</v>
      </c>
      <c r="D236" s="144" t="s">
        <v>274</v>
      </c>
      <c r="E236" s="145" t="s">
        <v>3121</v>
      </c>
      <c r="F236" s="146" t="s">
        <v>3122</v>
      </c>
      <c r="G236" s="147" t="s">
        <v>1134</v>
      </c>
      <c r="H236" s="148">
        <v>335</v>
      </c>
      <c r="I236" s="149"/>
      <c r="J236" s="150">
        <f t="shared" si="30"/>
        <v>0</v>
      </c>
      <c r="K236" s="151"/>
      <c r="L236" s="32"/>
      <c r="M236" s="152" t="s">
        <v>1</v>
      </c>
      <c r="N236" s="153" t="s">
        <v>41</v>
      </c>
      <c r="P236" s="154">
        <f t="shared" si="31"/>
        <v>0</v>
      </c>
      <c r="Q236" s="154">
        <v>0</v>
      </c>
      <c r="R236" s="154">
        <f t="shared" si="32"/>
        <v>0</v>
      </c>
      <c r="S236" s="154">
        <v>0</v>
      </c>
      <c r="T236" s="155">
        <f t="shared" si="33"/>
        <v>0</v>
      </c>
      <c r="AR236" s="156" t="s">
        <v>625</v>
      </c>
      <c r="AT236" s="156" t="s">
        <v>274</v>
      </c>
      <c r="AU236" s="156" t="s">
        <v>82</v>
      </c>
      <c r="AY236" s="17" t="s">
        <v>273</v>
      </c>
      <c r="BE236" s="157">
        <f t="shared" si="34"/>
        <v>0</v>
      </c>
      <c r="BF236" s="157">
        <f t="shared" si="35"/>
        <v>0</v>
      </c>
      <c r="BG236" s="157">
        <f t="shared" si="36"/>
        <v>0</v>
      </c>
      <c r="BH236" s="157">
        <f t="shared" si="37"/>
        <v>0</v>
      </c>
      <c r="BI236" s="157">
        <f t="shared" si="38"/>
        <v>0</v>
      </c>
      <c r="BJ236" s="17" t="s">
        <v>88</v>
      </c>
      <c r="BK236" s="157">
        <f t="shared" si="39"/>
        <v>0</v>
      </c>
      <c r="BL236" s="17" t="s">
        <v>625</v>
      </c>
      <c r="BM236" s="156" t="s">
        <v>1465</v>
      </c>
    </row>
    <row r="237" spans="2:65" s="1" customFormat="1" ht="21.75" customHeight="1">
      <c r="B237" s="143"/>
      <c r="C237" s="144" t="s">
        <v>830</v>
      </c>
      <c r="D237" s="144" t="s">
        <v>274</v>
      </c>
      <c r="E237" s="145" t="s">
        <v>3123</v>
      </c>
      <c r="F237" s="146" t="s">
        <v>3124</v>
      </c>
      <c r="G237" s="147" t="s">
        <v>1134</v>
      </c>
      <c r="H237" s="148">
        <v>393</v>
      </c>
      <c r="I237" s="149"/>
      <c r="J237" s="150">
        <f t="shared" si="30"/>
        <v>0</v>
      </c>
      <c r="K237" s="151"/>
      <c r="L237" s="32"/>
      <c r="M237" s="152" t="s">
        <v>1</v>
      </c>
      <c r="N237" s="153" t="s">
        <v>41</v>
      </c>
      <c r="P237" s="154">
        <f t="shared" si="31"/>
        <v>0</v>
      </c>
      <c r="Q237" s="154">
        <v>0</v>
      </c>
      <c r="R237" s="154">
        <f t="shared" si="32"/>
        <v>0</v>
      </c>
      <c r="S237" s="154">
        <v>0</v>
      </c>
      <c r="T237" s="155">
        <f t="shared" si="33"/>
        <v>0</v>
      </c>
      <c r="AR237" s="156" t="s">
        <v>625</v>
      </c>
      <c r="AT237" s="156" t="s">
        <v>274</v>
      </c>
      <c r="AU237" s="156" t="s">
        <v>82</v>
      </c>
      <c r="AY237" s="17" t="s">
        <v>273</v>
      </c>
      <c r="BE237" s="157">
        <f t="shared" si="34"/>
        <v>0</v>
      </c>
      <c r="BF237" s="157">
        <f t="shared" si="35"/>
        <v>0</v>
      </c>
      <c r="BG237" s="157">
        <f t="shared" si="36"/>
        <v>0</v>
      </c>
      <c r="BH237" s="157">
        <f t="shared" si="37"/>
        <v>0</v>
      </c>
      <c r="BI237" s="157">
        <f t="shared" si="38"/>
        <v>0</v>
      </c>
      <c r="BJ237" s="17" t="s">
        <v>88</v>
      </c>
      <c r="BK237" s="157">
        <f t="shared" si="39"/>
        <v>0</v>
      </c>
      <c r="BL237" s="17" t="s">
        <v>625</v>
      </c>
      <c r="BM237" s="156" t="s">
        <v>1473</v>
      </c>
    </row>
    <row r="238" spans="2:65" s="1" customFormat="1" ht="24.2" customHeight="1">
      <c r="B238" s="143"/>
      <c r="C238" s="144" t="s">
        <v>837</v>
      </c>
      <c r="D238" s="144" t="s">
        <v>274</v>
      </c>
      <c r="E238" s="145" t="s">
        <v>3125</v>
      </c>
      <c r="F238" s="146" t="s">
        <v>3126</v>
      </c>
      <c r="G238" s="147" t="s">
        <v>1134</v>
      </c>
      <c r="H238" s="148">
        <v>335</v>
      </c>
      <c r="I238" s="149"/>
      <c r="J238" s="150">
        <f t="shared" si="30"/>
        <v>0</v>
      </c>
      <c r="K238" s="151"/>
      <c r="L238" s="32"/>
      <c r="M238" s="152" t="s">
        <v>1</v>
      </c>
      <c r="N238" s="153" t="s">
        <v>41</v>
      </c>
      <c r="P238" s="154">
        <f t="shared" si="31"/>
        <v>0</v>
      </c>
      <c r="Q238" s="154">
        <v>0</v>
      </c>
      <c r="R238" s="154">
        <f t="shared" si="32"/>
        <v>0</v>
      </c>
      <c r="S238" s="154">
        <v>0</v>
      </c>
      <c r="T238" s="155">
        <f t="shared" si="33"/>
        <v>0</v>
      </c>
      <c r="AR238" s="156" t="s">
        <v>625</v>
      </c>
      <c r="AT238" s="156" t="s">
        <v>274</v>
      </c>
      <c r="AU238" s="156" t="s">
        <v>82</v>
      </c>
      <c r="AY238" s="17" t="s">
        <v>273</v>
      </c>
      <c r="BE238" s="157">
        <f t="shared" si="34"/>
        <v>0</v>
      </c>
      <c r="BF238" s="157">
        <f t="shared" si="35"/>
        <v>0</v>
      </c>
      <c r="BG238" s="157">
        <f t="shared" si="36"/>
        <v>0</v>
      </c>
      <c r="BH238" s="157">
        <f t="shared" si="37"/>
        <v>0</v>
      </c>
      <c r="BI238" s="157">
        <f t="shared" si="38"/>
        <v>0</v>
      </c>
      <c r="BJ238" s="17" t="s">
        <v>88</v>
      </c>
      <c r="BK238" s="157">
        <f t="shared" si="39"/>
        <v>0</v>
      </c>
      <c r="BL238" s="17" t="s">
        <v>625</v>
      </c>
      <c r="BM238" s="156" t="s">
        <v>1497</v>
      </c>
    </row>
    <row r="239" spans="2:65" s="1" customFormat="1" ht="33" customHeight="1">
      <c r="B239" s="143"/>
      <c r="C239" s="144" t="s">
        <v>843</v>
      </c>
      <c r="D239" s="144" t="s">
        <v>274</v>
      </c>
      <c r="E239" s="145" t="s">
        <v>3127</v>
      </c>
      <c r="F239" s="146" t="s">
        <v>3128</v>
      </c>
      <c r="G239" s="147" t="s">
        <v>344</v>
      </c>
      <c r="H239" s="148">
        <v>202</v>
      </c>
      <c r="I239" s="149"/>
      <c r="J239" s="150">
        <f t="shared" si="30"/>
        <v>0</v>
      </c>
      <c r="K239" s="151"/>
      <c r="L239" s="32"/>
      <c r="M239" s="152" t="s">
        <v>1</v>
      </c>
      <c r="N239" s="153" t="s">
        <v>41</v>
      </c>
      <c r="P239" s="154">
        <f t="shared" si="31"/>
        <v>0</v>
      </c>
      <c r="Q239" s="154">
        <v>0</v>
      </c>
      <c r="R239" s="154">
        <f t="shared" si="32"/>
        <v>0</v>
      </c>
      <c r="S239" s="154">
        <v>0</v>
      </c>
      <c r="T239" s="155">
        <f t="shared" si="33"/>
        <v>0</v>
      </c>
      <c r="AR239" s="156" t="s">
        <v>625</v>
      </c>
      <c r="AT239" s="156" t="s">
        <v>274</v>
      </c>
      <c r="AU239" s="156" t="s">
        <v>82</v>
      </c>
      <c r="AY239" s="17" t="s">
        <v>273</v>
      </c>
      <c r="BE239" s="157">
        <f t="shared" si="34"/>
        <v>0</v>
      </c>
      <c r="BF239" s="157">
        <f t="shared" si="35"/>
        <v>0</v>
      </c>
      <c r="BG239" s="157">
        <f t="shared" si="36"/>
        <v>0</v>
      </c>
      <c r="BH239" s="157">
        <f t="shared" si="37"/>
        <v>0</v>
      </c>
      <c r="BI239" s="157">
        <f t="shared" si="38"/>
        <v>0</v>
      </c>
      <c r="BJ239" s="17" t="s">
        <v>88</v>
      </c>
      <c r="BK239" s="157">
        <f t="shared" si="39"/>
        <v>0</v>
      </c>
      <c r="BL239" s="17" t="s">
        <v>625</v>
      </c>
      <c r="BM239" s="156" t="s">
        <v>1507</v>
      </c>
    </row>
    <row r="240" spans="2:65" s="1" customFormat="1" ht="21.75" customHeight="1">
      <c r="B240" s="143"/>
      <c r="C240" s="144" t="s">
        <v>849</v>
      </c>
      <c r="D240" s="144" t="s">
        <v>274</v>
      </c>
      <c r="E240" s="145" t="s">
        <v>3129</v>
      </c>
      <c r="F240" s="146" t="s">
        <v>3130</v>
      </c>
      <c r="G240" s="147" t="s">
        <v>1134</v>
      </c>
      <c r="H240" s="148">
        <v>10</v>
      </c>
      <c r="I240" s="149"/>
      <c r="J240" s="150">
        <f t="shared" si="30"/>
        <v>0</v>
      </c>
      <c r="K240" s="151"/>
      <c r="L240" s="32"/>
      <c r="M240" s="152" t="s">
        <v>1</v>
      </c>
      <c r="N240" s="153" t="s">
        <v>41</v>
      </c>
      <c r="P240" s="154">
        <f t="shared" si="31"/>
        <v>0</v>
      </c>
      <c r="Q240" s="154">
        <v>0</v>
      </c>
      <c r="R240" s="154">
        <f t="shared" si="32"/>
        <v>0</v>
      </c>
      <c r="S240" s="154">
        <v>0</v>
      </c>
      <c r="T240" s="155">
        <f t="shared" si="33"/>
        <v>0</v>
      </c>
      <c r="AR240" s="156" t="s">
        <v>625</v>
      </c>
      <c r="AT240" s="156" t="s">
        <v>274</v>
      </c>
      <c r="AU240" s="156" t="s">
        <v>82</v>
      </c>
      <c r="AY240" s="17" t="s">
        <v>273</v>
      </c>
      <c r="BE240" s="157">
        <f t="shared" si="34"/>
        <v>0</v>
      </c>
      <c r="BF240" s="157">
        <f t="shared" si="35"/>
        <v>0</v>
      </c>
      <c r="BG240" s="157">
        <f t="shared" si="36"/>
        <v>0</v>
      </c>
      <c r="BH240" s="157">
        <f t="shared" si="37"/>
        <v>0</v>
      </c>
      <c r="BI240" s="157">
        <f t="shared" si="38"/>
        <v>0</v>
      </c>
      <c r="BJ240" s="17" t="s">
        <v>88</v>
      </c>
      <c r="BK240" s="157">
        <f t="shared" si="39"/>
        <v>0</v>
      </c>
      <c r="BL240" s="17" t="s">
        <v>625</v>
      </c>
      <c r="BM240" s="156" t="s">
        <v>1515</v>
      </c>
    </row>
    <row r="241" spans="2:65" s="1" customFormat="1" ht="21.75" customHeight="1">
      <c r="B241" s="143"/>
      <c r="C241" s="144" t="s">
        <v>858</v>
      </c>
      <c r="D241" s="144" t="s">
        <v>274</v>
      </c>
      <c r="E241" s="145" t="s">
        <v>3131</v>
      </c>
      <c r="F241" s="146" t="s">
        <v>3132</v>
      </c>
      <c r="G241" s="147" t="s">
        <v>1134</v>
      </c>
      <c r="H241" s="148">
        <v>22</v>
      </c>
      <c r="I241" s="149"/>
      <c r="J241" s="150">
        <f t="shared" si="30"/>
        <v>0</v>
      </c>
      <c r="K241" s="151"/>
      <c r="L241" s="32"/>
      <c r="M241" s="152" t="s">
        <v>1</v>
      </c>
      <c r="N241" s="153" t="s">
        <v>41</v>
      </c>
      <c r="P241" s="154">
        <f t="shared" si="31"/>
        <v>0</v>
      </c>
      <c r="Q241" s="154">
        <v>0</v>
      </c>
      <c r="R241" s="154">
        <f t="shared" si="32"/>
        <v>0</v>
      </c>
      <c r="S241" s="154">
        <v>0</v>
      </c>
      <c r="T241" s="155">
        <f t="shared" si="33"/>
        <v>0</v>
      </c>
      <c r="AR241" s="156" t="s">
        <v>625</v>
      </c>
      <c r="AT241" s="156" t="s">
        <v>274</v>
      </c>
      <c r="AU241" s="156" t="s">
        <v>82</v>
      </c>
      <c r="AY241" s="17" t="s">
        <v>273</v>
      </c>
      <c r="BE241" s="157">
        <f t="shared" si="34"/>
        <v>0</v>
      </c>
      <c r="BF241" s="157">
        <f t="shared" si="35"/>
        <v>0</v>
      </c>
      <c r="BG241" s="157">
        <f t="shared" si="36"/>
        <v>0</v>
      </c>
      <c r="BH241" s="157">
        <f t="shared" si="37"/>
        <v>0</v>
      </c>
      <c r="BI241" s="157">
        <f t="shared" si="38"/>
        <v>0</v>
      </c>
      <c r="BJ241" s="17" t="s">
        <v>88</v>
      </c>
      <c r="BK241" s="157">
        <f t="shared" si="39"/>
        <v>0</v>
      </c>
      <c r="BL241" s="17" t="s">
        <v>625</v>
      </c>
      <c r="BM241" s="156" t="s">
        <v>1523</v>
      </c>
    </row>
    <row r="242" spans="2:65" s="1" customFormat="1" ht="21.75" customHeight="1">
      <c r="B242" s="143"/>
      <c r="C242" s="144" t="s">
        <v>864</v>
      </c>
      <c r="D242" s="144" t="s">
        <v>274</v>
      </c>
      <c r="E242" s="145" t="s">
        <v>3133</v>
      </c>
      <c r="F242" s="146" t="s">
        <v>3134</v>
      </c>
      <c r="G242" s="147" t="s">
        <v>1134</v>
      </c>
      <c r="H242" s="148">
        <v>2</v>
      </c>
      <c r="I242" s="149"/>
      <c r="J242" s="150">
        <f t="shared" si="30"/>
        <v>0</v>
      </c>
      <c r="K242" s="151"/>
      <c r="L242" s="32"/>
      <c r="M242" s="152" t="s">
        <v>1</v>
      </c>
      <c r="N242" s="153" t="s">
        <v>41</v>
      </c>
      <c r="P242" s="154">
        <f t="shared" si="31"/>
        <v>0</v>
      </c>
      <c r="Q242" s="154">
        <v>0</v>
      </c>
      <c r="R242" s="154">
        <f t="shared" si="32"/>
        <v>0</v>
      </c>
      <c r="S242" s="154">
        <v>0</v>
      </c>
      <c r="T242" s="155">
        <f t="shared" si="33"/>
        <v>0</v>
      </c>
      <c r="AR242" s="156" t="s">
        <v>625</v>
      </c>
      <c r="AT242" s="156" t="s">
        <v>274</v>
      </c>
      <c r="AU242" s="156" t="s">
        <v>82</v>
      </c>
      <c r="AY242" s="17" t="s">
        <v>273</v>
      </c>
      <c r="BE242" s="157">
        <f t="shared" si="34"/>
        <v>0</v>
      </c>
      <c r="BF242" s="157">
        <f t="shared" si="35"/>
        <v>0</v>
      </c>
      <c r="BG242" s="157">
        <f t="shared" si="36"/>
        <v>0</v>
      </c>
      <c r="BH242" s="157">
        <f t="shared" si="37"/>
        <v>0</v>
      </c>
      <c r="BI242" s="157">
        <f t="shared" si="38"/>
        <v>0</v>
      </c>
      <c r="BJ242" s="17" t="s">
        <v>88</v>
      </c>
      <c r="BK242" s="157">
        <f t="shared" si="39"/>
        <v>0</v>
      </c>
      <c r="BL242" s="17" t="s">
        <v>625</v>
      </c>
      <c r="BM242" s="156" t="s">
        <v>1532</v>
      </c>
    </row>
    <row r="243" spans="2:65" s="1" customFormat="1" ht="21.75" customHeight="1">
      <c r="B243" s="143"/>
      <c r="C243" s="144" t="s">
        <v>871</v>
      </c>
      <c r="D243" s="144" t="s">
        <v>274</v>
      </c>
      <c r="E243" s="145" t="s">
        <v>3135</v>
      </c>
      <c r="F243" s="146" t="s">
        <v>3136</v>
      </c>
      <c r="G243" s="147" t="s">
        <v>1134</v>
      </c>
      <c r="H243" s="148">
        <v>2</v>
      </c>
      <c r="I243" s="149"/>
      <c r="J243" s="150">
        <f t="shared" si="30"/>
        <v>0</v>
      </c>
      <c r="K243" s="151"/>
      <c r="L243" s="32"/>
      <c r="M243" s="152" t="s">
        <v>1</v>
      </c>
      <c r="N243" s="153" t="s">
        <v>41</v>
      </c>
      <c r="P243" s="154">
        <f t="shared" si="31"/>
        <v>0</v>
      </c>
      <c r="Q243" s="154">
        <v>0</v>
      </c>
      <c r="R243" s="154">
        <f t="shared" si="32"/>
        <v>0</v>
      </c>
      <c r="S243" s="154">
        <v>0</v>
      </c>
      <c r="T243" s="155">
        <f t="shared" si="33"/>
        <v>0</v>
      </c>
      <c r="AR243" s="156" t="s">
        <v>625</v>
      </c>
      <c r="AT243" s="156" t="s">
        <v>274</v>
      </c>
      <c r="AU243" s="156" t="s">
        <v>82</v>
      </c>
      <c r="AY243" s="17" t="s">
        <v>273</v>
      </c>
      <c r="BE243" s="157">
        <f t="shared" si="34"/>
        <v>0</v>
      </c>
      <c r="BF243" s="157">
        <f t="shared" si="35"/>
        <v>0</v>
      </c>
      <c r="BG243" s="157">
        <f t="shared" si="36"/>
        <v>0</v>
      </c>
      <c r="BH243" s="157">
        <f t="shared" si="37"/>
        <v>0</v>
      </c>
      <c r="BI243" s="157">
        <f t="shared" si="38"/>
        <v>0</v>
      </c>
      <c r="BJ243" s="17" t="s">
        <v>88</v>
      </c>
      <c r="BK243" s="157">
        <f t="shared" si="39"/>
        <v>0</v>
      </c>
      <c r="BL243" s="17" t="s">
        <v>625</v>
      </c>
      <c r="BM243" s="156" t="s">
        <v>1542</v>
      </c>
    </row>
    <row r="244" spans="2:65" s="1" customFormat="1" ht="24.2" customHeight="1">
      <c r="B244" s="143"/>
      <c r="C244" s="144" t="s">
        <v>877</v>
      </c>
      <c r="D244" s="144" t="s">
        <v>274</v>
      </c>
      <c r="E244" s="145" t="s">
        <v>3137</v>
      </c>
      <c r="F244" s="146" t="s">
        <v>3138</v>
      </c>
      <c r="G244" s="147" t="s">
        <v>1134</v>
      </c>
      <c r="H244" s="148">
        <v>88</v>
      </c>
      <c r="I244" s="149"/>
      <c r="J244" s="150">
        <f t="shared" si="30"/>
        <v>0</v>
      </c>
      <c r="K244" s="151"/>
      <c r="L244" s="32"/>
      <c r="M244" s="152" t="s">
        <v>1</v>
      </c>
      <c r="N244" s="153" t="s">
        <v>41</v>
      </c>
      <c r="P244" s="154">
        <f t="shared" si="31"/>
        <v>0</v>
      </c>
      <c r="Q244" s="154">
        <v>0</v>
      </c>
      <c r="R244" s="154">
        <f t="shared" si="32"/>
        <v>0</v>
      </c>
      <c r="S244" s="154">
        <v>0</v>
      </c>
      <c r="T244" s="155">
        <f t="shared" si="33"/>
        <v>0</v>
      </c>
      <c r="AR244" s="156" t="s">
        <v>625</v>
      </c>
      <c r="AT244" s="156" t="s">
        <v>274</v>
      </c>
      <c r="AU244" s="156" t="s">
        <v>82</v>
      </c>
      <c r="AY244" s="17" t="s">
        <v>273</v>
      </c>
      <c r="BE244" s="157">
        <f t="shared" si="34"/>
        <v>0</v>
      </c>
      <c r="BF244" s="157">
        <f t="shared" si="35"/>
        <v>0</v>
      </c>
      <c r="BG244" s="157">
        <f t="shared" si="36"/>
        <v>0</v>
      </c>
      <c r="BH244" s="157">
        <f t="shared" si="37"/>
        <v>0</v>
      </c>
      <c r="BI244" s="157">
        <f t="shared" si="38"/>
        <v>0</v>
      </c>
      <c r="BJ244" s="17" t="s">
        <v>88</v>
      </c>
      <c r="BK244" s="157">
        <f t="shared" si="39"/>
        <v>0</v>
      </c>
      <c r="BL244" s="17" t="s">
        <v>625</v>
      </c>
      <c r="BM244" s="156" t="s">
        <v>1560</v>
      </c>
    </row>
    <row r="245" spans="2:65" s="1" customFormat="1" ht="24.2" customHeight="1">
      <c r="B245" s="143"/>
      <c r="C245" s="144" t="s">
        <v>882</v>
      </c>
      <c r="D245" s="144" t="s">
        <v>274</v>
      </c>
      <c r="E245" s="145" t="s">
        <v>3139</v>
      </c>
      <c r="F245" s="146" t="s">
        <v>3140</v>
      </c>
      <c r="G245" s="147" t="s">
        <v>1134</v>
      </c>
      <c r="H245" s="148">
        <v>2</v>
      </c>
      <c r="I245" s="149"/>
      <c r="J245" s="150">
        <f t="shared" si="30"/>
        <v>0</v>
      </c>
      <c r="K245" s="151"/>
      <c r="L245" s="32"/>
      <c r="M245" s="152" t="s">
        <v>1</v>
      </c>
      <c r="N245" s="153" t="s">
        <v>41</v>
      </c>
      <c r="P245" s="154">
        <f t="shared" si="31"/>
        <v>0</v>
      </c>
      <c r="Q245" s="154">
        <v>0</v>
      </c>
      <c r="R245" s="154">
        <f t="shared" si="32"/>
        <v>0</v>
      </c>
      <c r="S245" s="154">
        <v>0</v>
      </c>
      <c r="T245" s="155">
        <f t="shared" si="33"/>
        <v>0</v>
      </c>
      <c r="AR245" s="156" t="s">
        <v>625</v>
      </c>
      <c r="AT245" s="156" t="s">
        <v>274</v>
      </c>
      <c r="AU245" s="156" t="s">
        <v>82</v>
      </c>
      <c r="AY245" s="17" t="s">
        <v>273</v>
      </c>
      <c r="BE245" s="157">
        <f t="shared" si="34"/>
        <v>0</v>
      </c>
      <c r="BF245" s="157">
        <f t="shared" si="35"/>
        <v>0</v>
      </c>
      <c r="BG245" s="157">
        <f t="shared" si="36"/>
        <v>0</v>
      </c>
      <c r="BH245" s="157">
        <f t="shared" si="37"/>
        <v>0</v>
      </c>
      <c r="BI245" s="157">
        <f t="shared" si="38"/>
        <v>0</v>
      </c>
      <c r="BJ245" s="17" t="s">
        <v>88</v>
      </c>
      <c r="BK245" s="157">
        <f t="shared" si="39"/>
        <v>0</v>
      </c>
      <c r="BL245" s="17" t="s">
        <v>625</v>
      </c>
      <c r="BM245" s="156" t="s">
        <v>1574</v>
      </c>
    </row>
    <row r="246" spans="2:65" s="1" customFormat="1" ht="24.2" customHeight="1">
      <c r="B246" s="143"/>
      <c r="C246" s="144" t="s">
        <v>887</v>
      </c>
      <c r="D246" s="144" t="s">
        <v>274</v>
      </c>
      <c r="E246" s="145" t="s">
        <v>3141</v>
      </c>
      <c r="F246" s="146" t="s">
        <v>3142</v>
      </c>
      <c r="G246" s="147" t="s">
        <v>1134</v>
      </c>
      <c r="H246" s="148">
        <v>3</v>
      </c>
      <c r="I246" s="149"/>
      <c r="J246" s="150">
        <f t="shared" si="30"/>
        <v>0</v>
      </c>
      <c r="K246" s="151"/>
      <c r="L246" s="32"/>
      <c r="M246" s="152" t="s">
        <v>1</v>
      </c>
      <c r="N246" s="153" t="s">
        <v>41</v>
      </c>
      <c r="P246" s="154">
        <f t="shared" si="31"/>
        <v>0</v>
      </c>
      <c r="Q246" s="154">
        <v>0</v>
      </c>
      <c r="R246" s="154">
        <f t="shared" si="32"/>
        <v>0</v>
      </c>
      <c r="S246" s="154">
        <v>0</v>
      </c>
      <c r="T246" s="155">
        <f t="shared" si="33"/>
        <v>0</v>
      </c>
      <c r="AR246" s="156" t="s">
        <v>625</v>
      </c>
      <c r="AT246" s="156" t="s">
        <v>274</v>
      </c>
      <c r="AU246" s="156" t="s">
        <v>82</v>
      </c>
      <c r="AY246" s="17" t="s">
        <v>273</v>
      </c>
      <c r="BE246" s="157">
        <f t="shared" si="34"/>
        <v>0</v>
      </c>
      <c r="BF246" s="157">
        <f t="shared" si="35"/>
        <v>0</v>
      </c>
      <c r="BG246" s="157">
        <f t="shared" si="36"/>
        <v>0</v>
      </c>
      <c r="BH246" s="157">
        <f t="shared" si="37"/>
        <v>0</v>
      </c>
      <c r="BI246" s="157">
        <f t="shared" si="38"/>
        <v>0</v>
      </c>
      <c r="BJ246" s="17" t="s">
        <v>88</v>
      </c>
      <c r="BK246" s="157">
        <f t="shared" si="39"/>
        <v>0</v>
      </c>
      <c r="BL246" s="17" t="s">
        <v>625</v>
      </c>
      <c r="BM246" s="156" t="s">
        <v>1582</v>
      </c>
    </row>
    <row r="247" spans="2:65" s="1" customFormat="1" ht="24.2" customHeight="1">
      <c r="B247" s="143"/>
      <c r="C247" s="144" t="s">
        <v>892</v>
      </c>
      <c r="D247" s="144" t="s">
        <v>274</v>
      </c>
      <c r="E247" s="145" t="s">
        <v>3143</v>
      </c>
      <c r="F247" s="146" t="s">
        <v>3144</v>
      </c>
      <c r="G247" s="147" t="s">
        <v>1134</v>
      </c>
      <c r="H247" s="148">
        <v>3</v>
      </c>
      <c r="I247" s="149"/>
      <c r="J247" s="150">
        <f t="shared" si="30"/>
        <v>0</v>
      </c>
      <c r="K247" s="151"/>
      <c r="L247" s="32"/>
      <c r="M247" s="152" t="s">
        <v>1</v>
      </c>
      <c r="N247" s="153" t="s">
        <v>41</v>
      </c>
      <c r="P247" s="154">
        <f t="shared" si="31"/>
        <v>0</v>
      </c>
      <c r="Q247" s="154">
        <v>0</v>
      </c>
      <c r="R247" s="154">
        <f t="shared" si="32"/>
        <v>0</v>
      </c>
      <c r="S247" s="154">
        <v>0</v>
      </c>
      <c r="T247" s="155">
        <f t="shared" si="33"/>
        <v>0</v>
      </c>
      <c r="AR247" s="156" t="s">
        <v>625</v>
      </c>
      <c r="AT247" s="156" t="s">
        <v>274</v>
      </c>
      <c r="AU247" s="156" t="s">
        <v>82</v>
      </c>
      <c r="AY247" s="17" t="s">
        <v>273</v>
      </c>
      <c r="BE247" s="157">
        <f t="shared" si="34"/>
        <v>0</v>
      </c>
      <c r="BF247" s="157">
        <f t="shared" si="35"/>
        <v>0</v>
      </c>
      <c r="BG247" s="157">
        <f t="shared" si="36"/>
        <v>0</v>
      </c>
      <c r="BH247" s="157">
        <f t="shared" si="37"/>
        <v>0</v>
      </c>
      <c r="BI247" s="157">
        <f t="shared" si="38"/>
        <v>0</v>
      </c>
      <c r="BJ247" s="17" t="s">
        <v>88</v>
      </c>
      <c r="BK247" s="157">
        <f t="shared" si="39"/>
        <v>0</v>
      </c>
      <c r="BL247" s="17" t="s">
        <v>625</v>
      </c>
      <c r="BM247" s="156" t="s">
        <v>1592</v>
      </c>
    </row>
    <row r="248" spans="2:65" s="1" customFormat="1" ht="24.2" customHeight="1">
      <c r="B248" s="143"/>
      <c r="C248" s="144" t="s">
        <v>897</v>
      </c>
      <c r="D248" s="144" t="s">
        <v>274</v>
      </c>
      <c r="E248" s="145" t="s">
        <v>3145</v>
      </c>
      <c r="F248" s="146" t="s">
        <v>3146</v>
      </c>
      <c r="G248" s="147" t="s">
        <v>1134</v>
      </c>
      <c r="H248" s="148">
        <v>2</v>
      </c>
      <c r="I248" s="149"/>
      <c r="J248" s="150">
        <f t="shared" si="30"/>
        <v>0</v>
      </c>
      <c r="K248" s="151"/>
      <c r="L248" s="32"/>
      <c r="M248" s="152" t="s">
        <v>1</v>
      </c>
      <c r="N248" s="153" t="s">
        <v>41</v>
      </c>
      <c r="P248" s="154">
        <f t="shared" si="31"/>
        <v>0</v>
      </c>
      <c r="Q248" s="154">
        <v>0</v>
      </c>
      <c r="R248" s="154">
        <f t="shared" si="32"/>
        <v>0</v>
      </c>
      <c r="S248" s="154">
        <v>0</v>
      </c>
      <c r="T248" s="155">
        <f t="shared" si="33"/>
        <v>0</v>
      </c>
      <c r="AR248" s="156" t="s">
        <v>625</v>
      </c>
      <c r="AT248" s="156" t="s">
        <v>274</v>
      </c>
      <c r="AU248" s="156" t="s">
        <v>82</v>
      </c>
      <c r="AY248" s="17" t="s">
        <v>273</v>
      </c>
      <c r="BE248" s="157">
        <f t="shared" si="34"/>
        <v>0</v>
      </c>
      <c r="BF248" s="157">
        <f t="shared" si="35"/>
        <v>0</v>
      </c>
      <c r="BG248" s="157">
        <f t="shared" si="36"/>
        <v>0</v>
      </c>
      <c r="BH248" s="157">
        <f t="shared" si="37"/>
        <v>0</v>
      </c>
      <c r="BI248" s="157">
        <f t="shared" si="38"/>
        <v>0</v>
      </c>
      <c r="BJ248" s="17" t="s">
        <v>88</v>
      </c>
      <c r="BK248" s="157">
        <f t="shared" si="39"/>
        <v>0</v>
      </c>
      <c r="BL248" s="17" t="s">
        <v>625</v>
      </c>
      <c r="BM248" s="156" t="s">
        <v>1600</v>
      </c>
    </row>
    <row r="249" spans="2:65" s="1" customFormat="1" ht="21.75" customHeight="1">
      <c r="B249" s="143"/>
      <c r="C249" s="144" t="s">
        <v>904</v>
      </c>
      <c r="D249" s="144" t="s">
        <v>274</v>
      </c>
      <c r="E249" s="145" t="s">
        <v>3147</v>
      </c>
      <c r="F249" s="146" t="s">
        <v>3148</v>
      </c>
      <c r="G249" s="147" t="s">
        <v>1134</v>
      </c>
      <c r="H249" s="148">
        <v>8</v>
      </c>
      <c r="I249" s="149"/>
      <c r="J249" s="150">
        <f t="shared" si="30"/>
        <v>0</v>
      </c>
      <c r="K249" s="151"/>
      <c r="L249" s="32"/>
      <c r="M249" s="152" t="s">
        <v>1</v>
      </c>
      <c r="N249" s="153" t="s">
        <v>41</v>
      </c>
      <c r="P249" s="154">
        <f t="shared" si="31"/>
        <v>0</v>
      </c>
      <c r="Q249" s="154">
        <v>0</v>
      </c>
      <c r="R249" s="154">
        <f t="shared" si="32"/>
        <v>0</v>
      </c>
      <c r="S249" s="154">
        <v>0</v>
      </c>
      <c r="T249" s="155">
        <f t="shared" si="33"/>
        <v>0</v>
      </c>
      <c r="AR249" s="156" t="s">
        <v>625</v>
      </c>
      <c r="AT249" s="156" t="s">
        <v>274</v>
      </c>
      <c r="AU249" s="156" t="s">
        <v>82</v>
      </c>
      <c r="AY249" s="17" t="s">
        <v>273</v>
      </c>
      <c r="BE249" s="157">
        <f t="shared" si="34"/>
        <v>0</v>
      </c>
      <c r="BF249" s="157">
        <f t="shared" si="35"/>
        <v>0</v>
      </c>
      <c r="BG249" s="157">
        <f t="shared" si="36"/>
        <v>0</v>
      </c>
      <c r="BH249" s="157">
        <f t="shared" si="37"/>
        <v>0</v>
      </c>
      <c r="BI249" s="157">
        <f t="shared" si="38"/>
        <v>0</v>
      </c>
      <c r="BJ249" s="17" t="s">
        <v>88</v>
      </c>
      <c r="BK249" s="157">
        <f t="shared" si="39"/>
        <v>0</v>
      </c>
      <c r="BL249" s="17" t="s">
        <v>625</v>
      </c>
      <c r="BM249" s="156" t="s">
        <v>1616</v>
      </c>
    </row>
    <row r="250" spans="2:65" s="1" customFormat="1" ht="21.75" customHeight="1">
      <c r="B250" s="143"/>
      <c r="C250" s="144" t="s">
        <v>912</v>
      </c>
      <c r="D250" s="144" t="s">
        <v>274</v>
      </c>
      <c r="E250" s="145" t="s">
        <v>3149</v>
      </c>
      <c r="F250" s="146" t="s">
        <v>3150</v>
      </c>
      <c r="G250" s="147" t="s">
        <v>1134</v>
      </c>
      <c r="H250" s="148">
        <v>2</v>
      </c>
      <c r="I250" s="149"/>
      <c r="J250" s="150">
        <f t="shared" si="30"/>
        <v>0</v>
      </c>
      <c r="K250" s="151"/>
      <c r="L250" s="32"/>
      <c r="M250" s="152" t="s">
        <v>1</v>
      </c>
      <c r="N250" s="153" t="s">
        <v>41</v>
      </c>
      <c r="P250" s="154">
        <f t="shared" si="31"/>
        <v>0</v>
      </c>
      <c r="Q250" s="154">
        <v>0</v>
      </c>
      <c r="R250" s="154">
        <f t="shared" si="32"/>
        <v>0</v>
      </c>
      <c r="S250" s="154">
        <v>0</v>
      </c>
      <c r="T250" s="155">
        <f t="shared" si="33"/>
        <v>0</v>
      </c>
      <c r="AR250" s="156" t="s">
        <v>625</v>
      </c>
      <c r="AT250" s="156" t="s">
        <v>274</v>
      </c>
      <c r="AU250" s="156" t="s">
        <v>82</v>
      </c>
      <c r="AY250" s="17" t="s">
        <v>273</v>
      </c>
      <c r="BE250" s="157">
        <f t="shared" si="34"/>
        <v>0</v>
      </c>
      <c r="BF250" s="157">
        <f t="shared" si="35"/>
        <v>0</v>
      </c>
      <c r="BG250" s="157">
        <f t="shared" si="36"/>
        <v>0</v>
      </c>
      <c r="BH250" s="157">
        <f t="shared" si="37"/>
        <v>0</v>
      </c>
      <c r="BI250" s="157">
        <f t="shared" si="38"/>
        <v>0</v>
      </c>
      <c r="BJ250" s="17" t="s">
        <v>88</v>
      </c>
      <c r="BK250" s="157">
        <f t="shared" si="39"/>
        <v>0</v>
      </c>
      <c r="BL250" s="17" t="s">
        <v>625</v>
      </c>
      <c r="BM250" s="156" t="s">
        <v>1624</v>
      </c>
    </row>
    <row r="251" spans="2:65" s="1" customFormat="1" ht="16.5" customHeight="1">
      <c r="B251" s="143"/>
      <c r="C251" s="144" t="s">
        <v>919</v>
      </c>
      <c r="D251" s="144" t="s">
        <v>274</v>
      </c>
      <c r="E251" s="145" t="s">
        <v>3151</v>
      </c>
      <c r="F251" s="146" t="s">
        <v>3152</v>
      </c>
      <c r="G251" s="147" t="s">
        <v>1134</v>
      </c>
      <c r="H251" s="148">
        <v>7</v>
      </c>
      <c r="I251" s="149"/>
      <c r="J251" s="150">
        <f t="shared" si="30"/>
        <v>0</v>
      </c>
      <c r="K251" s="151"/>
      <c r="L251" s="32"/>
      <c r="M251" s="152" t="s">
        <v>1</v>
      </c>
      <c r="N251" s="153" t="s">
        <v>41</v>
      </c>
      <c r="P251" s="154">
        <f t="shared" si="31"/>
        <v>0</v>
      </c>
      <c r="Q251" s="154">
        <v>0</v>
      </c>
      <c r="R251" s="154">
        <f t="shared" si="32"/>
        <v>0</v>
      </c>
      <c r="S251" s="154">
        <v>0</v>
      </c>
      <c r="T251" s="155">
        <f t="shared" si="33"/>
        <v>0</v>
      </c>
      <c r="AR251" s="156" t="s">
        <v>625</v>
      </c>
      <c r="AT251" s="156" t="s">
        <v>274</v>
      </c>
      <c r="AU251" s="156" t="s">
        <v>82</v>
      </c>
      <c r="AY251" s="17" t="s">
        <v>273</v>
      </c>
      <c r="BE251" s="157">
        <f t="shared" si="34"/>
        <v>0</v>
      </c>
      <c r="BF251" s="157">
        <f t="shared" si="35"/>
        <v>0</v>
      </c>
      <c r="BG251" s="157">
        <f t="shared" si="36"/>
        <v>0</v>
      </c>
      <c r="BH251" s="157">
        <f t="shared" si="37"/>
        <v>0</v>
      </c>
      <c r="BI251" s="157">
        <f t="shared" si="38"/>
        <v>0</v>
      </c>
      <c r="BJ251" s="17" t="s">
        <v>88</v>
      </c>
      <c r="BK251" s="157">
        <f t="shared" si="39"/>
        <v>0</v>
      </c>
      <c r="BL251" s="17" t="s">
        <v>625</v>
      </c>
      <c r="BM251" s="156" t="s">
        <v>1632</v>
      </c>
    </row>
    <row r="252" spans="2:65" s="1" customFormat="1" ht="16.5" customHeight="1">
      <c r="B252" s="143"/>
      <c r="C252" s="144" t="s">
        <v>926</v>
      </c>
      <c r="D252" s="144" t="s">
        <v>274</v>
      </c>
      <c r="E252" s="145" t="s">
        <v>3153</v>
      </c>
      <c r="F252" s="146" t="s">
        <v>3154</v>
      </c>
      <c r="G252" s="147" t="s">
        <v>1134</v>
      </c>
      <c r="H252" s="148">
        <v>59</v>
      </c>
      <c r="I252" s="149"/>
      <c r="J252" s="150">
        <f t="shared" si="30"/>
        <v>0</v>
      </c>
      <c r="K252" s="151"/>
      <c r="L252" s="32"/>
      <c r="M252" s="152" t="s">
        <v>1</v>
      </c>
      <c r="N252" s="153" t="s">
        <v>41</v>
      </c>
      <c r="P252" s="154">
        <f t="shared" si="31"/>
        <v>0</v>
      </c>
      <c r="Q252" s="154">
        <v>0</v>
      </c>
      <c r="R252" s="154">
        <f t="shared" si="32"/>
        <v>0</v>
      </c>
      <c r="S252" s="154">
        <v>0</v>
      </c>
      <c r="T252" s="155">
        <f t="shared" si="33"/>
        <v>0</v>
      </c>
      <c r="AR252" s="156" t="s">
        <v>625</v>
      </c>
      <c r="AT252" s="156" t="s">
        <v>274</v>
      </c>
      <c r="AU252" s="156" t="s">
        <v>82</v>
      </c>
      <c r="AY252" s="17" t="s">
        <v>273</v>
      </c>
      <c r="BE252" s="157">
        <f t="shared" si="34"/>
        <v>0</v>
      </c>
      <c r="BF252" s="157">
        <f t="shared" si="35"/>
        <v>0</v>
      </c>
      <c r="BG252" s="157">
        <f t="shared" si="36"/>
        <v>0</v>
      </c>
      <c r="BH252" s="157">
        <f t="shared" si="37"/>
        <v>0</v>
      </c>
      <c r="BI252" s="157">
        <f t="shared" si="38"/>
        <v>0</v>
      </c>
      <c r="BJ252" s="17" t="s">
        <v>88</v>
      </c>
      <c r="BK252" s="157">
        <f t="shared" si="39"/>
        <v>0</v>
      </c>
      <c r="BL252" s="17" t="s">
        <v>625</v>
      </c>
      <c r="BM252" s="156" t="s">
        <v>1640</v>
      </c>
    </row>
    <row r="253" spans="2:65" s="1" customFormat="1" ht="16.5" customHeight="1">
      <c r="B253" s="143"/>
      <c r="C253" s="144" t="s">
        <v>931</v>
      </c>
      <c r="D253" s="144" t="s">
        <v>274</v>
      </c>
      <c r="E253" s="145" t="s">
        <v>3155</v>
      </c>
      <c r="F253" s="146" t="s">
        <v>3156</v>
      </c>
      <c r="G253" s="147" t="s">
        <v>1134</v>
      </c>
      <c r="H253" s="148">
        <v>8</v>
      </c>
      <c r="I253" s="149"/>
      <c r="J253" s="150">
        <f t="shared" si="30"/>
        <v>0</v>
      </c>
      <c r="K253" s="151"/>
      <c r="L253" s="32"/>
      <c r="M253" s="152" t="s">
        <v>1</v>
      </c>
      <c r="N253" s="153" t="s">
        <v>41</v>
      </c>
      <c r="P253" s="154">
        <f t="shared" si="31"/>
        <v>0</v>
      </c>
      <c r="Q253" s="154">
        <v>0</v>
      </c>
      <c r="R253" s="154">
        <f t="shared" si="32"/>
        <v>0</v>
      </c>
      <c r="S253" s="154">
        <v>0</v>
      </c>
      <c r="T253" s="155">
        <f t="shared" si="33"/>
        <v>0</v>
      </c>
      <c r="AR253" s="156" t="s">
        <v>625</v>
      </c>
      <c r="AT253" s="156" t="s">
        <v>274</v>
      </c>
      <c r="AU253" s="156" t="s">
        <v>82</v>
      </c>
      <c r="AY253" s="17" t="s">
        <v>273</v>
      </c>
      <c r="BE253" s="157">
        <f t="shared" si="34"/>
        <v>0</v>
      </c>
      <c r="BF253" s="157">
        <f t="shared" si="35"/>
        <v>0</v>
      </c>
      <c r="BG253" s="157">
        <f t="shared" si="36"/>
        <v>0</v>
      </c>
      <c r="BH253" s="157">
        <f t="shared" si="37"/>
        <v>0</v>
      </c>
      <c r="BI253" s="157">
        <f t="shared" si="38"/>
        <v>0</v>
      </c>
      <c r="BJ253" s="17" t="s">
        <v>88</v>
      </c>
      <c r="BK253" s="157">
        <f t="shared" si="39"/>
        <v>0</v>
      </c>
      <c r="BL253" s="17" t="s">
        <v>625</v>
      </c>
      <c r="BM253" s="156" t="s">
        <v>1649</v>
      </c>
    </row>
    <row r="254" spans="2:65" s="1" customFormat="1" ht="16.5" customHeight="1">
      <c r="B254" s="143"/>
      <c r="C254" s="144" t="s">
        <v>936</v>
      </c>
      <c r="D254" s="144" t="s">
        <v>274</v>
      </c>
      <c r="E254" s="145" t="s">
        <v>3157</v>
      </c>
      <c r="F254" s="146" t="s">
        <v>3158</v>
      </c>
      <c r="G254" s="147" t="s">
        <v>1134</v>
      </c>
      <c r="H254" s="148">
        <v>6</v>
      </c>
      <c r="I254" s="149"/>
      <c r="J254" s="150">
        <f t="shared" si="30"/>
        <v>0</v>
      </c>
      <c r="K254" s="151"/>
      <c r="L254" s="32"/>
      <c r="M254" s="152" t="s">
        <v>1</v>
      </c>
      <c r="N254" s="153" t="s">
        <v>41</v>
      </c>
      <c r="P254" s="154">
        <f t="shared" si="31"/>
        <v>0</v>
      </c>
      <c r="Q254" s="154">
        <v>0</v>
      </c>
      <c r="R254" s="154">
        <f t="shared" si="32"/>
        <v>0</v>
      </c>
      <c r="S254" s="154">
        <v>0</v>
      </c>
      <c r="T254" s="155">
        <f t="shared" si="33"/>
        <v>0</v>
      </c>
      <c r="AR254" s="156" t="s">
        <v>625</v>
      </c>
      <c r="AT254" s="156" t="s">
        <v>274</v>
      </c>
      <c r="AU254" s="156" t="s">
        <v>82</v>
      </c>
      <c r="AY254" s="17" t="s">
        <v>273</v>
      </c>
      <c r="BE254" s="157">
        <f t="shared" si="34"/>
        <v>0</v>
      </c>
      <c r="BF254" s="157">
        <f t="shared" si="35"/>
        <v>0</v>
      </c>
      <c r="BG254" s="157">
        <f t="shared" si="36"/>
        <v>0</v>
      </c>
      <c r="BH254" s="157">
        <f t="shared" si="37"/>
        <v>0</v>
      </c>
      <c r="BI254" s="157">
        <f t="shared" si="38"/>
        <v>0</v>
      </c>
      <c r="BJ254" s="17" t="s">
        <v>88</v>
      </c>
      <c r="BK254" s="157">
        <f t="shared" si="39"/>
        <v>0</v>
      </c>
      <c r="BL254" s="17" t="s">
        <v>625</v>
      </c>
      <c r="BM254" s="156" t="s">
        <v>1666</v>
      </c>
    </row>
    <row r="255" spans="2:65" s="1" customFormat="1" ht="21.75" customHeight="1">
      <c r="B255" s="143"/>
      <c r="C255" s="144" t="s">
        <v>944</v>
      </c>
      <c r="D255" s="144" t="s">
        <v>274</v>
      </c>
      <c r="E255" s="145" t="s">
        <v>3159</v>
      </c>
      <c r="F255" s="146" t="s">
        <v>3160</v>
      </c>
      <c r="G255" s="147" t="s">
        <v>1134</v>
      </c>
      <c r="H255" s="148">
        <v>9</v>
      </c>
      <c r="I255" s="149"/>
      <c r="J255" s="150">
        <f t="shared" si="30"/>
        <v>0</v>
      </c>
      <c r="K255" s="151"/>
      <c r="L255" s="32"/>
      <c r="M255" s="152" t="s">
        <v>1</v>
      </c>
      <c r="N255" s="153" t="s">
        <v>41</v>
      </c>
      <c r="P255" s="154">
        <f t="shared" si="31"/>
        <v>0</v>
      </c>
      <c r="Q255" s="154">
        <v>0</v>
      </c>
      <c r="R255" s="154">
        <f t="shared" si="32"/>
        <v>0</v>
      </c>
      <c r="S255" s="154">
        <v>0</v>
      </c>
      <c r="T255" s="155">
        <f t="shared" si="33"/>
        <v>0</v>
      </c>
      <c r="AR255" s="156" t="s">
        <v>625</v>
      </c>
      <c r="AT255" s="156" t="s">
        <v>274</v>
      </c>
      <c r="AU255" s="156" t="s">
        <v>82</v>
      </c>
      <c r="AY255" s="17" t="s">
        <v>273</v>
      </c>
      <c r="BE255" s="157">
        <f t="shared" si="34"/>
        <v>0</v>
      </c>
      <c r="BF255" s="157">
        <f t="shared" si="35"/>
        <v>0</v>
      </c>
      <c r="BG255" s="157">
        <f t="shared" si="36"/>
        <v>0</v>
      </c>
      <c r="BH255" s="157">
        <f t="shared" si="37"/>
        <v>0</v>
      </c>
      <c r="BI255" s="157">
        <f t="shared" si="38"/>
        <v>0</v>
      </c>
      <c r="BJ255" s="17" t="s">
        <v>88</v>
      </c>
      <c r="BK255" s="157">
        <f t="shared" si="39"/>
        <v>0</v>
      </c>
      <c r="BL255" s="17" t="s">
        <v>625</v>
      </c>
      <c r="BM255" s="156" t="s">
        <v>1675</v>
      </c>
    </row>
    <row r="256" spans="2:65" s="1" customFormat="1" ht="21.75" customHeight="1">
      <c r="B256" s="143"/>
      <c r="C256" s="144" t="s">
        <v>950</v>
      </c>
      <c r="D256" s="144" t="s">
        <v>274</v>
      </c>
      <c r="E256" s="145" t="s">
        <v>3161</v>
      </c>
      <c r="F256" s="146" t="s">
        <v>3162</v>
      </c>
      <c r="G256" s="147" t="s">
        <v>1134</v>
      </c>
      <c r="H256" s="148">
        <v>1</v>
      </c>
      <c r="I256" s="149"/>
      <c r="J256" s="150">
        <f t="shared" si="30"/>
        <v>0</v>
      </c>
      <c r="K256" s="151"/>
      <c r="L256" s="32"/>
      <c r="M256" s="152" t="s">
        <v>1</v>
      </c>
      <c r="N256" s="153" t="s">
        <v>41</v>
      </c>
      <c r="P256" s="154">
        <f t="shared" si="31"/>
        <v>0</v>
      </c>
      <c r="Q256" s="154">
        <v>0</v>
      </c>
      <c r="R256" s="154">
        <f t="shared" si="32"/>
        <v>0</v>
      </c>
      <c r="S256" s="154">
        <v>0</v>
      </c>
      <c r="T256" s="155">
        <f t="shared" si="33"/>
        <v>0</v>
      </c>
      <c r="AR256" s="156" t="s">
        <v>625</v>
      </c>
      <c r="AT256" s="156" t="s">
        <v>274</v>
      </c>
      <c r="AU256" s="156" t="s">
        <v>82</v>
      </c>
      <c r="AY256" s="17" t="s">
        <v>273</v>
      </c>
      <c r="BE256" s="157">
        <f t="shared" si="34"/>
        <v>0</v>
      </c>
      <c r="BF256" s="157">
        <f t="shared" si="35"/>
        <v>0</v>
      </c>
      <c r="BG256" s="157">
        <f t="shared" si="36"/>
        <v>0</v>
      </c>
      <c r="BH256" s="157">
        <f t="shared" si="37"/>
        <v>0</v>
      </c>
      <c r="BI256" s="157">
        <f t="shared" si="38"/>
        <v>0</v>
      </c>
      <c r="BJ256" s="17" t="s">
        <v>88</v>
      </c>
      <c r="BK256" s="157">
        <f t="shared" si="39"/>
        <v>0</v>
      </c>
      <c r="BL256" s="17" t="s">
        <v>625</v>
      </c>
      <c r="BM256" s="156" t="s">
        <v>1685</v>
      </c>
    </row>
    <row r="257" spans="2:65" s="1" customFormat="1" ht="24.2" customHeight="1">
      <c r="B257" s="143"/>
      <c r="C257" s="144" t="s">
        <v>957</v>
      </c>
      <c r="D257" s="144" t="s">
        <v>274</v>
      </c>
      <c r="E257" s="145" t="s">
        <v>3163</v>
      </c>
      <c r="F257" s="146" t="s">
        <v>3164</v>
      </c>
      <c r="G257" s="147" t="s">
        <v>1134</v>
      </c>
      <c r="H257" s="148">
        <v>9</v>
      </c>
      <c r="I257" s="149"/>
      <c r="J257" s="150">
        <f t="shared" si="30"/>
        <v>0</v>
      </c>
      <c r="K257" s="151"/>
      <c r="L257" s="32"/>
      <c r="M257" s="152" t="s">
        <v>1</v>
      </c>
      <c r="N257" s="153" t="s">
        <v>41</v>
      </c>
      <c r="P257" s="154">
        <f t="shared" si="31"/>
        <v>0</v>
      </c>
      <c r="Q257" s="154">
        <v>0</v>
      </c>
      <c r="R257" s="154">
        <f t="shared" si="32"/>
        <v>0</v>
      </c>
      <c r="S257" s="154">
        <v>0</v>
      </c>
      <c r="T257" s="155">
        <f t="shared" si="33"/>
        <v>0</v>
      </c>
      <c r="AR257" s="156" t="s">
        <v>625</v>
      </c>
      <c r="AT257" s="156" t="s">
        <v>274</v>
      </c>
      <c r="AU257" s="156" t="s">
        <v>82</v>
      </c>
      <c r="AY257" s="17" t="s">
        <v>273</v>
      </c>
      <c r="BE257" s="157">
        <f t="shared" si="34"/>
        <v>0</v>
      </c>
      <c r="BF257" s="157">
        <f t="shared" si="35"/>
        <v>0</v>
      </c>
      <c r="BG257" s="157">
        <f t="shared" si="36"/>
        <v>0</v>
      </c>
      <c r="BH257" s="157">
        <f t="shared" si="37"/>
        <v>0</v>
      </c>
      <c r="BI257" s="157">
        <f t="shared" si="38"/>
        <v>0</v>
      </c>
      <c r="BJ257" s="17" t="s">
        <v>88</v>
      </c>
      <c r="BK257" s="157">
        <f t="shared" si="39"/>
        <v>0</v>
      </c>
      <c r="BL257" s="17" t="s">
        <v>625</v>
      </c>
      <c r="BM257" s="156" t="s">
        <v>1697</v>
      </c>
    </row>
    <row r="258" spans="2:65" s="1" customFormat="1" ht="24.2" customHeight="1">
      <c r="B258" s="143"/>
      <c r="C258" s="144" t="s">
        <v>963</v>
      </c>
      <c r="D258" s="144" t="s">
        <v>274</v>
      </c>
      <c r="E258" s="145" t="s">
        <v>3165</v>
      </c>
      <c r="F258" s="146" t="s">
        <v>3166</v>
      </c>
      <c r="G258" s="147" t="s">
        <v>1134</v>
      </c>
      <c r="H258" s="148">
        <v>1</v>
      </c>
      <c r="I258" s="149"/>
      <c r="J258" s="150">
        <f t="shared" ref="J258:J289" si="40">ROUND(I258*H258,2)</f>
        <v>0</v>
      </c>
      <c r="K258" s="151"/>
      <c r="L258" s="32"/>
      <c r="M258" s="152" t="s">
        <v>1</v>
      </c>
      <c r="N258" s="153" t="s">
        <v>41</v>
      </c>
      <c r="P258" s="154">
        <f t="shared" ref="P258:P289" si="41">O258*H258</f>
        <v>0</v>
      </c>
      <c r="Q258" s="154">
        <v>0</v>
      </c>
      <c r="R258" s="154">
        <f t="shared" ref="R258:R289" si="42">Q258*H258</f>
        <v>0</v>
      </c>
      <c r="S258" s="154">
        <v>0</v>
      </c>
      <c r="T258" s="155">
        <f t="shared" ref="T258:T289" si="43">S258*H258</f>
        <v>0</v>
      </c>
      <c r="AR258" s="156" t="s">
        <v>625</v>
      </c>
      <c r="AT258" s="156" t="s">
        <v>274</v>
      </c>
      <c r="AU258" s="156" t="s">
        <v>82</v>
      </c>
      <c r="AY258" s="17" t="s">
        <v>273</v>
      </c>
      <c r="BE258" s="157">
        <f t="shared" ref="BE258:BE289" si="44">IF(N258="základná",J258,0)</f>
        <v>0</v>
      </c>
      <c r="BF258" s="157">
        <f t="shared" ref="BF258:BF289" si="45">IF(N258="znížená",J258,0)</f>
        <v>0</v>
      </c>
      <c r="BG258" s="157">
        <f t="shared" ref="BG258:BG289" si="46">IF(N258="zákl. prenesená",J258,0)</f>
        <v>0</v>
      </c>
      <c r="BH258" s="157">
        <f t="shared" ref="BH258:BH289" si="47">IF(N258="zníž. prenesená",J258,0)</f>
        <v>0</v>
      </c>
      <c r="BI258" s="157">
        <f t="shared" ref="BI258:BI289" si="48">IF(N258="nulová",J258,0)</f>
        <v>0</v>
      </c>
      <c r="BJ258" s="17" t="s">
        <v>88</v>
      </c>
      <c r="BK258" s="157">
        <f t="shared" ref="BK258:BK289" si="49">ROUND(I258*H258,2)</f>
        <v>0</v>
      </c>
      <c r="BL258" s="17" t="s">
        <v>625</v>
      </c>
      <c r="BM258" s="156" t="s">
        <v>1717</v>
      </c>
    </row>
    <row r="259" spans="2:65" s="1" customFormat="1" ht="24.2" customHeight="1">
      <c r="B259" s="143"/>
      <c r="C259" s="144" t="s">
        <v>968</v>
      </c>
      <c r="D259" s="144" t="s">
        <v>274</v>
      </c>
      <c r="E259" s="145" t="s">
        <v>3167</v>
      </c>
      <c r="F259" s="146" t="s">
        <v>3168</v>
      </c>
      <c r="G259" s="147" t="s">
        <v>1134</v>
      </c>
      <c r="H259" s="148">
        <v>170</v>
      </c>
      <c r="I259" s="149"/>
      <c r="J259" s="150">
        <f t="shared" si="40"/>
        <v>0</v>
      </c>
      <c r="K259" s="151"/>
      <c r="L259" s="32"/>
      <c r="M259" s="152" t="s">
        <v>1</v>
      </c>
      <c r="N259" s="153" t="s">
        <v>41</v>
      </c>
      <c r="P259" s="154">
        <f t="shared" si="41"/>
        <v>0</v>
      </c>
      <c r="Q259" s="154">
        <v>0</v>
      </c>
      <c r="R259" s="154">
        <f t="shared" si="42"/>
        <v>0</v>
      </c>
      <c r="S259" s="154">
        <v>0</v>
      </c>
      <c r="T259" s="155">
        <f t="shared" si="43"/>
        <v>0</v>
      </c>
      <c r="AR259" s="156" t="s">
        <v>625</v>
      </c>
      <c r="AT259" s="156" t="s">
        <v>274</v>
      </c>
      <c r="AU259" s="156" t="s">
        <v>82</v>
      </c>
      <c r="AY259" s="17" t="s">
        <v>273</v>
      </c>
      <c r="BE259" s="157">
        <f t="shared" si="44"/>
        <v>0</v>
      </c>
      <c r="BF259" s="157">
        <f t="shared" si="45"/>
        <v>0</v>
      </c>
      <c r="BG259" s="157">
        <f t="shared" si="46"/>
        <v>0</v>
      </c>
      <c r="BH259" s="157">
        <f t="shared" si="47"/>
        <v>0</v>
      </c>
      <c r="BI259" s="157">
        <f t="shared" si="48"/>
        <v>0</v>
      </c>
      <c r="BJ259" s="17" t="s">
        <v>88</v>
      </c>
      <c r="BK259" s="157">
        <f t="shared" si="49"/>
        <v>0</v>
      </c>
      <c r="BL259" s="17" t="s">
        <v>625</v>
      </c>
      <c r="BM259" s="156" t="s">
        <v>1726</v>
      </c>
    </row>
    <row r="260" spans="2:65" s="1" customFormat="1" ht="24.2" customHeight="1">
      <c r="B260" s="143"/>
      <c r="C260" s="144" t="s">
        <v>611</v>
      </c>
      <c r="D260" s="144" t="s">
        <v>274</v>
      </c>
      <c r="E260" s="145" t="s">
        <v>3169</v>
      </c>
      <c r="F260" s="146" t="s">
        <v>3170</v>
      </c>
      <c r="G260" s="147" t="s">
        <v>1134</v>
      </c>
      <c r="H260" s="148">
        <v>115</v>
      </c>
      <c r="I260" s="149"/>
      <c r="J260" s="150">
        <f t="shared" si="40"/>
        <v>0</v>
      </c>
      <c r="K260" s="151"/>
      <c r="L260" s="32"/>
      <c r="M260" s="152" t="s">
        <v>1</v>
      </c>
      <c r="N260" s="153" t="s">
        <v>41</v>
      </c>
      <c r="P260" s="154">
        <f t="shared" si="41"/>
        <v>0</v>
      </c>
      <c r="Q260" s="154">
        <v>0</v>
      </c>
      <c r="R260" s="154">
        <f t="shared" si="42"/>
        <v>0</v>
      </c>
      <c r="S260" s="154">
        <v>0</v>
      </c>
      <c r="T260" s="155">
        <f t="shared" si="43"/>
        <v>0</v>
      </c>
      <c r="AR260" s="156" t="s">
        <v>625</v>
      </c>
      <c r="AT260" s="156" t="s">
        <v>274</v>
      </c>
      <c r="AU260" s="156" t="s">
        <v>82</v>
      </c>
      <c r="AY260" s="17" t="s">
        <v>273</v>
      </c>
      <c r="BE260" s="157">
        <f t="shared" si="44"/>
        <v>0</v>
      </c>
      <c r="BF260" s="157">
        <f t="shared" si="45"/>
        <v>0</v>
      </c>
      <c r="BG260" s="157">
        <f t="shared" si="46"/>
        <v>0</v>
      </c>
      <c r="BH260" s="157">
        <f t="shared" si="47"/>
        <v>0</v>
      </c>
      <c r="BI260" s="157">
        <f t="shared" si="48"/>
        <v>0</v>
      </c>
      <c r="BJ260" s="17" t="s">
        <v>88</v>
      </c>
      <c r="BK260" s="157">
        <f t="shared" si="49"/>
        <v>0</v>
      </c>
      <c r="BL260" s="17" t="s">
        <v>625</v>
      </c>
      <c r="BM260" s="156" t="s">
        <v>1734</v>
      </c>
    </row>
    <row r="261" spans="2:65" s="1" customFormat="1" ht="24.2" customHeight="1">
      <c r="B261" s="143"/>
      <c r="C261" s="144" t="s">
        <v>977</v>
      </c>
      <c r="D261" s="144" t="s">
        <v>274</v>
      </c>
      <c r="E261" s="145" t="s">
        <v>3171</v>
      </c>
      <c r="F261" s="146" t="s">
        <v>3172</v>
      </c>
      <c r="G261" s="147" t="s">
        <v>1134</v>
      </c>
      <c r="H261" s="148">
        <v>9</v>
      </c>
      <c r="I261" s="149"/>
      <c r="J261" s="150">
        <f t="shared" si="40"/>
        <v>0</v>
      </c>
      <c r="K261" s="151"/>
      <c r="L261" s="32"/>
      <c r="M261" s="152" t="s">
        <v>1</v>
      </c>
      <c r="N261" s="153" t="s">
        <v>41</v>
      </c>
      <c r="P261" s="154">
        <f t="shared" si="41"/>
        <v>0</v>
      </c>
      <c r="Q261" s="154">
        <v>0</v>
      </c>
      <c r="R261" s="154">
        <f t="shared" si="42"/>
        <v>0</v>
      </c>
      <c r="S261" s="154">
        <v>0</v>
      </c>
      <c r="T261" s="155">
        <f t="shared" si="43"/>
        <v>0</v>
      </c>
      <c r="AR261" s="156" t="s">
        <v>625</v>
      </c>
      <c r="AT261" s="156" t="s">
        <v>274</v>
      </c>
      <c r="AU261" s="156" t="s">
        <v>82</v>
      </c>
      <c r="AY261" s="17" t="s">
        <v>273</v>
      </c>
      <c r="BE261" s="157">
        <f t="shared" si="44"/>
        <v>0</v>
      </c>
      <c r="BF261" s="157">
        <f t="shared" si="45"/>
        <v>0</v>
      </c>
      <c r="BG261" s="157">
        <f t="shared" si="46"/>
        <v>0</v>
      </c>
      <c r="BH261" s="157">
        <f t="shared" si="47"/>
        <v>0</v>
      </c>
      <c r="BI261" s="157">
        <f t="shared" si="48"/>
        <v>0</v>
      </c>
      <c r="BJ261" s="17" t="s">
        <v>88</v>
      </c>
      <c r="BK261" s="157">
        <f t="shared" si="49"/>
        <v>0</v>
      </c>
      <c r="BL261" s="17" t="s">
        <v>625</v>
      </c>
      <c r="BM261" s="156" t="s">
        <v>1746</v>
      </c>
    </row>
    <row r="262" spans="2:65" s="1" customFormat="1" ht="24.2" customHeight="1">
      <c r="B262" s="143"/>
      <c r="C262" s="144" t="s">
        <v>983</v>
      </c>
      <c r="D262" s="144" t="s">
        <v>274</v>
      </c>
      <c r="E262" s="145" t="s">
        <v>3173</v>
      </c>
      <c r="F262" s="146" t="s">
        <v>3174</v>
      </c>
      <c r="G262" s="147" t="s">
        <v>1134</v>
      </c>
      <c r="H262" s="148">
        <v>1</v>
      </c>
      <c r="I262" s="149"/>
      <c r="J262" s="150">
        <f t="shared" si="40"/>
        <v>0</v>
      </c>
      <c r="K262" s="151"/>
      <c r="L262" s="32"/>
      <c r="M262" s="152" t="s">
        <v>1</v>
      </c>
      <c r="N262" s="153" t="s">
        <v>41</v>
      </c>
      <c r="P262" s="154">
        <f t="shared" si="41"/>
        <v>0</v>
      </c>
      <c r="Q262" s="154">
        <v>0</v>
      </c>
      <c r="R262" s="154">
        <f t="shared" si="42"/>
        <v>0</v>
      </c>
      <c r="S262" s="154">
        <v>0</v>
      </c>
      <c r="T262" s="155">
        <f t="shared" si="43"/>
        <v>0</v>
      </c>
      <c r="AR262" s="156" t="s">
        <v>625</v>
      </c>
      <c r="AT262" s="156" t="s">
        <v>274</v>
      </c>
      <c r="AU262" s="156" t="s">
        <v>82</v>
      </c>
      <c r="AY262" s="17" t="s">
        <v>273</v>
      </c>
      <c r="BE262" s="157">
        <f t="shared" si="44"/>
        <v>0</v>
      </c>
      <c r="BF262" s="157">
        <f t="shared" si="45"/>
        <v>0</v>
      </c>
      <c r="BG262" s="157">
        <f t="shared" si="46"/>
        <v>0</v>
      </c>
      <c r="BH262" s="157">
        <f t="shared" si="47"/>
        <v>0</v>
      </c>
      <c r="BI262" s="157">
        <f t="shared" si="48"/>
        <v>0</v>
      </c>
      <c r="BJ262" s="17" t="s">
        <v>88</v>
      </c>
      <c r="BK262" s="157">
        <f t="shared" si="49"/>
        <v>0</v>
      </c>
      <c r="BL262" s="17" t="s">
        <v>625</v>
      </c>
      <c r="BM262" s="156" t="s">
        <v>1757</v>
      </c>
    </row>
    <row r="263" spans="2:65" s="1" customFormat="1" ht="24.2" customHeight="1">
      <c r="B263" s="143"/>
      <c r="C263" s="144" t="s">
        <v>988</v>
      </c>
      <c r="D263" s="144" t="s">
        <v>274</v>
      </c>
      <c r="E263" s="145" t="s">
        <v>3175</v>
      </c>
      <c r="F263" s="146" t="s">
        <v>3176</v>
      </c>
      <c r="G263" s="147" t="s">
        <v>1134</v>
      </c>
      <c r="H263" s="148">
        <v>7</v>
      </c>
      <c r="I263" s="149"/>
      <c r="J263" s="150">
        <f t="shared" si="40"/>
        <v>0</v>
      </c>
      <c r="K263" s="151"/>
      <c r="L263" s="32"/>
      <c r="M263" s="152" t="s">
        <v>1</v>
      </c>
      <c r="N263" s="153" t="s">
        <v>41</v>
      </c>
      <c r="P263" s="154">
        <f t="shared" si="41"/>
        <v>0</v>
      </c>
      <c r="Q263" s="154">
        <v>0</v>
      </c>
      <c r="R263" s="154">
        <f t="shared" si="42"/>
        <v>0</v>
      </c>
      <c r="S263" s="154">
        <v>0</v>
      </c>
      <c r="T263" s="155">
        <f t="shared" si="43"/>
        <v>0</v>
      </c>
      <c r="AR263" s="156" t="s">
        <v>625</v>
      </c>
      <c r="AT263" s="156" t="s">
        <v>274</v>
      </c>
      <c r="AU263" s="156" t="s">
        <v>82</v>
      </c>
      <c r="AY263" s="17" t="s">
        <v>273</v>
      </c>
      <c r="BE263" s="157">
        <f t="shared" si="44"/>
        <v>0</v>
      </c>
      <c r="BF263" s="157">
        <f t="shared" si="45"/>
        <v>0</v>
      </c>
      <c r="BG263" s="157">
        <f t="shared" si="46"/>
        <v>0</v>
      </c>
      <c r="BH263" s="157">
        <f t="shared" si="47"/>
        <v>0</v>
      </c>
      <c r="BI263" s="157">
        <f t="shared" si="48"/>
        <v>0</v>
      </c>
      <c r="BJ263" s="17" t="s">
        <v>88</v>
      </c>
      <c r="BK263" s="157">
        <f t="shared" si="49"/>
        <v>0</v>
      </c>
      <c r="BL263" s="17" t="s">
        <v>625</v>
      </c>
      <c r="BM263" s="156" t="s">
        <v>1771</v>
      </c>
    </row>
    <row r="264" spans="2:65" s="1" customFormat="1" ht="16.5" customHeight="1">
      <c r="B264" s="143"/>
      <c r="C264" s="144" t="s">
        <v>997</v>
      </c>
      <c r="D264" s="144" t="s">
        <v>274</v>
      </c>
      <c r="E264" s="145" t="s">
        <v>3177</v>
      </c>
      <c r="F264" s="146" t="s">
        <v>3178</v>
      </c>
      <c r="G264" s="147" t="s">
        <v>1134</v>
      </c>
      <c r="H264" s="148">
        <v>2</v>
      </c>
      <c r="I264" s="149"/>
      <c r="J264" s="150">
        <f t="shared" si="40"/>
        <v>0</v>
      </c>
      <c r="K264" s="151"/>
      <c r="L264" s="32"/>
      <c r="M264" s="152" t="s">
        <v>1</v>
      </c>
      <c r="N264" s="153" t="s">
        <v>41</v>
      </c>
      <c r="P264" s="154">
        <f t="shared" si="41"/>
        <v>0</v>
      </c>
      <c r="Q264" s="154">
        <v>0</v>
      </c>
      <c r="R264" s="154">
        <f t="shared" si="42"/>
        <v>0</v>
      </c>
      <c r="S264" s="154">
        <v>0</v>
      </c>
      <c r="T264" s="155">
        <f t="shared" si="43"/>
        <v>0</v>
      </c>
      <c r="AR264" s="156" t="s">
        <v>625</v>
      </c>
      <c r="AT264" s="156" t="s">
        <v>274</v>
      </c>
      <c r="AU264" s="156" t="s">
        <v>82</v>
      </c>
      <c r="AY264" s="17" t="s">
        <v>273</v>
      </c>
      <c r="BE264" s="157">
        <f t="shared" si="44"/>
        <v>0</v>
      </c>
      <c r="BF264" s="157">
        <f t="shared" si="45"/>
        <v>0</v>
      </c>
      <c r="BG264" s="157">
        <f t="shared" si="46"/>
        <v>0</v>
      </c>
      <c r="BH264" s="157">
        <f t="shared" si="47"/>
        <v>0</v>
      </c>
      <c r="BI264" s="157">
        <f t="shared" si="48"/>
        <v>0</v>
      </c>
      <c r="BJ264" s="17" t="s">
        <v>88</v>
      </c>
      <c r="BK264" s="157">
        <f t="shared" si="49"/>
        <v>0</v>
      </c>
      <c r="BL264" s="17" t="s">
        <v>625</v>
      </c>
      <c r="BM264" s="156" t="s">
        <v>1782</v>
      </c>
    </row>
    <row r="265" spans="2:65" s="1" customFormat="1" ht="16.5" customHeight="1">
      <c r="B265" s="143"/>
      <c r="C265" s="144" t="s">
        <v>1001</v>
      </c>
      <c r="D265" s="144" t="s">
        <v>274</v>
      </c>
      <c r="E265" s="145" t="s">
        <v>3179</v>
      </c>
      <c r="F265" s="146" t="s">
        <v>3180</v>
      </c>
      <c r="G265" s="147" t="s">
        <v>1134</v>
      </c>
      <c r="H265" s="148">
        <v>1</v>
      </c>
      <c r="I265" s="149"/>
      <c r="J265" s="150">
        <f t="shared" si="40"/>
        <v>0</v>
      </c>
      <c r="K265" s="151"/>
      <c r="L265" s="32"/>
      <c r="M265" s="152" t="s">
        <v>1</v>
      </c>
      <c r="N265" s="153" t="s">
        <v>41</v>
      </c>
      <c r="P265" s="154">
        <f t="shared" si="41"/>
        <v>0</v>
      </c>
      <c r="Q265" s="154">
        <v>0</v>
      </c>
      <c r="R265" s="154">
        <f t="shared" si="42"/>
        <v>0</v>
      </c>
      <c r="S265" s="154">
        <v>0</v>
      </c>
      <c r="T265" s="155">
        <f t="shared" si="43"/>
        <v>0</v>
      </c>
      <c r="AR265" s="156" t="s">
        <v>625</v>
      </c>
      <c r="AT265" s="156" t="s">
        <v>274</v>
      </c>
      <c r="AU265" s="156" t="s">
        <v>82</v>
      </c>
      <c r="AY265" s="17" t="s">
        <v>273</v>
      </c>
      <c r="BE265" s="157">
        <f t="shared" si="44"/>
        <v>0</v>
      </c>
      <c r="BF265" s="157">
        <f t="shared" si="45"/>
        <v>0</v>
      </c>
      <c r="BG265" s="157">
        <f t="shared" si="46"/>
        <v>0</v>
      </c>
      <c r="BH265" s="157">
        <f t="shared" si="47"/>
        <v>0</v>
      </c>
      <c r="BI265" s="157">
        <f t="shared" si="48"/>
        <v>0</v>
      </c>
      <c r="BJ265" s="17" t="s">
        <v>88</v>
      </c>
      <c r="BK265" s="157">
        <f t="shared" si="49"/>
        <v>0</v>
      </c>
      <c r="BL265" s="17" t="s">
        <v>625</v>
      </c>
      <c r="BM265" s="156" t="s">
        <v>1798</v>
      </c>
    </row>
    <row r="266" spans="2:65" s="1" customFormat="1" ht="16.5" customHeight="1">
      <c r="B266" s="143"/>
      <c r="C266" s="144" t="s">
        <v>1007</v>
      </c>
      <c r="D266" s="144" t="s">
        <v>274</v>
      </c>
      <c r="E266" s="145" t="s">
        <v>3181</v>
      </c>
      <c r="F266" s="146" t="s">
        <v>3182</v>
      </c>
      <c r="G266" s="147" t="s">
        <v>1134</v>
      </c>
      <c r="H266" s="148">
        <v>1</v>
      </c>
      <c r="I266" s="149"/>
      <c r="J266" s="150">
        <f t="shared" si="40"/>
        <v>0</v>
      </c>
      <c r="K266" s="151"/>
      <c r="L266" s="32"/>
      <c r="M266" s="152" t="s">
        <v>1</v>
      </c>
      <c r="N266" s="153" t="s">
        <v>41</v>
      </c>
      <c r="P266" s="154">
        <f t="shared" si="41"/>
        <v>0</v>
      </c>
      <c r="Q266" s="154">
        <v>0</v>
      </c>
      <c r="R266" s="154">
        <f t="shared" si="42"/>
        <v>0</v>
      </c>
      <c r="S266" s="154">
        <v>0</v>
      </c>
      <c r="T266" s="155">
        <f t="shared" si="43"/>
        <v>0</v>
      </c>
      <c r="AR266" s="156" t="s">
        <v>625</v>
      </c>
      <c r="AT266" s="156" t="s">
        <v>274</v>
      </c>
      <c r="AU266" s="156" t="s">
        <v>82</v>
      </c>
      <c r="AY266" s="17" t="s">
        <v>273</v>
      </c>
      <c r="BE266" s="157">
        <f t="shared" si="44"/>
        <v>0</v>
      </c>
      <c r="BF266" s="157">
        <f t="shared" si="45"/>
        <v>0</v>
      </c>
      <c r="BG266" s="157">
        <f t="shared" si="46"/>
        <v>0</v>
      </c>
      <c r="BH266" s="157">
        <f t="shared" si="47"/>
        <v>0</v>
      </c>
      <c r="BI266" s="157">
        <f t="shared" si="48"/>
        <v>0</v>
      </c>
      <c r="BJ266" s="17" t="s">
        <v>88</v>
      </c>
      <c r="BK266" s="157">
        <f t="shared" si="49"/>
        <v>0</v>
      </c>
      <c r="BL266" s="17" t="s">
        <v>625</v>
      </c>
      <c r="BM266" s="156" t="s">
        <v>1807</v>
      </c>
    </row>
    <row r="267" spans="2:65" s="1" customFormat="1" ht="24.2" customHeight="1">
      <c r="B267" s="143"/>
      <c r="C267" s="144" t="s">
        <v>1012</v>
      </c>
      <c r="D267" s="144" t="s">
        <v>274</v>
      </c>
      <c r="E267" s="145" t="s">
        <v>3183</v>
      </c>
      <c r="F267" s="146" t="s">
        <v>3184</v>
      </c>
      <c r="G267" s="147" t="s">
        <v>1134</v>
      </c>
      <c r="H267" s="148">
        <v>34</v>
      </c>
      <c r="I267" s="149"/>
      <c r="J267" s="150">
        <f t="shared" si="40"/>
        <v>0</v>
      </c>
      <c r="K267" s="151"/>
      <c r="L267" s="32"/>
      <c r="M267" s="152" t="s">
        <v>1</v>
      </c>
      <c r="N267" s="153" t="s">
        <v>41</v>
      </c>
      <c r="P267" s="154">
        <f t="shared" si="41"/>
        <v>0</v>
      </c>
      <c r="Q267" s="154">
        <v>0</v>
      </c>
      <c r="R267" s="154">
        <f t="shared" si="42"/>
        <v>0</v>
      </c>
      <c r="S267" s="154">
        <v>0</v>
      </c>
      <c r="T267" s="155">
        <f t="shared" si="43"/>
        <v>0</v>
      </c>
      <c r="AR267" s="156" t="s">
        <v>625</v>
      </c>
      <c r="AT267" s="156" t="s">
        <v>274</v>
      </c>
      <c r="AU267" s="156" t="s">
        <v>82</v>
      </c>
      <c r="AY267" s="17" t="s">
        <v>273</v>
      </c>
      <c r="BE267" s="157">
        <f t="shared" si="44"/>
        <v>0</v>
      </c>
      <c r="BF267" s="157">
        <f t="shared" si="45"/>
        <v>0</v>
      </c>
      <c r="BG267" s="157">
        <f t="shared" si="46"/>
        <v>0</v>
      </c>
      <c r="BH267" s="157">
        <f t="shared" si="47"/>
        <v>0</v>
      </c>
      <c r="BI267" s="157">
        <f t="shared" si="48"/>
        <v>0</v>
      </c>
      <c r="BJ267" s="17" t="s">
        <v>88</v>
      </c>
      <c r="BK267" s="157">
        <f t="shared" si="49"/>
        <v>0</v>
      </c>
      <c r="BL267" s="17" t="s">
        <v>625</v>
      </c>
      <c r="BM267" s="156" t="s">
        <v>1817</v>
      </c>
    </row>
    <row r="268" spans="2:65" s="1" customFormat="1" ht="24.2" customHeight="1">
      <c r="B268" s="143"/>
      <c r="C268" s="144" t="s">
        <v>1017</v>
      </c>
      <c r="D268" s="144" t="s">
        <v>274</v>
      </c>
      <c r="E268" s="145" t="s">
        <v>3185</v>
      </c>
      <c r="F268" s="146" t="s">
        <v>3186</v>
      </c>
      <c r="G268" s="147" t="s">
        <v>1134</v>
      </c>
      <c r="H268" s="148">
        <v>141</v>
      </c>
      <c r="I268" s="149"/>
      <c r="J268" s="150">
        <f t="shared" si="40"/>
        <v>0</v>
      </c>
      <c r="K268" s="151"/>
      <c r="L268" s="32"/>
      <c r="M268" s="152" t="s">
        <v>1</v>
      </c>
      <c r="N268" s="153" t="s">
        <v>41</v>
      </c>
      <c r="P268" s="154">
        <f t="shared" si="41"/>
        <v>0</v>
      </c>
      <c r="Q268" s="154">
        <v>0</v>
      </c>
      <c r="R268" s="154">
        <f t="shared" si="42"/>
        <v>0</v>
      </c>
      <c r="S268" s="154">
        <v>0</v>
      </c>
      <c r="T268" s="155">
        <f t="shared" si="43"/>
        <v>0</v>
      </c>
      <c r="AR268" s="156" t="s">
        <v>625</v>
      </c>
      <c r="AT268" s="156" t="s">
        <v>274</v>
      </c>
      <c r="AU268" s="156" t="s">
        <v>82</v>
      </c>
      <c r="AY268" s="17" t="s">
        <v>273</v>
      </c>
      <c r="BE268" s="157">
        <f t="shared" si="44"/>
        <v>0</v>
      </c>
      <c r="BF268" s="157">
        <f t="shared" si="45"/>
        <v>0</v>
      </c>
      <c r="BG268" s="157">
        <f t="shared" si="46"/>
        <v>0</v>
      </c>
      <c r="BH268" s="157">
        <f t="shared" si="47"/>
        <v>0</v>
      </c>
      <c r="BI268" s="157">
        <f t="shared" si="48"/>
        <v>0</v>
      </c>
      <c r="BJ268" s="17" t="s">
        <v>88</v>
      </c>
      <c r="BK268" s="157">
        <f t="shared" si="49"/>
        <v>0</v>
      </c>
      <c r="BL268" s="17" t="s">
        <v>625</v>
      </c>
      <c r="BM268" s="156" t="s">
        <v>1825</v>
      </c>
    </row>
    <row r="269" spans="2:65" s="1" customFormat="1" ht="24.2" customHeight="1">
      <c r="B269" s="143"/>
      <c r="C269" s="144" t="s">
        <v>1021</v>
      </c>
      <c r="D269" s="144" t="s">
        <v>274</v>
      </c>
      <c r="E269" s="145" t="s">
        <v>3187</v>
      </c>
      <c r="F269" s="146" t="s">
        <v>3188</v>
      </c>
      <c r="G269" s="147" t="s">
        <v>1134</v>
      </c>
      <c r="H269" s="148">
        <v>47</v>
      </c>
      <c r="I269" s="149"/>
      <c r="J269" s="150">
        <f t="shared" si="40"/>
        <v>0</v>
      </c>
      <c r="K269" s="151"/>
      <c r="L269" s="32"/>
      <c r="M269" s="152" t="s">
        <v>1</v>
      </c>
      <c r="N269" s="153" t="s">
        <v>41</v>
      </c>
      <c r="P269" s="154">
        <f t="shared" si="41"/>
        <v>0</v>
      </c>
      <c r="Q269" s="154">
        <v>0</v>
      </c>
      <c r="R269" s="154">
        <f t="shared" si="42"/>
        <v>0</v>
      </c>
      <c r="S269" s="154">
        <v>0</v>
      </c>
      <c r="T269" s="155">
        <f t="shared" si="43"/>
        <v>0</v>
      </c>
      <c r="AR269" s="156" t="s">
        <v>625</v>
      </c>
      <c r="AT269" s="156" t="s">
        <v>274</v>
      </c>
      <c r="AU269" s="156" t="s">
        <v>82</v>
      </c>
      <c r="AY269" s="17" t="s">
        <v>273</v>
      </c>
      <c r="BE269" s="157">
        <f t="shared" si="44"/>
        <v>0</v>
      </c>
      <c r="BF269" s="157">
        <f t="shared" si="45"/>
        <v>0</v>
      </c>
      <c r="BG269" s="157">
        <f t="shared" si="46"/>
        <v>0</v>
      </c>
      <c r="BH269" s="157">
        <f t="shared" si="47"/>
        <v>0</v>
      </c>
      <c r="BI269" s="157">
        <f t="shared" si="48"/>
        <v>0</v>
      </c>
      <c r="BJ269" s="17" t="s">
        <v>88</v>
      </c>
      <c r="BK269" s="157">
        <f t="shared" si="49"/>
        <v>0</v>
      </c>
      <c r="BL269" s="17" t="s">
        <v>625</v>
      </c>
      <c r="BM269" s="156" t="s">
        <v>1834</v>
      </c>
    </row>
    <row r="270" spans="2:65" s="1" customFormat="1" ht="24.2" customHeight="1">
      <c r="B270" s="143"/>
      <c r="C270" s="144" t="s">
        <v>1025</v>
      </c>
      <c r="D270" s="144" t="s">
        <v>274</v>
      </c>
      <c r="E270" s="145" t="s">
        <v>3189</v>
      </c>
      <c r="F270" s="146" t="s">
        <v>3190</v>
      </c>
      <c r="G270" s="147" t="s">
        <v>1134</v>
      </c>
      <c r="H270" s="148">
        <v>4</v>
      </c>
      <c r="I270" s="149"/>
      <c r="J270" s="150">
        <f t="shared" si="40"/>
        <v>0</v>
      </c>
      <c r="K270" s="151"/>
      <c r="L270" s="32"/>
      <c r="M270" s="152" t="s">
        <v>1</v>
      </c>
      <c r="N270" s="153" t="s">
        <v>41</v>
      </c>
      <c r="P270" s="154">
        <f t="shared" si="41"/>
        <v>0</v>
      </c>
      <c r="Q270" s="154">
        <v>0</v>
      </c>
      <c r="R270" s="154">
        <f t="shared" si="42"/>
        <v>0</v>
      </c>
      <c r="S270" s="154">
        <v>0</v>
      </c>
      <c r="T270" s="155">
        <f t="shared" si="43"/>
        <v>0</v>
      </c>
      <c r="AR270" s="156" t="s">
        <v>625</v>
      </c>
      <c r="AT270" s="156" t="s">
        <v>274</v>
      </c>
      <c r="AU270" s="156" t="s">
        <v>82</v>
      </c>
      <c r="AY270" s="17" t="s">
        <v>273</v>
      </c>
      <c r="BE270" s="157">
        <f t="shared" si="44"/>
        <v>0</v>
      </c>
      <c r="BF270" s="157">
        <f t="shared" si="45"/>
        <v>0</v>
      </c>
      <c r="BG270" s="157">
        <f t="shared" si="46"/>
        <v>0</v>
      </c>
      <c r="BH270" s="157">
        <f t="shared" si="47"/>
        <v>0</v>
      </c>
      <c r="BI270" s="157">
        <f t="shared" si="48"/>
        <v>0</v>
      </c>
      <c r="BJ270" s="17" t="s">
        <v>88</v>
      </c>
      <c r="BK270" s="157">
        <f t="shared" si="49"/>
        <v>0</v>
      </c>
      <c r="BL270" s="17" t="s">
        <v>625</v>
      </c>
      <c r="BM270" s="156" t="s">
        <v>1846</v>
      </c>
    </row>
    <row r="271" spans="2:65" s="1" customFormat="1" ht="24.2" customHeight="1">
      <c r="B271" s="143"/>
      <c r="C271" s="144" t="s">
        <v>1029</v>
      </c>
      <c r="D271" s="144" t="s">
        <v>274</v>
      </c>
      <c r="E271" s="145" t="s">
        <v>3191</v>
      </c>
      <c r="F271" s="146" t="s">
        <v>3192</v>
      </c>
      <c r="G271" s="147" t="s">
        <v>1134</v>
      </c>
      <c r="H271" s="148">
        <v>31</v>
      </c>
      <c r="I271" s="149"/>
      <c r="J271" s="150">
        <f t="shared" si="40"/>
        <v>0</v>
      </c>
      <c r="K271" s="151"/>
      <c r="L271" s="32"/>
      <c r="M271" s="152" t="s">
        <v>1</v>
      </c>
      <c r="N271" s="153" t="s">
        <v>41</v>
      </c>
      <c r="P271" s="154">
        <f t="shared" si="41"/>
        <v>0</v>
      </c>
      <c r="Q271" s="154">
        <v>0</v>
      </c>
      <c r="R271" s="154">
        <f t="shared" si="42"/>
        <v>0</v>
      </c>
      <c r="S271" s="154">
        <v>0</v>
      </c>
      <c r="T271" s="155">
        <f t="shared" si="43"/>
        <v>0</v>
      </c>
      <c r="AR271" s="156" t="s">
        <v>625</v>
      </c>
      <c r="AT271" s="156" t="s">
        <v>274</v>
      </c>
      <c r="AU271" s="156" t="s">
        <v>82</v>
      </c>
      <c r="AY271" s="17" t="s">
        <v>273</v>
      </c>
      <c r="BE271" s="157">
        <f t="shared" si="44"/>
        <v>0</v>
      </c>
      <c r="BF271" s="157">
        <f t="shared" si="45"/>
        <v>0</v>
      </c>
      <c r="BG271" s="157">
        <f t="shared" si="46"/>
        <v>0</v>
      </c>
      <c r="BH271" s="157">
        <f t="shared" si="47"/>
        <v>0</v>
      </c>
      <c r="BI271" s="157">
        <f t="shared" si="48"/>
        <v>0</v>
      </c>
      <c r="BJ271" s="17" t="s">
        <v>88</v>
      </c>
      <c r="BK271" s="157">
        <f t="shared" si="49"/>
        <v>0</v>
      </c>
      <c r="BL271" s="17" t="s">
        <v>625</v>
      </c>
      <c r="BM271" s="156" t="s">
        <v>1868</v>
      </c>
    </row>
    <row r="272" spans="2:65" s="1" customFormat="1" ht="24.2" customHeight="1">
      <c r="B272" s="143"/>
      <c r="C272" s="144" t="s">
        <v>1033</v>
      </c>
      <c r="D272" s="144" t="s">
        <v>274</v>
      </c>
      <c r="E272" s="145" t="s">
        <v>3193</v>
      </c>
      <c r="F272" s="146" t="s">
        <v>3194</v>
      </c>
      <c r="G272" s="147" t="s">
        <v>1134</v>
      </c>
      <c r="H272" s="148">
        <v>16</v>
      </c>
      <c r="I272" s="149"/>
      <c r="J272" s="150">
        <f t="shared" si="40"/>
        <v>0</v>
      </c>
      <c r="K272" s="151"/>
      <c r="L272" s="32"/>
      <c r="M272" s="152" t="s">
        <v>1</v>
      </c>
      <c r="N272" s="153" t="s">
        <v>41</v>
      </c>
      <c r="P272" s="154">
        <f t="shared" si="41"/>
        <v>0</v>
      </c>
      <c r="Q272" s="154">
        <v>0</v>
      </c>
      <c r="R272" s="154">
        <f t="shared" si="42"/>
        <v>0</v>
      </c>
      <c r="S272" s="154">
        <v>0</v>
      </c>
      <c r="T272" s="155">
        <f t="shared" si="43"/>
        <v>0</v>
      </c>
      <c r="AR272" s="156" t="s">
        <v>625</v>
      </c>
      <c r="AT272" s="156" t="s">
        <v>274</v>
      </c>
      <c r="AU272" s="156" t="s">
        <v>82</v>
      </c>
      <c r="AY272" s="17" t="s">
        <v>273</v>
      </c>
      <c r="BE272" s="157">
        <f t="shared" si="44"/>
        <v>0</v>
      </c>
      <c r="BF272" s="157">
        <f t="shared" si="45"/>
        <v>0</v>
      </c>
      <c r="BG272" s="157">
        <f t="shared" si="46"/>
        <v>0</v>
      </c>
      <c r="BH272" s="157">
        <f t="shared" si="47"/>
        <v>0</v>
      </c>
      <c r="BI272" s="157">
        <f t="shared" si="48"/>
        <v>0</v>
      </c>
      <c r="BJ272" s="17" t="s">
        <v>88</v>
      </c>
      <c r="BK272" s="157">
        <f t="shared" si="49"/>
        <v>0</v>
      </c>
      <c r="BL272" s="17" t="s">
        <v>625</v>
      </c>
      <c r="BM272" s="156" t="s">
        <v>1876</v>
      </c>
    </row>
    <row r="273" spans="2:65" s="1" customFormat="1" ht="24.2" customHeight="1">
      <c r="B273" s="143"/>
      <c r="C273" s="144" t="s">
        <v>1038</v>
      </c>
      <c r="D273" s="144" t="s">
        <v>274</v>
      </c>
      <c r="E273" s="145" t="s">
        <v>3195</v>
      </c>
      <c r="F273" s="146" t="s">
        <v>3196</v>
      </c>
      <c r="G273" s="147" t="s">
        <v>1134</v>
      </c>
      <c r="H273" s="148">
        <v>35</v>
      </c>
      <c r="I273" s="149"/>
      <c r="J273" s="150">
        <f t="shared" si="40"/>
        <v>0</v>
      </c>
      <c r="K273" s="151"/>
      <c r="L273" s="32"/>
      <c r="M273" s="152" t="s">
        <v>1</v>
      </c>
      <c r="N273" s="153" t="s">
        <v>41</v>
      </c>
      <c r="P273" s="154">
        <f t="shared" si="41"/>
        <v>0</v>
      </c>
      <c r="Q273" s="154">
        <v>0</v>
      </c>
      <c r="R273" s="154">
        <f t="shared" si="42"/>
        <v>0</v>
      </c>
      <c r="S273" s="154">
        <v>0</v>
      </c>
      <c r="T273" s="155">
        <f t="shared" si="43"/>
        <v>0</v>
      </c>
      <c r="AR273" s="156" t="s">
        <v>625</v>
      </c>
      <c r="AT273" s="156" t="s">
        <v>274</v>
      </c>
      <c r="AU273" s="156" t="s">
        <v>82</v>
      </c>
      <c r="AY273" s="17" t="s">
        <v>273</v>
      </c>
      <c r="BE273" s="157">
        <f t="shared" si="44"/>
        <v>0</v>
      </c>
      <c r="BF273" s="157">
        <f t="shared" si="45"/>
        <v>0</v>
      </c>
      <c r="BG273" s="157">
        <f t="shared" si="46"/>
        <v>0</v>
      </c>
      <c r="BH273" s="157">
        <f t="shared" si="47"/>
        <v>0</v>
      </c>
      <c r="BI273" s="157">
        <f t="shared" si="48"/>
        <v>0</v>
      </c>
      <c r="BJ273" s="17" t="s">
        <v>88</v>
      </c>
      <c r="BK273" s="157">
        <f t="shared" si="49"/>
        <v>0</v>
      </c>
      <c r="BL273" s="17" t="s">
        <v>625</v>
      </c>
      <c r="BM273" s="156" t="s">
        <v>1885</v>
      </c>
    </row>
    <row r="274" spans="2:65" s="1" customFormat="1" ht="24.2" customHeight="1">
      <c r="B274" s="143"/>
      <c r="C274" s="144" t="s">
        <v>1043</v>
      </c>
      <c r="D274" s="144" t="s">
        <v>274</v>
      </c>
      <c r="E274" s="145" t="s">
        <v>3197</v>
      </c>
      <c r="F274" s="146" t="s">
        <v>3198</v>
      </c>
      <c r="G274" s="147" t="s">
        <v>1134</v>
      </c>
      <c r="H274" s="148">
        <v>9</v>
      </c>
      <c r="I274" s="149"/>
      <c r="J274" s="150">
        <f t="shared" si="40"/>
        <v>0</v>
      </c>
      <c r="K274" s="151"/>
      <c r="L274" s="32"/>
      <c r="M274" s="152" t="s">
        <v>1</v>
      </c>
      <c r="N274" s="153" t="s">
        <v>41</v>
      </c>
      <c r="P274" s="154">
        <f t="shared" si="41"/>
        <v>0</v>
      </c>
      <c r="Q274" s="154">
        <v>0</v>
      </c>
      <c r="R274" s="154">
        <f t="shared" si="42"/>
        <v>0</v>
      </c>
      <c r="S274" s="154">
        <v>0</v>
      </c>
      <c r="T274" s="155">
        <f t="shared" si="43"/>
        <v>0</v>
      </c>
      <c r="AR274" s="156" t="s">
        <v>625</v>
      </c>
      <c r="AT274" s="156" t="s">
        <v>274</v>
      </c>
      <c r="AU274" s="156" t="s">
        <v>82</v>
      </c>
      <c r="AY274" s="17" t="s">
        <v>273</v>
      </c>
      <c r="BE274" s="157">
        <f t="shared" si="44"/>
        <v>0</v>
      </c>
      <c r="BF274" s="157">
        <f t="shared" si="45"/>
        <v>0</v>
      </c>
      <c r="BG274" s="157">
        <f t="shared" si="46"/>
        <v>0</v>
      </c>
      <c r="BH274" s="157">
        <f t="shared" si="47"/>
        <v>0</v>
      </c>
      <c r="BI274" s="157">
        <f t="shared" si="48"/>
        <v>0</v>
      </c>
      <c r="BJ274" s="17" t="s">
        <v>88</v>
      </c>
      <c r="BK274" s="157">
        <f t="shared" si="49"/>
        <v>0</v>
      </c>
      <c r="BL274" s="17" t="s">
        <v>625</v>
      </c>
      <c r="BM274" s="156" t="s">
        <v>1895</v>
      </c>
    </row>
    <row r="275" spans="2:65" s="1" customFormat="1" ht="24.2" customHeight="1">
      <c r="B275" s="143"/>
      <c r="C275" s="144" t="s">
        <v>1047</v>
      </c>
      <c r="D275" s="144" t="s">
        <v>274</v>
      </c>
      <c r="E275" s="145" t="s">
        <v>3199</v>
      </c>
      <c r="F275" s="146" t="s">
        <v>3200</v>
      </c>
      <c r="G275" s="147" t="s">
        <v>1134</v>
      </c>
      <c r="H275" s="148">
        <v>18</v>
      </c>
      <c r="I275" s="149"/>
      <c r="J275" s="150">
        <f t="shared" si="40"/>
        <v>0</v>
      </c>
      <c r="K275" s="151"/>
      <c r="L275" s="32"/>
      <c r="M275" s="152" t="s">
        <v>1</v>
      </c>
      <c r="N275" s="153" t="s">
        <v>41</v>
      </c>
      <c r="P275" s="154">
        <f t="shared" si="41"/>
        <v>0</v>
      </c>
      <c r="Q275" s="154">
        <v>0</v>
      </c>
      <c r="R275" s="154">
        <f t="shared" si="42"/>
        <v>0</v>
      </c>
      <c r="S275" s="154">
        <v>0</v>
      </c>
      <c r="T275" s="155">
        <f t="shared" si="43"/>
        <v>0</v>
      </c>
      <c r="AR275" s="156" t="s">
        <v>625</v>
      </c>
      <c r="AT275" s="156" t="s">
        <v>274</v>
      </c>
      <c r="AU275" s="156" t="s">
        <v>82</v>
      </c>
      <c r="AY275" s="17" t="s">
        <v>273</v>
      </c>
      <c r="BE275" s="157">
        <f t="shared" si="44"/>
        <v>0</v>
      </c>
      <c r="BF275" s="157">
        <f t="shared" si="45"/>
        <v>0</v>
      </c>
      <c r="BG275" s="157">
        <f t="shared" si="46"/>
        <v>0</v>
      </c>
      <c r="BH275" s="157">
        <f t="shared" si="47"/>
        <v>0</v>
      </c>
      <c r="BI275" s="157">
        <f t="shared" si="48"/>
        <v>0</v>
      </c>
      <c r="BJ275" s="17" t="s">
        <v>88</v>
      </c>
      <c r="BK275" s="157">
        <f t="shared" si="49"/>
        <v>0</v>
      </c>
      <c r="BL275" s="17" t="s">
        <v>625</v>
      </c>
      <c r="BM275" s="156" t="s">
        <v>1905</v>
      </c>
    </row>
    <row r="276" spans="2:65" s="1" customFormat="1" ht="24.2" customHeight="1">
      <c r="B276" s="143"/>
      <c r="C276" s="144" t="s">
        <v>1051</v>
      </c>
      <c r="D276" s="144" t="s">
        <v>274</v>
      </c>
      <c r="E276" s="145" t="s">
        <v>3201</v>
      </c>
      <c r="F276" s="146" t="s">
        <v>3202</v>
      </c>
      <c r="G276" s="147" t="s">
        <v>1134</v>
      </c>
      <c r="H276" s="148">
        <v>44</v>
      </c>
      <c r="I276" s="149"/>
      <c r="J276" s="150">
        <f t="shared" si="40"/>
        <v>0</v>
      </c>
      <c r="K276" s="151"/>
      <c r="L276" s="32"/>
      <c r="M276" s="152" t="s">
        <v>1</v>
      </c>
      <c r="N276" s="153" t="s">
        <v>41</v>
      </c>
      <c r="P276" s="154">
        <f t="shared" si="41"/>
        <v>0</v>
      </c>
      <c r="Q276" s="154">
        <v>0</v>
      </c>
      <c r="R276" s="154">
        <f t="shared" si="42"/>
        <v>0</v>
      </c>
      <c r="S276" s="154">
        <v>0</v>
      </c>
      <c r="T276" s="155">
        <f t="shared" si="43"/>
        <v>0</v>
      </c>
      <c r="AR276" s="156" t="s">
        <v>625</v>
      </c>
      <c r="AT276" s="156" t="s">
        <v>274</v>
      </c>
      <c r="AU276" s="156" t="s">
        <v>82</v>
      </c>
      <c r="AY276" s="17" t="s">
        <v>273</v>
      </c>
      <c r="BE276" s="157">
        <f t="shared" si="44"/>
        <v>0</v>
      </c>
      <c r="BF276" s="157">
        <f t="shared" si="45"/>
        <v>0</v>
      </c>
      <c r="BG276" s="157">
        <f t="shared" si="46"/>
        <v>0</v>
      </c>
      <c r="BH276" s="157">
        <f t="shared" si="47"/>
        <v>0</v>
      </c>
      <c r="BI276" s="157">
        <f t="shared" si="48"/>
        <v>0</v>
      </c>
      <c r="BJ276" s="17" t="s">
        <v>88</v>
      </c>
      <c r="BK276" s="157">
        <f t="shared" si="49"/>
        <v>0</v>
      </c>
      <c r="BL276" s="17" t="s">
        <v>625</v>
      </c>
      <c r="BM276" s="156" t="s">
        <v>1916</v>
      </c>
    </row>
    <row r="277" spans="2:65" s="1" customFormat="1" ht="16.5" customHeight="1">
      <c r="B277" s="143"/>
      <c r="C277" s="144" t="s">
        <v>1055</v>
      </c>
      <c r="D277" s="144" t="s">
        <v>274</v>
      </c>
      <c r="E277" s="145" t="s">
        <v>3203</v>
      </c>
      <c r="F277" s="146" t="s">
        <v>3204</v>
      </c>
      <c r="G277" s="147" t="s">
        <v>1134</v>
      </c>
      <c r="H277" s="148">
        <v>3</v>
      </c>
      <c r="I277" s="149"/>
      <c r="J277" s="150">
        <f t="shared" si="40"/>
        <v>0</v>
      </c>
      <c r="K277" s="151"/>
      <c r="L277" s="32"/>
      <c r="M277" s="152" t="s">
        <v>1</v>
      </c>
      <c r="N277" s="153" t="s">
        <v>41</v>
      </c>
      <c r="P277" s="154">
        <f t="shared" si="41"/>
        <v>0</v>
      </c>
      <c r="Q277" s="154">
        <v>0</v>
      </c>
      <c r="R277" s="154">
        <f t="shared" si="42"/>
        <v>0</v>
      </c>
      <c r="S277" s="154">
        <v>0</v>
      </c>
      <c r="T277" s="155">
        <f t="shared" si="43"/>
        <v>0</v>
      </c>
      <c r="AR277" s="156" t="s">
        <v>625</v>
      </c>
      <c r="AT277" s="156" t="s">
        <v>274</v>
      </c>
      <c r="AU277" s="156" t="s">
        <v>82</v>
      </c>
      <c r="AY277" s="17" t="s">
        <v>273</v>
      </c>
      <c r="BE277" s="157">
        <f t="shared" si="44"/>
        <v>0</v>
      </c>
      <c r="BF277" s="157">
        <f t="shared" si="45"/>
        <v>0</v>
      </c>
      <c r="BG277" s="157">
        <f t="shared" si="46"/>
        <v>0</v>
      </c>
      <c r="BH277" s="157">
        <f t="shared" si="47"/>
        <v>0</v>
      </c>
      <c r="BI277" s="157">
        <f t="shared" si="48"/>
        <v>0</v>
      </c>
      <c r="BJ277" s="17" t="s">
        <v>88</v>
      </c>
      <c r="BK277" s="157">
        <f t="shared" si="49"/>
        <v>0</v>
      </c>
      <c r="BL277" s="17" t="s">
        <v>625</v>
      </c>
      <c r="BM277" s="156" t="s">
        <v>1925</v>
      </c>
    </row>
    <row r="278" spans="2:65" s="1" customFormat="1" ht="24.2" customHeight="1">
      <c r="B278" s="143"/>
      <c r="C278" s="144" t="s">
        <v>1060</v>
      </c>
      <c r="D278" s="144" t="s">
        <v>274</v>
      </c>
      <c r="E278" s="145" t="s">
        <v>3205</v>
      </c>
      <c r="F278" s="146" t="s">
        <v>3206</v>
      </c>
      <c r="G278" s="147" t="s">
        <v>344</v>
      </c>
      <c r="H278" s="148">
        <v>480</v>
      </c>
      <c r="I278" s="149"/>
      <c r="J278" s="150">
        <f t="shared" si="40"/>
        <v>0</v>
      </c>
      <c r="K278" s="151"/>
      <c r="L278" s="32"/>
      <c r="M278" s="152" t="s">
        <v>1</v>
      </c>
      <c r="N278" s="153" t="s">
        <v>41</v>
      </c>
      <c r="P278" s="154">
        <f t="shared" si="41"/>
        <v>0</v>
      </c>
      <c r="Q278" s="154">
        <v>0</v>
      </c>
      <c r="R278" s="154">
        <f t="shared" si="42"/>
        <v>0</v>
      </c>
      <c r="S278" s="154">
        <v>0</v>
      </c>
      <c r="T278" s="155">
        <f t="shared" si="43"/>
        <v>0</v>
      </c>
      <c r="AR278" s="156" t="s">
        <v>625</v>
      </c>
      <c r="AT278" s="156" t="s">
        <v>274</v>
      </c>
      <c r="AU278" s="156" t="s">
        <v>82</v>
      </c>
      <c r="AY278" s="17" t="s">
        <v>273</v>
      </c>
      <c r="BE278" s="157">
        <f t="shared" si="44"/>
        <v>0</v>
      </c>
      <c r="BF278" s="157">
        <f t="shared" si="45"/>
        <v>0</v>
      </c>
      <c r="BG278" s="157">
        <f t="shared" si="46"/>
        <v>0</v>
      </c>
      <c r="BH278" s="157">
        <f t="shared" si="47"/>
        <v>0</v>
      </c>
      <c r="BI278" s="157">
        <f t="shared" si="48"/>
        <v>0</v>
      </c>
      <c r="BJ278" s="17" t="s">
        <v>88</v>
      </c>
      <c r="BK278" s="157">
        <f t="shared" si="49"/>
        <v>0</v>
      </c>
      <c r="BL278" s="17" t="s">
        <v>625</v>
      </c>
      <c r="BM278" s="156" t="s">
        <v>1934</v>
      </c>
    </row>
    <row r="279" spans="2:65" s="1" customFormat="1" ht="24.2" customHeight="1">
      <c r="B279" s="143"/>
      <c r="C279" s="144" t="s">
        <v>1064</v>
      </c>
      <c r="D279" s="144" t="s">
        <v>274</v>
      </c>
      <c r="E279" s="145" t="s">
        <v>3207</v>
      </c>
      <c r="F279" s="146" t="s">
        <v>3208</v>
      </c>
      <c r="G279" s="147" t="s">
        <v>344</v>
      </c>
      <c r="H279" s="148">
        <v>141</v>
      </c>
      <c r="I279" s="149"/>
      <c r="J279" s="150">
        <f t="shared" si="40"/>
        <v>0</v>
      </c>
      <c r="K279" s="151"/>
      <c r="L279" s="32"/>
      <c r="M279" s="152" t="s">
        <v>1</v>
      </c>
      <c r="N279" s="153" t="s">
        <v>41</v>
      </c>
      <c r="P279" s="154">
        <f t="shared" si="41"/>
        <v>0</v>
      </c>
      <c r="Q279" s="154">
        <v>0</v>
      </c>
      <c r="R279" s="154">
        <f t="shared" si="42"/>
        <v>0</v>
      </c>
      <c r="S279" s="154">
        <v>0</v>
      </c>
      <c r="T279" s="155">
        <f t="shared" si="43"/>
        <v>0</v>
      </c>
      <c r="AR279" s="156" t="s">
        <v>625</v>
      </c>
      <c r="AT279" s="156" t="s">
        <v>274</v>
      </c>
      <c r="AU279" s="156" t="s">
        <v>82</v>
      </c>
      <c r="AY279" s="17" t="s">
        <v>273</v>
      </c>
      <c r="BE279" s="157">
        <f t="shared" si="44"/>
        <v>0</v>
      </c>
      <c r="BF279" s="157">
        <f t="shared" si="45"/>
        <v>0</v>
      </c>
      <c r="BG279" s="157">
        <f t="shared" si="46"/>
        <v>0</v>
      </c>
      <c r="BH279" s="157">
        <f t="shared" si="47"/>
        <v>0</v>
      </c>
      <c r="BI279" s="157">
        <f t="shared" si="48"/>
        <v>0</v>
      </c>
      <c r="BJ279" s="17" t="s">
        <v>88</v>
      </c>
      <c r="BK279" s="157">
        <f t="shared" si="49"/>
        <v>0</v>
      </c>
      <c r="BL279" s="17" t="s">
        <v>625</v>
      </c>
      <c r="BM279" s="156" t="s">
        <v>1942</v>
      </c>
    </row>
    <row r="280" spans="2:65" s="1" customFormat="1" ht="24.2" customHeight="1">
      <c r="B280" s="143"/>
      <c r="C280" s="144" t="s">
        <v>1069</v>
      </c>
      <c r="D280" s="144" t="s">
        <v>274</v>
      </c>
      <c r="E280" s="145" t="s">
        <v>3209</v>
      </c>
      <c r="F280" s="146" t="s">
        <v>3210</v>
      </c>
      <c r="G280" s="147" t="s">
        <v>344</v>
      </c>
      <c r="H280" s="148">
        <v>59</v>
      </c>
      <c r="I280" s="149"/>
      <c r="J280" s="150">
        <f t="shared" si="40"/>
        <v>0</v>
      </c>
      <c r="K280" s="151"/>
      <c r="L280" s="32"/>
      <c r="M280" s="152" t="s">
        <v>1</v>
      </c>
      <c r="N280" s="153" t="s">
        <v>41</v>
      </c>
      <c r="P280" s="154">
        <f t="shared" si="41"/>
        <v>0</v>
      </c>
      <c r="Q280" s="154">
        <v>0</v>
      </c>
      <c r="R280" s="154">
        <f t="shared" si="42"/>
        <v>0</v>
      </c>
      <c r="S280" s="154">
        <v>0</v>
      </c>
      <c r="T280" s="155">
        <f t="shared" si="43"/>
        <v>0</v>
      </c>
      <c r="AR280" s="156" t="s">
        <v>625</v>
      </c>
      <c r="AT280" s="156" t="s">
        <v>274</v>
      </c>
      <c r="AU280" s="156" t="s">
        <v>82</v>
      </c>
      <c r="AY280" s="17" t="s">
        <v>273</v>
      </c>
      <c r="BE280" s="157">
        <f t="shared" si="44"/>
        <v>0</v>
      </c>
      <c r="BF280" s="157">
        <f t="shared" si="45"/>
        <v>0</v>
      </c>
      <c r="BG280" s="157">
        <f t="shared" si="46"/>
        <v>0</v>
      </c>
      <c r="BH280" s="157">
        <f t="shared" si="47"/>
        <v>0</v>
      </c>
      <c r="BI280" s="157">
        <f t="shared" si="48"/>
        <v>0</v>
      </c>
      <c r="BJ280" s="17" t="s">
        <v>88</v>
      </c>
      <c r="BK280" s="157">
        <f t="shared" si="49"/>
        <v>0</v>
      </c>
      <c r="BL280" s="17" t="s">
        <v>625</v>
      </c>
      <c r="BM280" s="156" t="s">
        <v>1948</v>
      </c>
    </row>
    <row r="281" spans="2:65" s="1" customFormat="1" ht="24.2" customHeight="1">
      <c r="B281" s="143"/>
      <c r="C281" s="144" t="s">
        <v>1074</v>
      </c>
      <c r="D281" s="144" t="s">
        <v>274</v>
      </c>
      <c r="E281" s="145" t="s">
        <v>3211</v>
      </c>
      <c r="F281" s="146" t="s">
        <v>3212</v>
      </c>
      <c r="G281" s="147" t="s">
        <v>344</v>
      </c>
      <c r="H281" s="148">
        <v>14</v>
      </c>
      <c r="I281" s="149"/>
      <c r="J281" s="150">
        <f t="shared" si="40"/>
        <v>0</v>
      </c>
      <c r="K281" s="151"/>
      <c r="L281" s="32"/>
      <c r="M281" s="152" t="s">
        <v>1</v>
      </c>
      <c r="N281" s="153" t="s">
        <v>41</v>
      </c>
      <c r="P281" s="154">
        <f t="shared" si="41"/>
        <v>0</v>
      </c>
      <c r="Q281" s="154">
        <v>0</v>
      </c>
      <c r="R281" s="154">
        <f t="shared" si="42"/>
        <v>0</v>
      </c>
      <c r="S281" s="154">
        <v>0</v>
      </c>
      <c r="T281" s="155">
        <f t="shared" si="43"/>
        <v>0</v>
      </c>
      <c r="AR281" s="156" t="s">
        <v>625</v>
      </c>
      <c r="AT281" s="156" t="s">
        <v>274</v>
      </c>
      <c r="AU281" s="156" t="s">
        <v>82</v>
      </c>
      <c r="AY281" s="17" t="s">
        <v>273</v>
      </c>
      <c r="BE281" s="157">
        <f t="shared" si="44"/>
        <v>0</v>
      </c>
      <c r="BF281" s="157">
        <f t="shared" si="45"/>
        <v>0</v>
      </c>
      <c r="BG281" s="157">
        <f t="shared" si="46"/>
        <v>0</v>
      </c>
      <c r="BH281" s="157">
        <f t="shared" si="47"/>
        <v>0</v>
      </c>
      <c r="BI281" s="157">
        <f t="shared" si="48"/>
        <v>0</v>
      </c>
      <c r="BJ281" s="17" t="s">
        <v>88</v>
      </c>
      <c r="BK281" s="157">
        <f t="shared" si="49"/>
        <v>0</v>
      </c>
      <c r="BL281" s="17" t="s">
        <v>625</v>
      </c>
      <c r="BM281" s="156" t="s">
        <v>1961</v>
      </c>
    </row>
    <row r="282" spans="2:65" s="1" customFormat="1" ht="24.2" customHeight="1">
      <c r="B282" s="143"/>
      <c r="C282" s="144" t="s">
        <v>1082</v>
      </c>
      <c r="D282" s="144" t="s">
        <v>274</v>
      </c>
      <c r="E282" s="145" t="s">
        <v>3213</v>
      </c>
      <c r="F282" s="146" t="s">
        <v>3214</v>
      </c>
      <c r="G282" s="147" t="s">
        <v>344</v>
      </c>
      <c r="H282" s="148">
        <v>25</v>
      </c>
      <c r="I282" s="149"/>
      <c r="J282" s="150">
        <f t="shared" si="40"/>
        <v>0</v>
      </c>
      <c r="K282" s="151"/>
      <c r="L282" s="32"/>
      <c r="M282" s="152" t="s">
        <v>1</v>
      </c>
      <c r="N282" s="153" t="s">
        <v>41</v>
      </c>
      <c r="P282" s="154">
        <f t="shared" si="41"/>
        <v>0</v>
      </c>
      <c r="Q282" s="154">
        <v>0</v>
      </c>
      <c r="R282" s="154">
        <f t="shared" si="42"/>
        <v>0</v>
      </c>
      <c r="S282" s="154">
        <v>0</v>
      </c>
      <c r="T282" s="155">
        <f t="shared" si="43"/>
        <v>0</v>
      </c>
      <c r="AR282" s="156" t="s">
        <v>625</v>
      </c>
      <c r="AT282" s="156" t="s">
        <v>274</v>
      </c>
      <c r="AU282" s="156" t="s">
        <v>82</v>
      </c>
      <c r="AY282" s="17" t="s">
        <v>273</v>
      </c>
      <c r="BE282" s="157">
        <f t="shared" si="44"/>
        <v>0</v>
      </c>
      <c r="BF282" s="157">
        <f t="shared" si="45"/>
        <v>0</v>
      </c>
      <c r="BG282" s="157">
        <f t="shared" si="46"/>
        <v>0</v>
      </c>
      <c r="BH282" s="157">
        <f t="shared" si="47"/>
        <v>0</v>
      </c>
      <c r="BI282" s="157">
        <f t="shared" si="48"/>
        <v>0</v>
      </c>
      <c r="BJ282" s="17" t="s">
        <v>88</v>
      </c>
      <c r="BK282" s="157">
        <f t="shared" si="49"/>
        <v>0</v>
      </c>
      <c r="BL282" s="17" t="s">
        <v>625</v>
      </c>
      <c r="BM282" s="156" t="s">
        <v>1971</v>
      </c>
    </row>
    <row r="283" spans="2:65" s="1" customFormat="1" ht="24.2" customHeight="1">
      <c r="B283" s="143"/>
      <c r="C283" s="144" t="s">
        <v>1087</v>
      </c>
      <c r="D283" s="144" t="s">
        <v>274</v>
      </c>
      <c r="E283" s="145" t="s">
        <v>3215</v>
      </c>
      <c r="F283" s="146" t="s">
        <v>3216</v>
      </c>
      <c r="G283" s="147" t="s">
        <v>344</v>
      </c>
      <c r="H283" s="148">
        <v>2</v>
      </c>
      <c r="I283" s="149"/>
      <c r="J283" s="150">
        <f t="shared" si="40"/>
        <v>0</v>
      </c>
      <c r="K283" s="151"/>
      <c r="L283" s="32"/>
      <c r="M283" s="152" t="s">
        <v>1</v>
      </c>
      <c r="N283" s="153" t="s">
        <v>41</v>
      </c>
      <c r="P283" s="154">
        <f t="shared" si="41"/>
        <v>0</v>
      </c>
      <c r="Q283" s="154">
        <v>0</v>
      </c>
      <c r="R283" s="154">
        <f t="shared" si="42"/>
        <v>0</v>
      </c>
      <c r="S283" s="154">
        <v>0</v>
      </c>
      <c r="T283" s="155">
        <f t="shared" si="43"/>
        <v>0</v>
      </c>
      <c r="AR283" s="156" t="s">
        <v>625</v>
      </c>
      <c r="AT283" s="156" t="s">
        <v>274</v>
      </c>
      <c r="AU283" s="156" t="s">
        <v>82</v>
      </c>
      <c r="AY283" s="17" t="s">
        <v>273</v>
      </c>
      <c r="BE283" s="157">
        <f t="shared" si="44"/>
        <v>0</v>
      </c>
      <c r="BF283" s="157">
        <f t="shared" si="45"/>
        <v>0</v>
      </c>
      <c r="BG283" s="157">
        <f t="shared" si="46"/>
        <v>0</v>
      </c>
      <c r="BH283" s="157">
        <f t="shared" si="47"/>
        <v>0</v>
      </c>
      <c r="BI283" s="157">
        <f t="shared" si="48"/>
        <v>0</v>
      </c>
      <c r="BJ283" s="17" t="s">
        <v>88</v>
      </c>
      <c r="BK283" s="157">
        <f t="shared" si="49"/>
        <v>0</v>
      </c>
      <c r="BL283" s="17" t="s">
        <v>625</v>
      </c>
      <c r="BM283" s="156" t="s">
        <v>1984</v>
      </c>
    </row>
    <row r="284" spans="2:65" s="1" customFormat="1" ht="24.2" customHeight="1">
      <c r="B284" s="143"/>
      <c r="C284" s="144" t="s">
        <v>1092</v>
      </c>
      <c r="D284" s="144" t="s">
        <v>274</v>
      </c>
      <c r="E284" s="145" t="s">
        <v>3217</v>
      </c>
      <c r="F284" s="146" t="s">
        <v>3218</v>
      </c>
      <c r="G284" s="147" t="s">
        <v>344</v>
      </c>
      <c r="H284" s="148">
        <v>17</v>
      </c>
      <c r="I284" s="149"/>
      <c r="J284" s="150">
        <f t="shared" si="40"/>
        <v>0</v>
      </c>
      <c r="K284" s="151"/>
      <c r="L284" s="32"/>
      <c r="M284" s="152" t="s">
        <v>1</v>
      </c>
      <c r="N284" s="153" t="s">
        <v>41</v>
      </c>
      <c r="P284" s="154">
        <f t="shared" si="41"/>
        <v>0</v>
      </c>
      <c r="Q284" s="154">
        <v>0</v>
      </c>
      <c r="R284" s="154">
        <f t="shared" si="42"/>
        <v>0</v>
      </c>
      <c r="S284" s="154">
        <v>0</v>
      </c>
      <c r="T284" s="155">
        <f t="shared" si="43"/>
        <v>0</v>
      </c>
      <c r="AR284" s="156" t="s">
        <v>625</v>
      </c>
      <c r="AT284" s="156" t="s">
        <v>274</v>
      </c>
      <c r="AU284" s="156" t="s">
        <v>82</v>
      </c>
      <c r="AY284" s="17" t="s">
        <v>273</v>
      </c>
      <c r="BE284" s="157">
        <f t="shared" si="44"/>
        <v>0</v>
      </c>
      <c r="BF284" s="157">
        <f t="shared" si="45"/>
        <v>0</v>
      </c>
      <c r="BG284" s="157">
        <f t="shared" si="46"/>
        <v>0</v>
      </c>
      <c r="BH284" s="157">
        <f t="shared" si="47"/>
        <v>0</v>
      </c>
      <c r="BI284" s="157">
        <f t="shared" si="48"/>
        <v>0</v>
      </c>
      <c r="BJ284" s="17" t="s">
        <v>88</v>
      </c>
      <c r="BK284" s="157">
        <f t="shared" si="49"/>
        <v>0</v>
      </c>
      <c r="BL284" s="17" t="s">
        <v>625</v>
      </c>
      <c r="BM284" s="156" t="s">
        <v>1693</v>
      </c>
    </row>
    <row r="285" spans="2:65" s="1" customFormat="1" ht="24.2" customHeight="1">
      <c r="B285" s="143"/>
      <c r="C285" s="144" t="s">
        <v>1099</v>
      </c>
      <c r="D285" s="144" t="s">
        <v>274</v>
      </c>
      <c r="E285" s="145" t="s">
        <v>3219</v>
      </c>
      <c r="F285" s="146" t="s">
        <v>3220</v>
      </c>
      <c r="G285" s="147" t="s">
        <v>344</v>
      </c>
      <c r="H285" s="148">
        <v>4</v>
      </c>
      <c r="I285" s="149"/>
      <c r="J285" s="150">
        <f t="shared" si="40"/>
        <v>0</v>
      </c>
      <c r="K285" s="151"/>
      <c r="L285" s="32"/>
      <c r="M285" s="152" t="s">
        <v>1</v>
      </c>
      <c r="N285" s="153" t="s">
        <v>41</v>
      </c>
      <c r="P285" s="154">
        <f t="shared" si="41"/>
        <v>0</v>
      </c>
      <c r="Q285" s="154">
        <v>0</v>
      </c>
      <c r="R285" s="154">
        <f t="shared" si="42"/>
        <v>0</v>
      </c>
      <c r="S285" s="154">
        <v>0</v>
      </c>
      <c r="T285" s="155">
        <f t="shared" si="43"/>
        <v>0</v>
      </c>
      <c r="AR285" s="156" t="s">
        <v>625</v>
      </c>
      <c r="AT285" s="156" t="s">
        <v>274</v>
      </c>
      <c r="AU285" s="156" t="s">
        <v>82</v>
      </c>
      <c r="AY285" s="17" t="s">
        <v>273</v>
      </c>
      <c r="BE285" s="157">
        <f t="shared" si="44"/>
        <v>0</v>
      </c>
      <c r="BF285" s="157">
        <f t="shared" si="45"/>
        <v>0</v>
      </c>
      <c r="BG285" s="157">
        <f t="shared" si="46"/>
        <v>0</v>
      </c>
      <c r="BH285" s="157">
        <f t="shared" si="47"/>
        <v>0</v>
      </c>
      <c r="BI285" s="157">
        <f t="shared" si="48"/>
        <v>0</v>
      </c>
      <c r="BJ285" s="17" t="s">
        <v>88</v>
      </c>
      <c r="BK285" s="157">
        <f t="shared" si="49"/>
        <v>0</v>
      </c>
      <c r="BL285" s="17" t="s">
        <v>625</v>
      </c>
      <c r="BM285" s="156" t="s">
        <v>1487</v>
      </c>
    </row>
    <row r="286" spans="2:65" s="1" customFormat="1" ht="21.75" customHeight="1">
      <c r="B286" s="143"/>
      <c r="C286" s="144" t="s">
        <v>1103</v>
      </c>
      <c r="D286" s="144" t="s">
        <v>274</v>
      </c>
      <c r="E286" s="145" t="s">
        <v>3221</v>
      </c>
      <c r="F286" s="146" t="s">
        <v>3222</v>
      </c>
      <c r="G286" s="147" t="s">
        <v>344</v>
      </c>
      <c r="H286" s="148">
        <v>15</v>
      </c>
      <c r="I286" s="149"/>
      <c r="J286" s="150">
        <f t="shared" si="40"/>
        <v>0</v>
      </c>
      <c r="K286" s="151"/>
      <c r="L286" s="32"/>
      <c r="M286" s="152" t="s">
        <v>1</v>
      </c>
      <c r="N286" s="153" t="s">
        <v>41</v>
      </c>
      <c r="P286" s="154">
        <f t="shared" si="41"/>
        <v>0</v>
      </c>
      <c r="Q286" s="154">
        <v>0</v>
      </c>
      <c r="R286" s="154">
        <f t="shared" si="42"/>
        <v>0</v>
      </c>
      <c r="S286" s="154">
        <v>0</v>
      </c>
      <c r="T286" s="155">
        <f t="shared" si="43"/>
        <v>0</v>
      </c>
      <c r="AR286" s="156" t="s">
        <v>625</v>
      </c>
      <c r="AT286" s="156" t="s">
        <v>274</v>
      </c>
      <c r="AU286" s="156" t="s">
        <v>82</v>
      </c>
      <c r="AY286" s="17" t="s">
        <v>273</v>
      </c>
      <c r="BE286" s="157">
        <f t="shared" si="44"/>
        <v>0</v>
      </c>
      <c r="BF286" s="157">
        <f t="shared" si="45"/>
        <v>0</v>
      </c>
      <c r="BG286" s="157">
        <f t="shared" si="46"/>
        <v>0</v>
      </c>
      <c r="BH286" s="157">
        <f t="shared" si="47"/>
        <v>0</v>
      </c>
      <c r="BI286" s="157">
        <f t="shared" si="48"/>
        <v>0</v>
      </c>
      <c r="BJ286" s="17" t="s">
        <v>88</v>
      </c>
      <c r="BK286" s="157">
        <f t="shared" si="49"/>
        <v>0</v>
      </c>
      <c r="BL286" s="17" t="s">
        <v>625</v>
      </c>
      <c r="BM286" s="156" t="s">
        <v>1556</v>
      </c>
    </row>
    <row r="287" spans="2:65" s="1" customFormat="1" ht="21.75" customHeight="1">
      <c r="B287" s="143"/>
      <c r="C287" s="144" t="s">
        <v>1108</v>
      </c>
      <c r="D287" s="144" t="s">
        <v>274</v>
      </c>
      <c r="E287" s="145" t="s">
        <v>3223</v>
      </c>
      <c r="F287" s="146" t="s">
        <v>3224</v>
      </c>
      <c r="G287" s="147" t="s">
        <v>344</v>
      </c>
      <c r="H287" s="148">
        <v>1831</v>
      </c>
      <c r="I287" s="149"/>
      <c r="J287" s="150">
        <f t="shared" si="40"/>
        <v>0</v>
      </c>
      <c r="K287" s="151"/>
      <c r="L287" s="32"/>
      <c r="M287" s="152" t="s">
        <v>1</v>
      </c>
      <c r="N287" s="153" t="s">
        <v>41</v>
      </c>
      <c r="P287" s="154">
        <f t="shared" si="41"/>
        <v>0</v>
      </c>
      <c r="Q287" s="154">
        <v>0</v>
      </c>
      <c r="R287" s="154">
        <f t="shared" si="42"/>
        <v>0</v>
      </c>
      <c r="S287" s="154">
        <v>0</v>
      </c>
      <c r="T287" s="155">
        <f t="shared" si="43"/>
        <v>0</v>
      </c>
      <c r="AR287" s="156" t="s">
        <v>625</v>
      </c>
      <c r="AT287" s="156" t="s">
        <v>274</v>
      </c>
      <c r="AU287" s="156" t="s">
        <v>82</v>
      </c>
      <c r="AY287" s="17" t="s">
        <v>273</v>
      </c>
      <c r="BE287" s="157">
        <f t="shared" si="44"/>
        <v>0</v>
      </c>
      <c r="BF287" s="157">
        <f t="shared" si="45"/>
        <v>0</v>
      </c>
      <c r="BG287" s="157">
        <f t="shared" si="46"/>
        <v>0</v>
      </c>
      <c r="BH287" s="157">
        <f t="shared" si="47"/>
        <v>0</v>
      </c>
      <c r="BI287" s="157">
        <f t="shared" si="48"/>
        <v>0</v>
      </c>
      <c r="BJ287" s="17" t="s">
        <v>88</v>
      </c>
      <c r="BK287" s="157">
        <f t="shared" si="49"/>
        <v>0</v>
      </c>
      <c r="BL287" s="17" t="s">
        <v>625</v>
      </c>
      <c r="BM287" s="156" t="s">
        <v>1479</v>
      </c>
    </row>
    <row r="288" spans="2:65" s="1" customFormat="1" ht="21.75" customHeight="1">
      <c r="B288" s="143"/>
      <c r="C288" s="144" t="s">
        <v>1113</v>
      </c>
      <c r="D288" s="144" t="s">
        <v>274</v>
      </c>
      <c r="E288" s="145" t="s">
        <v>3225</v>
      </c>
      <c r="F288" s="146" t="s">
        <v>3226</v>
      </c>
      <c r="G288" s="147" t="s">
        <v>344</v>
      </c>
      <c r="H288" s="148">
        <v>2494</v>
      </c>
      <c r="I288" s="149"/>
      <c r="J288" s="150">
        <f t="shared" si="40"/>
        <v>0</v>
      </c>
      <c r="K288" s="151"/>
      <c r="L288" s="32"/>
      <c r="M288" s="152" t="s">
        <v>1</v>
      </c>
      <c r="N288" s="153" t="s">
        <v>41</v>
      </c>
      <c r="P288" s="154">
        <f t="shared" si="41"/>
        <v>0</v>
      </c>
      <c r="Q288" s="154">
        <v>0</v>
      </c>
      <c r="R288" s="154">
        <f t="shared" si="42"/>
        <v>0</v>
      </c>
      <c r="S288" s="154">
        <v>0</v>
      </c>
      <c r="T288" s="155">
        <f t="shared" si="43"/>
        <v>0</v>
      </c>
      <c r="AR288" s="156" t="s">
        <v>625</v>
      </c>
      <c r="AT288" s="156" t="s">
        <v>274</v>
      </c>
      <c r="AU288" s="156" t="s">
        <v>82</v>
      </c>
      <c r="AY288" s="17" t="s">
        <v>273</v>
      </c>
      <c r="BE288" s="157">
        <f t="shared" si="44"/>
        <v>0</v>
      </c>
      <c r="BF288" s="157">
        <f t="shared" si="45"/>
        <v>0</v>
      </c>
      <c r="BG288" s="157">
        <f t="shared" si="46"/>
        <v>0</v>
      </c>
      <c r="BH288" s="157">
        <f t="shared" si="47"/>
        <v>0</v>
      </c>
      <c r="BI288" s="157">
        <f t="shared" si="48"/>
        <v>0</v>
      </c>
      <c r="BJ288" s="17" t="s">
        <v>88</v>
      </c>
      <c r="BK288" s="157">
        <f t="shared" si="49"/>
        <v>0</v>
      </c>
      <c r="BL288" s="17" t="s">
        <v>625</v>
      </c>
      <c r="BM288" s="156" t="s">
        <v>1399</v>
      </c>
    </row>
    <row r="289" spans="2:65" s="1" customFormat="1" ht="21.75" customHeight="1">
      <c r="B289" s="143"/>
      <c r="C289" s="144" t="s">
        <v>1117</v>
      </c>
      <c r="D289" s="144" t="s">
        <v>274</v>
      </c>
      <c r="E289" s="145" t="s">
        <v>3227</v>
      </c>
      <c r="F289" s="146" t="s">
        <v>3228</v>
      </c>
      <c r="G289" s="147" t="s">
        <v>344</v>
      </c>
      <c r="H289" s="148">
        <v>65</v>
      </c>
      <c r="I289" s="149"/>
      <c r="J289" s="150">
        <f t="shared" si="40"/>
        <v>0</v>
      </c>
      <c r="K289" s="151"/>
      <c r="L289" s="32"/>
      <c r="M289" s="152" t="s">
        <v>1</v>
      </c>
      <c r="N289" s="153" t="s">
        <v>41</v>
      </c>
      <c r="P289" s="154">
        <f t="shared" si="41"/>
        <v>0</v>
      </c>
      <c r="Q289" s="154">
        <v>0</v>
      </c>
      <c r="R289" s="154">
        <f t="shared" si="42"/>
        <v>0</v>
      </c>
      <c r="S289" s="154">
        <v>0</v>
      </c>
      <c r="T289" s="155">
        <f t="shared" si="43"/>
        <v>0</v>
      </c>
      <c r="AR289" s="156" t="s">
        <v>625</v>
      </c>
      <c r="AT289" s="156" t="s">
        <v>274</v>
      </c>
      <c r="AU289" s="156" t="s">
        <v>82</v>
      </c>
      <c r="AY289" s="17" t="s">
        <v>273</v>
      </c>
      <c r="BE289" s="157">
        <f t="shared" si="44"/>
        <v>0</v>
      </c>
      <c r="BF289" s="157">
        <f t="shared" si="45"/>
        <v>0</v>
      </c>
      <c r="BG289" s="157">
        <f t="shared" si="46"/>
        <v>0</v>
      </c>
      <c r="BH289" s="157">
        <f t="shared" si="47"/>
        <v>0</v>
      </c>
      <c r="BI289" s="157">
        <f t="shared" si="48"/>
        <v>0</v>
      </c>
      <c r="BJ289" s="17" t="s">
        <v>88</v>
      </c>
      <c r="BK289" s="157">
        <f t="shared" si="49"/>
        <v>0</v>
      </c>
      <c r="BL289" s="17" t="s">
        <v>625</v>
      </c>
      <c r="BM289" s="156" t="s">
        <v>1608</v>
      </c>
    </row>
    <row r="290" spans="2:65" s="1" customFormat="1" ht="21.75" customHeight="1">
      <c r="B290" s="143"/>
      <c r="C290" s="144" t="s">
        <v>139</v>
      </c>
      <c r="D290" s="144" t="s">
        <v>274</v>
      </c>
      <c r="E290" s="145" t="s">
        <v>3229</v>
      </c>
      <c r="F290" s="146" t="s">
        <v>3230</v>
      </c>
      <c r="G290" s="147" t="s">
        <v>344</v>
      </c>
      <c r="H290" s="148">
        <v>370</v>
      </c>
      <c r="I290" s="149"/>
      <c r="J290" s="150">
        <f t="shared" ref="J290:J305" si="50">ROUND(I290*H290,2)</f>
        <v>0</v>
      </c>
      <c r="K290" s="151"/>
      <c r="L290" s="32"/>
      <c r="M290" s="152" t="s">
        <v>1</v>
      </c>
      <c r="N290" s="153" t="s">
        <v>41</v>
      </c>
      <c r="P290" s="154">
        <f t="shared" ref="P290:P305" si="51">O290*H290</f>
        <v>0</v>
      </c>
      <c r="Q290" s="154">
        <v>0</v>
      </c>
      <c r="R290" s="154">
        <f t="shared" ref="R290:R305" si="52">Q290*H290</f>
        <v>0</v>
      </c>
      <c r="S290" s="154">
        <v>0</v>
      </c>
      <c r="T290" s="155">
        <f t="shared" ref="T290:T305" si="53">S290*H290</f>
        <v>0</v>
      </c>
      <c r="AR290" s="156" t="s">
        <v>625</v>
      </c>
      <c r="AT290" s="156" t="s">
        <v>274</v>
      </c>
      <c r="AU290" s="156" t="s">
        <v>82</v>
      </c>
      <c r="AY290" s="17" t="s">
        <v>273</v>
      </c>
      <c r="BE290" s="157">
        <f t="shared" ref="BE290:BE305" si="54">IF(N290="základná",J290,0)</f>
        <v>0</v>
      </c>
      <c r="BF290" s="157">
        <f t="shared" ref="BF290:BF305" si="55">IF(N290="znížená",J290,0)</f>
        <v>0</v>
      </c>
      <c r="BG290" s="157">
        <f t="shared" ref="BG290:BG305" si="56">IF(N290="zákl. prenesená",J290,0)</f>
        <v>0</v>
      </c>
      <c r="BH290" s="157">
        <f t="shared" ref="BH290:BH305" si="57">IF(N290="zníž. prenesená",J290,0)</f>
        <v>0</v>
      </c>
      <c r="BI290" s="157">
        <f t="shared" ref="BI290:BI305" si="58">IF(N290="nulová",J290,0)</f>
        <v>0</v>
      </c>
      <c r="BJ290" s="17" t="s">
        <v>88</v>
      </c>
      <c r="BK290" s="157">
        <f t="shared" ref="BK290:BK305" si="59">ROUND(I290*H290,2)</f>
        <v>0</v>
      </c>
      <c r="BL290" s="17" t="s">
        <v>625</v>
      </c>
      <c r="BM290" s="156" t="s">
        <v>3231</v>
      </c>
    </row>
    <row r="291" spans="2:65" s="1" customFormat="1" ht="21.75" customHeight="1">
      <c r="B291" s="143"/>
      <c r="C291" s="144" t="s">
        <v>1127</v>
      </c>
      <c r="D291" s="144" t="s">
        <v>274</v>
      </c>
      <c r="E291" s="145" t="s">
        <v>3232</v>
      </c>
      <c r="F291" s="146" t="s">
        <v>3233</v>
      </c>
      <c r="G291" s="147" t="s">
        <v>344</v>
      </c>
      <c r="H291" s="148">
        <v>155</v>
      </c>
      <c r="I291" s="149"/>
      <c r="J291" s="150">
        <f t="shared" si="50"/>
        <v>0</v>
      </c>
      <c r="K291" s="151"/>
      <c r="L291" s="32"/>
      <c r="M291" s="152" t="s">
        <v>1</v>
      </c>
      <c r="N291" s="153" t="s">
        <v>41</v>
      </c>
      <c r="P291" s="154">
        <f t="shared" si="51"/>
        <v>0</v>
      </c>
      <c r="Q291" s="154">
        <v>0</v>
      </c>
      <c r="R291" s="154">
        <f t="shared" si="52"/>
        <v>0</v>
      </c>
      <c r="S291" s="154">
        <v>0</v>
      </c>
      <c r="T291" s="155">
        <f t="shared" si="53"/>
        <v>0</v>
      </c>
      <c r="AR291" s="156" t="s">
        <v>625</v>
      </c>
      <c r="AT291" s="156" t="s">
        <v>274</v>
      </c>
      <c r="AU291" s="156" t="s">
        <v>82</v>
      </c>
      <c r="AY291" s="17" t="s">
        <v>273</v>
      </c>
      <c r="BE291" s="157">
        <f t="shared" si="54"/>
        <v>0</v>
      </c>
      <c r="BF291" s="157">
        <f t="shared" si="55"/>
        <v>0</v>
      </c>
      <c r="BG291" s="157">
        <f t="shared" si="56"/>
        <v>0</v>
      </c>
      <c r="BH291" s="157">
        <f t="shared" si="57"/>
        <v>0</v>
      </c>
      <c r="BI291" s="157">
        <f t="shared" si="58"/>
        <v>0</v>
      </c>
      <c r="BJ291" s="17" t="s">
        <v>88</v>
      </c>
      <c r="BK291" s="157">
        <f t="shared" si="59"/>
        <v>0</v>
      </c>
      <c r="BL291" s="17" t="s">
        <v>625</v>
      </c>
      <c r="BM291" s="156" t="s">
        <v>3234</v>
      </c>
    </row>
    <row r="292" spans="2:65" s="1" customFormat="1" ht="24.2" customHeight="1">
      <c r="B292" s="143"/>
      <c r="C292" s="144" t="s">
        <v>1131</v>
      </c>
      <c r="D292" s="144" t="s">
        <v>274</v>
      </c>
      <c r="E292" s="145" t="s">
        <v>3235</v>
      </c>
      <c r="F292" s="146" t="s">
        <v>3236</v>
      </c>
      <c r="G292" s="147" t="s">
        <v>344</v>
      </c>
      <c r="H292" s="148">
        <v>10</v>
      </c>
      <c r="I292" s="149"/>
      <c r="J292" s="150">
        <f t="shared" si="50"/>
        <v>0</v>
      </c>
      <c r="K292" s="151"/>
      <c r="L292" s="32"/>
      <c r="M292" s="152" t="s">
        <v>1</v>
      </c>
      <c r="N292" s="153" t="s">
        <v>41</v>
      </c>
      <c r="P292" s="154">
        <f t="shared" si="51"/>
        <v>0</v>
      </c>
      <c r="Q292" s="154">
        <v>0</v>
      </c>
      <c r="R292" s="154">
        <f t="shared" si="52"/>
        <v>0</v>
      </c>
      <c r="S292" s="154">
        <v>0</v>
      </c>
      <c r="T292" s="155">
        <f t="shared" si="53"/>
        <v>0</v>
      </c>
      <c r="AR292" s="156" t="s">
        <v>625</v>
      </c>
      <c r="AT292" s="156" t="s">
        <v>274</v>
      </c>
      <c r="AU292" s="156" t="s">
        <v>82</v>
      </c>
      <c r="AY292" s="17" t="s">
        <v>273</v>
      </c>
      <c r="BE292" s="157">
        <f t="shared" si="54"/>
        <v>0</v>
      </c>
      <c r="BF292" s="157">
        <f t="shared" si="55"/>
        <v>0</v>
      </c>
      <c r="BG292" s="157">
        <f t="shared" si="56"/>
        <v>0</v>
      </c>
      <c r="BH292" s="157">
        <f t="shared" si="57"/>
        <v>0</v>
      </c>
      <c r="BI292" s="157">
        <f t="shared" si="58"/>
        <v>0</v>
      </c>
      <c r="BJ292" s="17" t="s">
        <v>88</v>
      </c>
      <c r="BK292" s="157">
        <f t="shared" si="59"/>
        <v>0</v>
      </c>
      <c r="BL292" s="17" t="s">
        <v>625</v>
      </c>
      <c r="BM292" s="156" t="s">
        <v>3237</v>
      </c>
    </row>
    <row r="293" spans="2:65" s="1" customFormat="1" ht="16.5" customHeight="1">
      <c r="B293" s="143"/>
      <c r="C293" s="144" t="s">
        <v>1136</v>
      </c>
      <c r="D293" s="144" t="s">
        <v>274</v>
      </c>
      <c r="E293" s="145" t="s">
        <v>3238</v>
      </c>
      <c r="F293" s="146" t="s">
        <v>3239</v>
      </c>
      <c r="G293" s="147" t="s">
        <v>1095</v>
      </c>
      <c r="H293" s="200"/>
      <c r="I293" s="149"/>
      <c r="J293" s="150">
        <f t="shared" si="50"/>
        <v>0</v>
      </c>
      <c r="K293" s="151"/>
      <c r="L293" s="32"/>
      <c r="M293" s="152" t="s">
        <v>1</v>
      </c>
      <c r="N293" s="153" t="s">
        <v>41</v>
      </c>
      <c r="P293" s="154">
        <f t="shared" si="51"/>
        <v>0</v>
      </c>
      <c r="Q293" s="154">
        <v>0</v>
      </c>
      <c r="R293" s="154">
        <f t="shared" si="52"/>
        <v>0</v>
      </c>
      <c r="S293" s="154">
        <v>0</v>
      </c>
      <c r="T293" s="155">
        <f t="shared" si="53"/>
        <v>0</v>
      </c>
      <c r="AR293" s="156" t="s">
        <v>625</v>
      </c>
      <c r="AT293" s="156" t="s">
        <v>274</v>
      </c>
      <c r="AU293" s="156" t="s">
        <v>82</v>
      </c>
      <c r="AY293" s="17" t="s">
        <v>273</v>
      </c>
      <c r="BE293" s="157">
        <f t="shared" si="54"/>
        <v>0</v>
      </c>
      <c r="BF293" s="157">
        <f t="shared" si="55"/>
        <v>0</v>
      </c>
      <c r="BG293" s="157">
        <f t="shared" si="56"/>
        <v>0</v>
      </c>
      <c r="BH293" s="157">
        <f t="shared" si="57"/>
        <v>0</v>
      </c>
      <c r="BI293" s="157">
        <f t="shared" si="58"/>
        <v>0</v>
      </c>
      <c r="BJ293" s="17" t="s">
        <v>88</v>
      </c>
      <c r="BK293" s="157">
        <f t="shared" si="59"/>
        <v>0</v>
      </c>
      <c r="BL293" s="17" t="s">
        <v>625</v>
      </c>
      <c r="BM293" s="156" t="s">
        <v>3240</v>
      </c>
    </row>
    <row r="294" spans="2:65" s="1" customFormat="1" ht="16.5" customHeight="1">
      <c r="B294" s="143"/>
      <c r="C294" s="144" t="s">
        <v>1142</v>
      </c>
      <c r="D294" s="144" t="s">
        <v>274</v>
      </c>
      <c r="E294" s="145" t="s">
        <v>3241</v>
      </c>
      <c r="F294" s="146" t="s">
        <v>3242</v>
      </c>
      <c r="G294" s="147" t="s">
        <v>1095</v>
      </c>
      <c r="H294" s="200"/>
      <c r="I294" s="149"/>
      <c r="J294" s="150">
        <f t="shared" si="50"/>
        <v>0</v>
      </c>
      <c r="K294" s="151"/>
      <c r="L294" s="32"/>
      <c r="M294" s="152" t="s">
        <v>1</v>
      </c>
      <c r="N294" s="153" t="s">
        <v>41</v>
      </c>
      <c r="P294" s="154">
        <f t="shared" si="51"/>
        <v>0</v>
      </c>
      <c r="Q294" s="154">
        <v>0</v>
      </c>
      <c r="R294" s="154">
        <f t="shared" si="52"/>
        <v>0</v>
      </c>
      <c r="S294" s="154">
        <v>0</v>
      </c>
      <c r="T294" s="155">
        <f t="shared" si="53"/>
        <v>0</v>
      </c>
      <c r="AR294" s="156" t="s">
        <v>625</v>
      </c>
      <c r="AT294" s="156" t="s">
        <v>274</v>
      </c>
      <c r="AU294" s="156" t="s">
        <v>82</v>
      </c>
      <c r="AY294" s="17" t="s">
        <v>273</v>
      </c>
      <c r="BE294" s="157">
        <f t="shared" si="54"/>
        <v>0</v>
      </c>
      <c r="BF294" s="157">
        <f t="shared" si="55"/>
        <v>0</v>
      </c>
      <c r="BG294" s="157">
        <f t="shared" si="56"/>
        <v>0</v>
      </c>
      <c r="BH294" s="157">
        <f t="shared" si="57"/>
        <v>0</v>
      </c>
      <c r="BI294" s="157">
        <f t="shared" si="58"/>
        <v>0</v>
      </c>
      <c r="BJ294" s="17" t="s">
        <v>88</v>
      </c>
      <c r="BK294" s="157">
        <f t="shared" si="59"/>
        <v>0</v>
      </c>
      <c r="BL294" s="17" t="s">
        <v>625</v>
      </c>
      <c r="BM294" s="156" t="s">
        <v>3243</v>
      </c>
    </row>
    <row r="295" spans="2:65" s="1" customFormat="1" ht="16.5" customHeight="1">
      <c r="B295" s="143"/>
      <c r="C295" s="144" t="s">
        <v>1147</v>
      </c>
      <c r="D295" s="144" t="s">
        <v>274</v>
      </c>
      <c r="E295" s="145" t="s">
        <v>3244</v>
      </c>
      <c r="F295" s="146" t="s">
        <v>3245</v>
      </c>
      <c r="G295" s="147" t="s">
        <v>1095</v>
      </c>
      <c r="H295" s="200"/>
      <c r="I295" s="149"/>
      <c r="J295" s="150">
        <f t="shared" si="50"/>
        <v>0</v>
      </c>
      <c r="K295" s="151"/>
      <c r="L295" s="32"/>
      <c r="M295" s="152" t="s">
        <v>1</v>
      </c>
      <c r="N295" s="153" t="s">
        <v>41</v>
      </c>
      <c r="P295" s="154">
        <f t="shared" si="51"/>
        <v>0</v>
      </c>
      <c r="Q295" s="154">
        <v>0</v>
      </c>
      <c r="R295" s="154">
        <f t="shared" si="52"/>
        <v>0</v>
      </c>
      <c r="S295" s="154">
        <v>0</v>
      </c>
      <c r="T295" s="155">
        <f t="shared" si="53"/>
        <v>0</v>
      </c>
      <c r="AR295" s="156" t="s">
        <v>625</v>
      </c>
      <c r="AT295" s="156" t="s">
        <v>274</v>
      </c>
      <c r="AU295" s="156" t="s">
        <v>82</v>
      </c>
      <c r="AY295" s="17" t="s">
        <v>273</v>
      </c>
      <c r="BE295" s="157">
        <f t="shared" si="54"/>
        <v>0</v>
      </c>
      <c r="BF295" s="157">
        <f t="shared" si="55"/>
        <v>0</v>
      </c>
      <c r="BG295" s="157">
        <f t="shared" si="56"/>
        <v>0</v>
      </c>
      <c r="BH295" s="157">
        <f t="shared" si="57"/>
        <v>0</v>
      </c>
      <c r="BI295" s="157">
        <f t="shared" si="58"/>
        <v>0</v>
      </c>
      <c r="BJ295" s="17" t="s">
        <v>88</v>
      </c>
      <c r="BK295" s="157">
        <f t="shared" si="59"/>
        <v>0</v>
      </c>
      <c r="BL295" s="17" t="s">
        <v>625</v>
      </c>
      <c r="BM295" s="156" t="s">
        <v>638</v>
      </c>
    </row>
    <row r="296" spans="2:65" s="1" customFormat="1" ht="16.5" customHeight="1">
      <c r="B296" s="143"/>
      <c r="C296" s="144" t="s">
        <v>1153</v>
      </c>
      <c r="D296" s="144" t="s">
        <v>274</v>
      </c>
      <c r="E296" s="145" t="s">
        <v>3246</v>
      </c>
      <c r="F296" s="146" t="s">
        <v>3247</v>
      </c>
      <c r="G296" s="147" t="s">
        <v>1095</v>
      </c>
      <c r="H296" s="200"/>
      <c r="I296" s="149"/>
      <c r="J296" s="150">
        <f t="shared" si="50"/>
        <v>0</v>
      </c>
      <c r="K296" s="151"/>
      <c r="L296" s="32"/>
      <c r="M296" s="152" t="s">
        <v>1</v>
      </c>
      <c r="N296" s="153" t="s">
        <v>41</v>
      </c>
      <c r="P296" s="154">
        <f t="shared" si="51"/>
        <v>0</v>
      </c>
      <c r="Q296" s="154">
        <v>0</v>
      </c>
      <c r="R296" s="154">
        <f t="shared" si="52"/>
        <v>0</v>
      </c>
      <c r="S296" s="154">
        <v>0</v>
      </c>
      <c r="T296" s="155">
        <f t="shared" si="53"/>
        <v>0</v>
      </c>
      <c r="AR296" s="156" t="s">
        <v>625</v>
      </c>
      <c r="AT296" s="156" t="s">
        <v>274</v>
      </c>
      <c r="AU296" s="156" t="s">
        <v>82</v>
      </c>
      <c r="AY296" s="17" t="s">
        <v>273</v>
      </c>
      <c r="BE296" s="157">
        <f t="shared" si="54"/>
        <v>0</v>
      </c>
      <c r="BF296" s="157">
        <f t="shared" si="55"/>
        <v>0</v>
      </c>
      <c r="BG296" s="157">
        <f t="shared" si="56"/>
        <v>0</v>
      </c>
      <c r="BH296" s="157">
        <f t="shared" si="57"/>
        <v>0</v>
      </c>
      <c r="BI296" s="157">
        <f t="shared" si="58"/>
        <v>0</v>
      </c>
      <c r="BJ296" s="17" t="s">
        <v>88</v>
      </c>
      <c r="BK296" s="157">
        <f t="shared" si="59"/>
        <v>0</v>
      </c>
      <c r="BL296" s="17" t="s">
        <v>625</v>
      </c>
      <c r="BM296" s="156" t="s">
        <v>3248</v>
      </c>
    </row>
    <row r="297" spans="2:65" s="1" customFormat="1" ht="16.5" customHeight="1">
      <c r="B297" s="143"/>
      <c r="C297" s="144" t="s">
        <v>1157</v>
      </c>
      <c r="D297" s="144" t="s">
        <v>274</v>
      </c>
      <c r="E297" s="145" t="s">
        <v>3249</v>
      </c>
      <c r="F297" s="146" t="s">
        <v>3250</v>
      </c>
      <c r="G297" s="147" t="s">
        <v>1095</v>
      </c>
      <c r="H297" s="200"/>
      <c r="I297" s="149"/>
      <c r="J297" s="150">
        <f t="shared" si="50"/>
        <v>0</v>
      </c>
      <c r="K297" s="151"/>
      <c r="L297" s="32"/>
      <c r="M297" s="152" t="s">
        <v>1</v>
      </c>
      <c r="N297" s="153" t="s">
        <v>41</v>
      </c>
      <c r="P297" s="154">
        <f t="shared" si="51"/>
        <v>0</v>
      </c>
      <c r="Q297" s="154">
        <v>0</v>
      </c>
      <c r="R297" s="154">
        <f t="shared" si="52"/>
        <v>0</v>
      </c>
      <c r="S297" s="154">
        <v>0</v>
      </c>
      <c r="T297" s="155">
        <f t="shared" si="53"/>
        <v>0</v>
      </c>
      <c r="AR297" s="156" t="s">
        <v>625</v>
      </c>
      <c r="AT297" s="156" t="s">
        <v>274</v>
      </c>
      <c r="AU297" s="156" t="s">
        <v>82</v>
      </c>
      <c r="AY297" s="17" t="s">
        <v>273</v>
      </c>
      <c r="BE297" s="157">
        <f t="shared" si="54"/>
        <v>0</v>
      </c>
      <c r="BF297" s="157">
        <f t="shared" si="55"/>
        <v>0</v>
      </c>
      <c r="BG297" s="157">
        <f t="shared" si="56"/>
        <v>0</v>
      </c>
      <c r="BH297" s="157">
        <f t="shared" si="57"/>
        <v>0</v>
      </c>
      <c r="BI297" s="157">
        <f t="shared" si="58"/>
        <v>0</v>
      </c>
      <c r="BJ297" s="17" t="s">
        <v>88</v>
      </c>
      <c r="BK297" s="157">
        <f t="shared" si="59"/>
        <v>0</v>
      </c>
      <c r="BL297" s="17" t="s">
        <v>625</v>
      </c>
      <c r="BM297" s="156" t="s">
        <v>3251</v>
      </c>
    </row>
    <row r="298" spans="2:65" s="1" customFormat="1" ht="16.5" customHeight="1">
      <c r="B298" s="143"/>
      <c r="C298" s="144" t="s">
        <v>1162</v>
      </c>
      <c r="D298" s="144" t="s">
        <v>274</v>
      </c>
      <c r="E298" s="145" t="s">
        <v>3252</v>
      </c>
      <c r="F298" s="146" t="s">
        <v>3253</v>
      </c>
      <c r="G298" s="147" t="s">
        <v>1095</v>
      </c>
      <c r="H298" s="200"/>
      <c r="I298" s="149"/>
      <c r="J298" s="150">
        <f t="shared" si="50"/>
        <v>0</v>
      </c>
      <c r="K298" s="151"/>
      <c r="L298" s="32"/>
      <c r="M298" s="152" t="s">
        <v>1</v>
      </c>
      <c r="N298" s="153" t="s">
        <v>41</v>
      </c>
      <c r="P298" s="154">
        <f t="shared" si="51"/>
        <v>0</v>
      </c>
      <c r="Q298" s="154">
        <v>0</v>
      </c>
      <c r="R298" s="154">
        <f t="shared" si="52"/>
        <v>0</v>
      </c>
      <c r="S298" s="154">
        <v>0</v>
      </c>
      <c r="T298" s="155">
        <f t="shared" si="53"/>
        <v>0</v>
      </c>
      <c r="AR298" s="156" t="s">
        <v>625</v>
      </c>
      <c r="AT298" s="156" t="s">
        <v>274</v>
      </c>
      <c r="AU298" s="156" t="s">
        <v>82</v>
      </c>
      <c r="AY298" s="17" t="s">
        <v>273</v>
      </c>
      <c r="BE298" s="157">
        <f t="shared" si="54"/>
        <v>0</v>
      </c>
      <c r="BF298" s="157">
        <f t="shared" si="55"/>
        <v>0</v>
      </c>
      <c r="BG298" s="157">
        <f t="shared" si="56"/>
        <v>0</v>
      </c>
      <c r="BH298" s="157">
        <f t="shared" si="57"/>
        <v>0</v>
      </c>
      <c r="BI298" s="157">
        <f t="shared" si="58"/>
        <v>0</v>
      </c>
      <c r="BJ298" s="17" t="s">
        <v>88</v>
      </c>
      <c r="BK298" s="157">
        <f t="shared" si="59"/>
        <v>0</v>
      </c>
      <c r="BL298" s="17" t="s">
        <v>625</v>
      </c>
      <c r="BM298" s="156" t="s">
        <v>3254</v>
      </c>
    </row>
    <row r="299" spans="2:65" s="1" customFormat="1" ht="16.5" customHeight="1">
      <c r="B299" s="143"/>
      <c r="C299" s="144" t="s">
        <v>1166</v>
      </c>
      <c r="D299" s="144" t="s">
        <v>274</v>
      </c>
      <c r="E299" s="145" t="s">
        <v>3255</v>
      </c>
      <c r="F299" s="146" t="s">
        <v>3256</v>
      </c>
      <c r="G299" s="147" t="s">
        <v>650</v>
      </c>
      <c r="H299" s="148">
        <v>300</v>
      </c>
      <c r="I299" s="149"/>
      <c r="J299" s="150">
        <f t="shared" si="50"/>
        <v>0</v>
      </c>
      <c r="K299" s="151"/>
      <c r="L299" s="32"/>
      <c r="M299" s="152" t="s">
        <v>1</v>
      </c>
      <c r="N299" s="153" t="s">
        <v>41</v>
      </c>
      <c r="P299" s="154">
        <f t="shared" si="51"/>
        <v>0</v>
      </c>
      <c r="Q299" s="154">
        <v>0</v>
      </c>
      <c r="R299" s="154">
        <f t="shared" si="52"/>
        <v>0</v>
      </c>
      <c r="S299" s="154">
        <v>0</v>
      </c>
      <c r="T299" s="155">
        <f t="shared" si="53"/>
        <v>0</v>
      </c>
      <c r="AR299" s="156" t="s">
        <v>625</v>
      </c>
      <c r="AT299" s="156" t="s">
        <v>274</v>
      </c>
      <c r="AU299" s="156" t="s">
        <v>82</v>
      </c>
      <c r="AY299" s="17" t="s">
        <v>273</v>
      </c>
      <c r="BE299" s="157">
        <f t="shared" si="54"/>
        <v>0</v>
      </c>
      <c r="BF299" s="157">
        <f t="shared" si="55"/>
        <v>0</v>
      </c>
      <c r="BG299" s="157">
        <f t="shared" si="56"/>
        <v>0</v>
      </c>
      <c r="BH299" s="157">
        <f t="shared" si="57"/>
        <v>0</v>
      </c>
      <c r="BI299" s="157">
        <f t="shared" si="58"/>
        <v>0</v>
      </c>
      <c r="BJ299" s="17" t="s">
        <v>88</v>
      </c>
      <c r="BK299" s="157">
        <f t="shared" si="59"/>
        <v>0</v>
      </c>
      <c r="BL299" s="17" t="s">
        <v>625</v>
      </c>
      <c r="BM299" s="156" t="s">
        <v>3257</v>
      </c>
    </row>
    <row r="300" spans="2:65" s="1" customFormat="1" ht="16.5" customHeight="1">
      <c r="B300" s="143"/>
      <c r="C300" s="144" t="s">
        <v>1172</v>
      </c>
      <c r="D300" s="144" t="s">
        <v>274</v>
      </c>
      <c r="E300" s="145" t="s">
        <v>3258</v>
      </c>
      <c r="F300" s="146" t="s">
        <v>3259</v>
      </c>
      <c r="G300" s="147" t="s">
        <v>650</v>
      </c>
      <c r="H300" s="148">
        <v>2</v>
      </c>
      <c r="I300" s="149"/>
      <c r="J300" s="150">
        <f t="shared" si="50"/>
        <v>0</v>
      </c>
      <c r="K300" s="151"/>
      <c r="L300" s="32"/>
      <c r="M300" s="152" t="s">
        <v>1</v>
      </c>
      <c r="N300" s="153" t="s">
        <v>41</v>
      </c>
      <c r="P300" s="154">
        <f t="shared" si="51"/>
        <v>0</v>
      </c>
      <c r="Q300" s="154">
        <v>0</v>
      </c>
      <c r="R300" s="154">
        <f t="shared" si="52"/>
        <v>0</v>
      </c>
      <c r="S300" s="154">
        <v>0</v>
      </c>
      <c r="T300" s="155">
        <f t="shared" si="53"/>
        <v>0</v>
      </c>
      <c r="AR300" s="156" t="s">
        <v>625</v>
      </c>
      <c r="AT300" s="156" t="s">
        <v>274</v>
      </c>
      <c r="AU300" s="156" t="s">
        <v>82</v>
      </c>
      <c r="AY300" s="17" t="s">
        <v>273</v>
      </c>
      <c r="BE300" s="157">
        <f t="shared" si="54"/>
        <v>0</v>
      </c>
      <c r="BF300" s="157">
        <f t="shared" si="55"/>
        <v>0</v>
      </c>
      <c r="BG300" s="157">
        <f t="shared" si="56"/>
        <v>0</v>
      </c>
      <c r="BH300" s="157">
        <f t="shared" si="57"/>
        <v>0</v>
      </c>
      <c r="BI300" s="157">
        <f t="shared" si="58"/>
        <v>0</v>
      </c>
      <c r="BJ300" s="17" t="s">
        <v>88</v>
      </c>
      <c r="BK300" s="157">
        <f t="shared" si="59"/>
        <v>0</v>
      </c>
      <c r="BL300" s="17" t="s">
        <v>625</v>
      </c>
      <c r="BM300" s="156" t="s">
        <v>3260</v>
      </c>
    </row>
    <row r="301" spans="2:65" s="1" customFormat="1" ht="16.5" customHeight="1">
      <c r="B301" s="143"/>
      <c r="C301" s="144" t="s">
        <v>1176</v>
      </c>
      <c r="D301" s="144" t="s">
        <v>274</v>
      </c>
      <c r="E301" s="145" t="s">
        <v>3261</v>
      </c>
      <c r="F301" s="146" t="s">
        <v>3262</v>
      </c>
      <c r="G301" s="147" t="s">
        <v>650</v>
      </c>
      <c r="H301" s="148">
        <v>60</v>
      </c>
      <c r="I301" s="149"/>
      <c r="J301" s="150">
        <f t="shared" si="50"/>
        <v>0</v>
      </c>
      <c r="K301" s="151"/>
      <c r="L301" s="32"/>
      <c r="M301" s="152" t="s">
        <v>1</v>
      </c>
      <c r="N301" s="153" t="s">
        <v>41</v>
      </c>
      <c r="P301" s="154">
        <f t="shared" si="51"/>
        <v>0</v>
      </c>
      <c r="Q301" s="154">
        <v>0</v>
      </c>
      <c r="R301" s="154">
        <f t="shared" si="52"/>
        <v>0</v>
      </c>
      <c r="S301" s="154">
        <v>0</v>
      </c>
      <c r="T301" s="155">
        <f t="shared" si="53"/>
        <v>0</v>
      </c>
      <c r="AR301" s="156" t="s">
        <v>625</v>
      </c>
      <c r="AT301" s="156" t="s">
        <v>274</v>
      </c>
      <c r="AU301" s="156" t="s">
        <v>82</v>
      </c>
      <c r="AY301" s="17" t="s">
        <v>273</v>
      </c>
      <c r="BE301" s="157">
        <f t="shared" si="54"/>
        <v>0</v>
      </c>
      <c r="BF301" s="157">
        <f t="shared" si="55"/>
        <v>0</v>
      </c>
      <c r="BG301" s="157">
        <f t="shared" si="56"/>
        <v>0</v>
      </c>
      <c r="BH301" s="157">
        <f t="shared" si="57"/>
        <v>0</v>
      </c>
      <c r="BI301" s="157">
        <f t="shared" si="58"/>
        <v>0</v>
      </c>
      <c r="BJ301" s="17" t="s">
        <v>88</v>
      </c>
      <c r="BK301" s="157">
        <f t="shared" si="59"/>
        <v>0</v>
      </c>
      <c r="BL301" s="17" t="s">
        <v>625</v>
      </c>
      <c r="BM301" s="156" t="s">
        <v>3263</v>
      </c>
    </row>
    <row r="302" spans="2:65" s="1" customFormat="1" ht="16.5" customHeight="1">
      <c r="B302" s="143"/>
      <c r="C302" s="144" t="s">
        <v>1181</v>
      </c>
      <c r="D302" s="144" t="s">
        <v>274</v>
      </c>
      <c r="E302" s="145" t="s">
        <v>3264</v>
      </c>
      <c r="F302" s="146" t="s">
        <v>3265</v>
      </c>
      <c r="G302" s="147" t="s">
        <v>650</v>
      </c>
      <c r="H302" s="148">
        <v>6</v>
      </c>
      <c r="I302" s="149"/>
      <c r="J302" s="150">
        <f t="shared" si="50"/>
        <v>0</v>
      </c>
      <c r="K302" s="151"/>
      <c r="L302" s="32"/>
      <c r="M302" s="152" t="s">
        <v>1</v>
      </c>
      <c r="N302" s="153" t="s">
        <v>41</v>
      </c>
      <c r="P302" s="154">
        <f t="shared" si="51"/>
        <v>0</v>
      </c>
      <c r="Q302" s="154">
        <v>0</v>
      </c>
      <c r="R302" s="154">
        <f t="shared" si="52"/>
        <v>0</v>
      </c>
      <c r="S302" s="154">
        <v>0</v>
      </c>
      <c r="T302" s="155">
        <f t="shared" si="53"/>
        <v>0</v>
      </c>
      <c r="AR302" s="156" t="s">
        <v>625</v>
      </c>
      <c r="AT302" s="156" t="s">
        <v>274</v>
      </c>
      <c r="AU302" s="156" t="s">
        <v>82</v>
      </c>
      <c r="AY302" s="17" t="s">
        <v>273</v>
      </c>
      <c r="BE302" s="157">
        <f t="shared" si="54"/>
        <v>0</v>
      </c>
      <c r="BF302" s="157">
        <f t="shared" si="55"/>
        <v>0</v>
      </c>
      <c r="BG302" s="157">
        <f t="shared" si="56"/>
        <v>0</v>
      </c>
      <c r="BH302" s="157">
        <f t="shared" si="57"/>
        <v>0</v>
      </c>
      <c r="BI302" s="157">
        <f t="shared" si="58"/>
        <v>0</v>
      </c>
      <c r="BJ302" s="17" t="s">
        <v>88</v>
      </c>
      <c r="BK302" s="157">
        <f t="shared" si="59"/>
        <v>0</v>
      </c>
      <c r="BL302" s="17" t="s">
        <v>625</v>
      </c>
      <c r="BM302" s="156" t="s">
        <v>3266</v>
      </c>
    </row>
    <row r="303" spans="2:65" s="1" customFormat="1" ht="16.5" customHeight="1">
      <c r="B303" s="143"/>
      <c r="C303" s="144" t="s">
        <v>1186</v>
      </c>
      <c r="D303" s="144" t="s">
        <v>274</v>
      </c>
      <c r="E303" s="145" t="s">
        <v>3267</v>
      </c>
      <c r="F303" s="146" t="s">
        <v>3268</v>
      </c>
      <c r="G303" s="147" t="s">
        <v>650</v>
      </c>
      <c r="H303" s="148">
        <v>150</v>
      </c>
      <c r="I303" s="149"/>
      <c r="J303" s="150">
        <f t="shared" si="50"/>
        <v>0</v>
      </c>
      <c r="K303" s="151"/>
      <c r="L303" s="32"/>
      <c r="M303" s="152" t="s">
        <v>1</v>
      </c>
      <c r="N303" s="153" t="s">
        <v>41</v>
      </c>
      <c r="P303" s="154">
        <f t="shared" si="51"/>
        <v>0</v>
      </c>
      <c r="Q303" s="154">
        <v>0</v>
      </c>
      <c r="R303" s="154">
        <f t="shared" si="52"/>
        <v>0</v>
      </c>
      <c r="S303" s="154">
        <v>0</v>
      </c>
      <c r="T303" s="155">
        <f t="shared" si="53"/>
        <v>0</v>
      </c>
      <c r="AR303" s="156" t="s">
        <v>625</v>
      </c>
      <c r="AT303" s="156" t="s">
        <v>274</v>
      </c>
      <c r="AU303" s="156" t="s">
        <v>82</v>
      </c>
      <c r="AY303" s="17" t="s">
        <v>273</v>
      </c>
      <c r="BE303" s="157">
        <f t="shared" si="54"/>
        <v>0</v>
      </c>
      <c r="BF303" s="157">
        <f t="shared" si="55"/>
        <v>0</v>
      </c>
      <c r="BG303" s="157">
        <f t="shared" si="56"/>
        <v>0</v>
      </c>
      <c r="BH303" s="157">
        <f t="shared" si="57"/>
        <v>0</v>
      </c>
      <c r="BI303" s="157">
        <f t="shared" si="58"/>
        <v>0</v>
      </c>
      <c r="BJ303" s="17" t="s">
        <v>88</v>
      </c>
      <c r="BK303" s="157">
        <f t="shared" si="59"/>
        <v>0</v>
      </c>
      <c r="BL303" s="17" t="s">
        <v>625</v>
      </c>
      <c r="BM303" s="156" t="s">
        <v>3269</v>
      </c>
    </row>
    <row r="304" spans="2:65" s="1" customFormat="1" ht="16.5" customHeight="1">
      <c r="B304" s="143"/>
      <c r="C304" s="144" t="s">
        <v>1192</v>
      </c>
      <c r="D304" s="144" t="s">
        <v>274</v>
      </c>
      <c r="E304" s="145" t="s">
        <v>3270</v>
      </c>
      <c r="F304" s="146" t="s">
        <v>3271</v>
      </c>
      <c r="G304" s="147" t="s">
        <v>650</v>
      </c>
      <c r="H304" s="148">
        <v>8</v>
      </c>
      <c r="I304" s="149"/>
      <c r="J304" s="150">
        <f t="shared" si="50"/>
        <v>0</v>
      </c>
      <c r="K304" s="151"/>
      <c r="L304" s="32"/>
      <c r="M304" s="152" t="s">
        <v>1</v>
      </c>
      <c r="N304" s="153" t="s">
        <v>41</v>
      </c>
      <c r="P304" s="154">
        <f t="shared" si="51"/>
        <v>0</v>
      </c>
      <c r="Q304" s="154">
        <v>0</v>
      </c>
      <c r="R304" s="154">
        <f t="shared" si="52"/>
        <v>0</v>
      </c>
      <c r="S304" s="154">
        <v>0</v>
      </c>
      <c r="T304" s="155">
        <f t="shared" si="53"/>
        <v>0</v>
      </c>
      <c r="AR304" s="156" t="s">
        <v>625</v>
      </c>
      <c r="AT304" s="156" t="s">
        <v>274</v>
      </c>
      <c r="AU304" s="156" t="s">
        <v>82</v>
      </c>
      <c r="AY304" s="17" t="s">
        <v>273</v>
      </c>
      <c r="BE304" s="157">
        <f t="shared" si="54"/>
        <v>0</v>
      </c>
      <c r="BF304" s="157">
        <f t="shared" si="55"/>
        <v>0</v>
      </c>
      <c r="BG304" s="157">
        <f t="shared" si="56"/>
        <v>0</v>
      </c>
      <c r="BH304" s="157">
        <f t="shared" si="57"/>
        <v>0</v>
      </c>
      <c r="BI304" s="157">
        <f t="shared" si="58"/>
        <v>0</v>
      </c>
      <c r="BJ304" s="17" t="s">
        <v>88</v>
      </c>
      <c r="BK304" s="157">
        <f t="shared" si="59"/>
        <v>0</v>
      </c>
      <c r="BL304" s="17" t="s">
        <v>625</v>
      </c>
      <c r="BM304" s="156" t="s">
        <v>3272</v>
      </c>
    </row>
    <row r="305" spans="2:65" s="1" customFormat="1" ht="24.2" customHeight="1">
      <c r="B305" s="143"/>
      <c r="C305" s="144" t="s">
        <v>1198</v>
      </c>
      <c r="D305" s="144" t="s">
        <v>274</v>
      </c>
      <c r="E305" s="145" t="s">
        <v>3273</v>
      </c>
      <c r="F305" s="146" t="s">
        <v>3274</v>
      </c>
      <c r="G305" s="147" t="s">
        <v>650</v>
      </c>
      <c r="H305" s="148">
        <v>120</v>
      </c>
      <c r="I305" s="149"/>
      <c r="J305" s="150">
        <f t="shared" si="50"/>
        <v>0</v>
      </c>
      <c r="K305" s="151"/>
      <c r="L305" s="32"/>
      <c r="M305" s="152" t="s">
        <v>1</v>
      </c>
      <c r="N305" s="153" t="s">
        <v>41</v>
      </c>
      <c r="P305" s="154">
        <f t="shared" si="51"/>
        <v>0</v>
      </c>
      <c r="Q305" s="154">
        <v>0</v>
      </c>
      <c r="R305" s="154">
        <f t="shared" si="52"/>
        <v>0</v>
      </c>
      <c r="S305" s="154">
        <v>0</v>
      </c>
      <c r="T305" s="155">
        <f t="shared" si="53"/>
        <v>0</v>
      </c>
      <c r="AR305" s="156" t="s">
        <v>625</v>
      </c>
      <c r="AT305" s="156" t="s">
        <v>274</v>
      </c>
      <c r="AU305" s="156" t="s">
        <v>82</v>
      </c>
      <c r="AY305" s="17" t="s">
        <v>273</v>
      </c>
      <c r="BE305" s="157">
        <f t="shared" si="54"/>
        <v>0</v>
      </c>
      <c r="BF305" s="157">
        <f t="shared" si="55"/>
        <v>0</v>
      </c>
      <c r="BG305" s="157">
        <f t="shared" si="56"/>
        <v>0</v>
      </c>
      <c r="BH305" s="157">
        <f t="shared" si="57"/>
        <v>0</v>
      </c>
      <c r="BI305" s="157">
        <f t="shared" si="58"/>
        <v>0</v>
      </c>
      <c r="BJ305" s="17" t="s">
        <v>88</v>
      </c>
      <c r="BK305" s="157">
        <f t="shared" si="59"/>
        <v>0</v>
      </c>
      <c r="BL305" s="17" t="s">
        <v>625</v>
      </c>
      <c r="BM305" s="156" t="s">
        <v>3275</v>
      </c>
    </row>
    <row r="306" spans="2:65" s="11" customFormat="1" ht="25.9" customHeight="1">
      <c r="B306" s="133"/>
      <c r="D306" s="134" t="s">
        <v>74</v>
      </c>
      <c r="E306" s="135" t="s">
        <v>3276</v>
      </c>
      <c r="F306" s="135" t="s">
        <v>3277</v>
      </c>
      <c r="I306" s="136"/>
      <c r="J306" s="137">
        <f>BK306</f>
        <v>0</v>
      </c>
      <c r="L306" s="133"/>
      <c r="M306" s="138"/>
      <c r="P306" s="139">
        <f>P307</f>
        <v>0</v>
      </c>
      <c r="R306" s="139">
        <f>R307</f>
        <v>0</v>
      </c>
      <c r="T306" s="140">
        <f>T307</f>
        <v>0</v>
      </c>
      <c r="AR306" s="134" t="s">
        <v>82</v>
      </c>
      <c r="AT306" s="141" t="s">
        <v>74</v>
      </c>
      <c r="AU306" s="141" t="s">
        <v>75</v>
      </c>
      <c r="AY306" s="134" t="s">
        <v>273</v>
      </c>
      <c r="BK306" s="142">
        <f>BK307</f>
        <v>0</v>
      </c>
    </row>
    <row r="307" spans="2:65" s="1" customFormat="1" ht="16.5" customHeight="1">
      <c r="B307" s="143"/>
      <c r="C307" s="144" t="s">
        <v>1203</v>
      </c>
      <c r="D307" s="144" t="s">
        <v>274</v>
      </c>
      <c r="E307" s="145" t="s">
        <v>3278</v>
      </c>
      <c r="F307" s="146" t="s">
        <v>3279</v>
      </c>
      <c r="G307" s="147" t="s">
        <v>1134</v>
      </c>
      <c r="H307" s="148">
        <v>800</v>
      </c>
      <c r="I307" s="149"/>
      <c r="J307" s="150">
        <f>ROUND(I307*H307,2)</f>
        <v>0</v>
      </c>
      <c r="K307" s="151"/>
      <c r="L307" s="32"/>
      <c r="M307" s="206" t="s">
        <v>1</v>
      </c>
      <c r="N307" s="207" t="s">
        <v>41</v>
      </c>
      <c r="O307" s="208"/>
      <c r="P307" s="209">
        <f>O307*H307</f>
        <v>0</v>
      </c>
      <c r="Q307" s="209">
        <v>0</v>
      </c>
      <c r="R307" s="209">
        <f>Q307*H307</f>
        <v>0</v>
      </c>
      <c r="S307" s="209">
        <v>0</v>
      </c>
      <c r="T307" s="210">
        <f>S307*H307</f>
        <v>0</v>
      </c>
      <c r="AR307" s="156" t="s">
        <v>625</v>
      </c>
      <c r="AT307" s="156" t="s">
        <v>274</v>
      </c>
      <c r="AU307" s="156" t="s">
        <v>82</v>
      </c>
      <c r="AY307" s="17" t="s">
        <v>273</v>
      </c>
      <c r="BE307" s="157">
        <f>IF(N307="základná",J307,0)</f>
        <v>0</v>
      </c>
      <c r="BF307" s="157">
        <f>IF(N307="znížená",J307,0)</f>
        <v>0</v>
      </c>
      <c r="BG307" s="157">
        <f>IF(N307="zákl. prenesená",J307,0)</f>
        <v>0</v>
      </c>
      <c r="BH307" s="157">
        <f>IF(N307="zníž. prenesená",J307,0)</f>
        <v>0</v>
      </c>
      <c r="BI307" s="157">
        <f>IF(N307="nulová",J307,0)</f>
        <v>0</v>
      </c>
      <c r="BJ307" s="17" t="s">
        <v>88</v>
      </c>
      <c r="BK307" s="157">
        <f>ROUND(I307*H307,2)</f>
        <v>0</v>
      </c>
      <c r="BL307" s="17" t="s">
        <v>625</v>
      </c>
      <c r="BM307" s="156" t="s">
        <v>3280</v>
      </c>
    </row>
    <row r="308" spans="2:65" s="1" customFormat="1" ht="6.95" customHeight="1">
      <c r="B308" s="47"/>
      <c r="C308" s="48"/>
      <c r="D308" s="48"/>
      <c r="E308" s="48"/>
      <c r="F308" s="48"/>
      <c r="G308" s="48"/>
      <c r="H308" s="48"/>
      <c r="I308" s="48"/>
      <c r="J308" s="48"/>
      <c r="K308" s="48"/>
      <c r="L308" s="32"/>
    </row>
  </sheetData>
  <autoFilter ref="C129:K307" xr:uid="{00000000-0009-0000-0000-000009000000}"/>
  <mergeCells count="15">
    <mergeCell ref="E116:H116"/>
    <mergeCell ref="E120:H120"/>
    <mergeCell ref="E118:H118"/>
    <mergeCell ref="E122:H12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95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7" t="s">
        <v>127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137</v>
      </c>
      <c r="L4" s="20"/>
      <c r="M4" s="97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26.25" customHeight="1">
      <c r="B7" s="20"/>
      <c r="E7" s="268" t="str">
        <f>'Rekapitulácia stavby'!K6</f>
        <v>G    Banská Bystrica - KC, stavebné úpravy- vypracovanie podkladovej štúdie verejnej práce</v>
      </c>
      <c r="F7" s="269"/>
      <c r="G7" s="269"/>
      <c r="H7" s="269"/>
      <c r="L7" s="20"/>
    </row>
    <row r="8" spans="2:46" ht="12.75">
      <c r="B8" s="20"/>
      <c r="D8" s="27" t="s">
        <v>146</v>
      </c>
      <c r="L8" s="20"/>
    </row>
    <row r="9" spans="2:46" ht="16.5" customHeight="1">
      <c r="B9" s="20"/>
      <c r="E9" s="268" t="s">
        <v>149</v>
      </c>
      <c r="F9" s="241"/>
      <c r="G9" s="241"/>
      <c r="H9" s="241"/>
      <c r="L9" s="20"/>
    </row>
    <row r="10" spans="2:46" ht="12" customHeight="1">
      <c r="B10" s="20"/>
      <c r="D10" s="27" t="s">
        <v>152</v>
      </c>
      <c r="L10" s="20"/>
    </row>
    <row r="11" spans="2:46" s="1" customFormat="1" ht="16.5" customHeight="1">
      <c r="B11" s="32"/>
      <c r="E11" s="230" t="s">
        <v>2907</v>
      </c>
      <c r="F11" s="267"/>
      <c r="G11" s="267"/>
      <c r="H11" s="267"/>
      <c r="L11" s="32"/>
    </row>
    <row r="12" spans="2:46" s="1" customFormat="1" ht="12" customHeight="1">
      <c r="B12" s="32"/>
      <c r="D12" s="27" t="s">
        <v>3281</v>
      </c>
      <c r="L12" s="32"/>
    </row>
    <row r="13" spans="2:46" s="1" customFormat="1" ht="16.5" customHeight="1">
      <c r="B13" s="32"/>
      <c r="E13" s="266" t="s">
        <v>3282</v>
      </c>
      <c r="F13" s="267"/>
      <c r="G13" s="267"/>
      <c r="H13" s="267"/>
      <c r="L13" s="32"/>
    </row>
    <row r="14" spans="2:46" s="1" customFormat="1">
      <c r="B14" s="32"/>
      <c r="L14" s="32"/>
    </row>
    <row r="15" spans="2:46" s="1" customFormat="1" ht="12" customHeight="1">
      <c r="B15" s="32"/>
      <c r="D15" s="27" t="s">
        <v>16</v>
      </c>
      <c r="F15" s="25" t="s">
        <v>1</v>
      </c>
      <c r="I15" s="27" t="s">
        <v>17</v>
      </c>
      <c r="J15" s="25" t="s">
        <v>1</v>
      </c>
      <c r="L15" s="32"/>
    </row>
    <row r="16" spans="2:46" s="1" customFormat="1" ht="12" customHeight="1">
      <c r="B16" s="32"/>
      <c r="D16" s="27" t="s">
        <v>18</v>
      </c>
      <c r="F16" s="25" t="s">
        <v>19</v>
      </c>
      <c r="I16" s="27" t="s">
        <v>20</v>
      </c>
      <c r="J16" s="55" t="str">
        <f>'Rekapitulácia stavby'!AN8</f>
        <v>3. 12. 2025</v>
      </c>
      <c r="L16" s="32"/>
    </row>
    <row r="17" spans="2:12" s="1" customFormat="1" ht="10.9" customHeight="1">
      <c r="B17" s="32"/>
      <c r="L17" s="32"/>
    </row>
    <row r="18" spans="2:12" s="1" customFormat="1" ht="12" customHeight="1">
      <c r="B18" s="32"/>
      <c r="D18" s="27" t="s">
        <v>22</v>
      </c>
      <c r="I18" s="27" t="s">
        <v>23</v>
      </c>
      <c r="J18" s="25" t="s">
        <v>1</v>
      </c>
      <c r="L18" s="32"/>
    </row>
    <row r="19" spans="2:12" s="1" customFormat="1" ht="18" customHeight="1">
      <c r="B19" s="32"/>
      <c r="E19" s="25" t="s">
        <v>24</v>
      </c>
      <c r="I19" s="27" t="s">
        <v>25</v>
      </c>
      <c r="J19" s="25" t="s">
        <v>1</v>
      </c>
      <c r="L19" s="32"/>
    </row>
    <row r="20" spans="2:12" s="1" customFormat="1" ht="6.95" customHeight="1">
      <c r="B20" s="32"/>
      <c r="L20" s="32"/>
    </row>
    <row r="21" spans="2:12" s="1" customFormat="1" ht="12" customHeight="1">
      <c r="B21" s="32"/>
      <c r="D21" s="27" t="s">
        <v>26</v>
      </c>
      <c r="I21" s="27" t="s">
        <v>23</v>
      </c>
      <c r="J21" s="28" t="str">
        <f>'Rekapitulácia stavby'!AN13</f>
        <v>Vyplň údaj</v>
      </c>
      <c r="L21" s="32"/>
    </row>
    <row r="22" spans="2:12" s="1" customFormat="1" ht="18" customHeight="1">
      <c r="B22" s="32"/>
      <c r="E22" s="270" t="str">
        <f>'Rekapitulácia stavby'!E14</f>
        <v>Vyplň údaj</v>
      </c>
      <c r="F22" s="253"/>
      <c r="G22" s="253"/>
      <c r="H22" s="253"/>
      <c r="I22" s="27" t="s">
        <v>25</v>
      </c>
      <c r="J22" s="28" t="str">
        <f>'Rekapitulácia stavby'!AN14</f>
        <v>Vyplň údaj</v>
      </c>
      <c r="L22" s="32"/>
    </row>
    <row r="23" spans="2:12" s="1" customFormat="1" ht="6.95" customHeight="1">
      <c r="B23" s="32"/>
      <c r="L23" s="32"/>
    </row>
    <row r="24" spans="2:12" s="1" customFormat="1" ht="12" customHeight="1">
      <c r="B24" s="32"/>
      <c r="D24" s="27" t="s">
        <v>28</v>
      </c>
      <c r="I24" s="27" t="s">
        <v>23</v>
      </c>
      <c r="J24" s="25" t="s">
        <v>29</v>
      </c>
      <c r="L24" s="32"/>
    </row>
    <row r="25" spans="2:12" s="1" customFormat="1" ht="18" customHeight="1">
      <c r="B25" s="32"/>
      <c r="E25" s="25" t="s">
        <v>30</v>
      </c>
      <c r="I25" s="27" t="s">
        <v>25</v>
      </c>
      <c r="J25" s="25" t="s">
        <v>31</v>
      </c>
      <c r="L25" s="32"/>
    </row>
    <row r="26" spans="2:12" s="1" customFormat="1" ht="6.95" customHeight="1">
      <c r="B26" s="32"/>
      <c r="L26" s="32"/>
    </row>
    <row r="27" spans="2:12" s="1" customFormat="1" ht="12" customHeight="1">
      <c r="B27" s="32"/>
      <c r="D27" s="27" t="s">
        <v>33</v>
      </c>
      <c r="I27" s="27" t="s">
        <v>23</v>
      </c>
      <c r="J27" s="25" t="str">
        <f>IF('Rekapitulácia stavby'!AN19="","",'Rekapitulácia stavby'!AN19)</f>
        <v/>
      </c>
      <c r="L27" s="32"/>
    </row>
    <row r="28" spans="2:12" s="1" customFormat="1" ht="18" customHeight="1">
      <c r="B28" s="32"/>
      <c r="E28" s="25" t="str">
        <f>IF('Rekapitulácia stavby'!E20="","",'Rekapitulácia stavby'!E20)</f>
        <v xml:space="preserve"> </v>
      </c>
      <c r="I28" s="27" t="s">
        <v>25</v>
      </c>
      <c r="J28" s="25" t="str">
        <f>IF('Rekapitulácia stavby'!AN20="","",'Rekapitulácia stavby'!AN20)</f>
        <v/>
      </c>
      <c r="L28" s="32"/>
    </row>
    <row r="29" spans="2:12" s="1" customFormat="1" ht="6.95" customHeight="1">
      <c r="B29" s="32"/>
      <c r="L29" s="32"/>
    </row>
    <row r="30" spans="2:12" s="1" customFormat="1" ht="12" customHeight="1">
      <c r="B30" s="32"/>
      <c r="D30" s="27" t="s">
        <v>34</v>
      </c>
      <c r="L30" s="32"/>
    </row>
    <row r="31" spans="2:12" s="7" customFormat="1" ht="16.5" customHeight="1">
      <c r="B31" s="98"/>
      <c r="E31" s="257" t="s">
        <v>1</v>
      </c>
      <c r="F31" s="257"/>
      <c r="G31" s="257"/>
      <c r="H31" s="257"/>
      <c r="L31" s="98"/>
    </row>
    <row r="32" spans="2:12" s="1" customFormat="1" ht="6.95" customHeight="1">
      <c r="B32" s="32"/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25.35" customHeight="1">
      <c r="B34" s="32"/>
      <c r="D34" s="100" t="s">
        <v>35</v>
      </c>
      <c r="J34" s="69">
        <f>ROUND(J143, 2)</f>
        <v>0</v>
      </c>
      <c r="L34" s="32"/>
    </row>
    <row r="35" spans="2:12" s="1" customFormat="1" ht="6.95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4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45" customHeight="1">
      <c r="B37" s="32"/>
      <c r="D37" s="58" t="s">
        <v>39</v>
      </c>
      <c r="E37" s="37" t="s">
        <v>40</v>
      </c>
      <c r="F37" s="101">
        <f>ROUND((SUM(BE143:BE294)),  2)</f>
        <v>0</v>
      </c>
      <c r="G37" s="102"/>
      <c r="H37" s="102"/>
      <c r="I37" s="103">
        <v>0.23</v>
      </c>
      <c r="J37" s="101">
        <f>ROUND(((SUM(BE143:BE294))*I37),  2)</f>
        <v>0</v>
      </c>
      <c r="L37" s="32"/>
    </row>
    <row r="38" spans="2:12" s="1" customFormat="1" ht="14.45" customHeight="1">
      <c r="B38" s="32"/>
      <c r="E38" s="37" t="s">
        <v>41</v>
      </c>
      <c r="F38" s="101">
        <f>ROUND((SUM(BF143:BF294)),  2)</f>
        <v>0</v>
      </c>
      <c r="G38" s="102"/>
      <c r="H38" s="102"/>
      <c r="I38" s="103">
        <v>0.23</v>
      </c>
      <c r="J38" s="101">
        <f>ROUND(((SUM(BF143:BF294))*I38),  2)</f>
        <v>0</v>
      </c>
      <c r="L38" s="32"/>
    </row>
    <row r="39" spans="2:12" s="1" customFormat="1" ht="14.45" hidden="1" customHeight="1">
      <c r="B39" s="32"/>
      <c r="E39" s="27" t="s">
        <v>42</v>
      </c>
      <c r="F39" s="89">
        <f>ROUND((SUM(BG143:BG294)),  2)</f>
        <v>0</v>
      </c>
      <c r="I39" s="104">
        <v>0.23</v>
      </c>
      <c r="J39" s="89">
        <f>0</f>
        <v>0</v>
      </c>
      <c r="L39" s="32"/>
    </row>
    <row r="40" spans="2:12" s="1" customFormat="1" ht="14.45" hidden="1" customHeight="1">
      <c r="B40" s="32"/>
      <c r="E40" s="27" t="s">
        <v>43</v>
      </c>
      <c r="F40" s="89">
        <f>ROUND((SUM(BH143:BH294)),  2)</f>
        <v>0</v>
      </c>
      <c r="I40" s="104">
        <v>0.23</v>
      </c>
      <c r="J40" s="89">
        <f>0</f>
        <v>0</v>
      </c>
      <c r="L40" s="32"/>
    </row>
    <row r="41" spans="2:12" s="1" customFormat="1" ht="14.45" hidden="1" customHeight="1">
      <c r="B41" s="32"/>
      <c r="E41" s="37" t="s">
        <v>44</v>
      </c>
      <c r="F41" s="101">
        <f>ROUND((SUM(BI143:BI294)), 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6.95" customHeight="1">
      <c r="B42" s="32"/>
      <c r="L42" s="32"/>
    </row>
    <row r="43" spans="2:12" s="1" customFormat="1" ht="25.35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45" customHeight="1">
      <c r="B44" s="32"/>
      <c r="L44" s="32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231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14</v>
      </c>
      <c r="L84" s="32"/>
    </row>
    <row r="85" spans="2:12" s="1" customFormat="1" ht="26.25" customHeight="1">
      <c r="B85" s="32"/>
      <c r="E85" s="268" t="str">
        <f>E7</f>
        <v>G    Banská Bystrica - KC, stavebné úpravy- vypracovanie podkladovej štúdie verejnej práce</v>
      </c>
      <c r="F85" s="269"/>
      <c r="G85" s="269"/>
      <c r="H85" s="269"/>
      <c r="L85" s="32"/>
    </row>
    <row r="86" spans="2:12" ht="12" customHeight="1">
      <c r="B86" s="20"/>
      <c r="C86" s="27" t="s">
        <v>146</v>
      </c>
      <c r="L86" s="20"/>
    </row>
    <row r="87" spans="2:12" ht="16.5" customHeight="1">
      <c r="B87" s="20"/>
      <c r="E87" s="268" t="s">
        <v>149</v>
      </c>
      <c r="F87" s="241"/>
      <c r="G87" s="241"/>
      <c r="H87" s="241"/>
      <c r="L87" s="20"/>
    </row>
    <row r="88" spans="2:12" ht="12" customHeight="1">
      <c r="B88" s="20"/>
      <c r="C88" s="27" t="s">
        <v>152</v>
      </c>
      <c r="L88" s="20"/>
    </row>
    <row r="89" spans="2:12" s="1" customFormat="1" ht="16.5" customHeight="1">
      <c r="B89" s="32"/>
      <c r="E89" s="230" t="s">
        <v>2907</v>
      </c>
      <c r="F89" s="267"/>
      <c r="G89" s="267"/>
      <c r="H89" s="267"/>
      <c r="L89" s="32"/>
    </row>
    <row r="90" spans="2:12" s="1" customFormat="1" ht="12" customHeight="1">
      <c r="B90" s="32"/>
      <c r="C90" s="27" t="s">
        <v>3281</v>
      </c>
      <c r="L90" s="32"/>
    </row>
    <row r="91" spans="2:12" s="1" customFormat="1" ht="16.5" customHeight="1">
      <c r="B91" s="32"/>
      <c r="E91" s="266" t="str">
        <f>E13</f>
        <v>02 - ROZPIS  -  lavok, rozvadzačov</v>
      </c>
      <c r="F91" s="267"/>
      <c r="G91" s="267"/>
      <c r="H91" s="267"/>
      <c r="L91" s="32"/>
    </row>
    <row r="92" spans="2:12" s="1" customFormat="1" ht="6.95" customHeight="1">
      <c r="B92" s="32"/>
      <c r="L92" s="32"/>
    </row>
    <row r="93" spans="2:12" s="1" customFormat="1" ht="12" customHeight="1">
      <c r="B93" s="32"/>
      <c r="C93" s="27" t="s">
        <v>18</v>
      </c>
      <c r="F93" s="25" t="str">
        <f>F16</f>
        <v xml:space="preserve"> </v>
      </c>
      <c r="I93" s="27" t="s">
        <v>20</v>
      </c>
      <c r="J93" s="55" t="str">
        <f>IF(J16="","",J16)</f>
        <v>3. 12. 2025</v>
      </c>
      <c r="L93" s="32"/>
    </row>
    <row r="94" spans="2:12" s="1" customFormat="1" ht="6.95" customHeight="1">
      <c r="B94" s="32"/>
      <c r="L94" s="32"/>
    </row>
    <row r="95" spans="2:12" s="1" customFormat="1" ht="25.7" customHeight="1">
      <c r="B95" s="32"/>
      <c r="C95" s="27" t="s">
        <v>22</v>
      </c>
      <c r="F95" s="25" t="str">
        <f>E19</f>
        <v>Ministerstvo vnútra SR, Pribinova 2, Bratislava</v>
      </c>
      <c r="I95" s="27" t="s">
        <v>28</v>
      </c>
      <c r="J95" s="30" t="str">
        <f>E25</f>
        <v xml:space="preserve">TEPLAN ARCHITEKT spol. s  r. o. </v>
      </c>
      <c r="L95" s="32"/>
    </row>
    <row r="96" spans="2:12" s="1" customFormat="1" ht="15.2" customHeight="1">
      <c r="B96" s="32"/>
      <c r="C96" s="27" t="s">
        <v>26</v>
      </c>
      <c r="F96" s="25" t="str">
        <f>IF(E22="","",E22)</f>
        <v>Vyplň údaj</v>
      </c>
      <c r="I96" s="27" t="s">
        <v>33</v>
      </c>
      <c r="J96" s="30" t="str">
        <f>E28</f>
        <v xml:space="preserve"> 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13" t="s">
        <v>232</v>
      </c>
      <c r="D98" s="105"/>
      <c r="E98" s="105"/>
      <c r="F98" s="105"/>
      <c r="G98" s="105"/>
      <c r="H98" s="105"/>
      <c r="I98" s="105"/>
      <c r="J98" s="114" t="s">
        <v>233</v>
      </c>
      <c r="K98" s="105"/>
      <c r="L98" s="32"/>
    </row>
    <row r="99" spans="2:47" s="1" customFormat="1" ht="10.35" customHeight="1">
      <c r="B99" s="32"/>
      <c r="L99" s="32"/>
    </row>
    <row r="100" spans="2:47" s="1" customFormat="1" ht="22.9" customHeight="1">
      <c r="B100" s="32"/>
      <c r="C100" s="115" t="s">
        <v>234</v>
      </c>
      <c r="J100" s="69">
        <f>J143</f>
        <v>0</v>
      </c>
      <c r="L100" s="32"/>
      <c r="AU100" s="17" t="s">
        <v>235</v>
      </c>
    </row>
    <row r="101" spans="2:47" s="8" customFormat="1" ht="24.95" customHeight="1">
      <c r="B101" s="116"/>
      <c r="D101" s="117" t="s">
        <v>3283</v>
      </c>
      <c r="E101" s="118"/>
      <c r="F101" s="118"/>
      <c r="G101" s="118"/>
      <c r="H101" s="118"/>
      <c r="I101" s="118"/>
      <c r="J101" s="119">
        <f>J144</f>
        <v>0</v>
      </c>
      <c r="L101" s="116"/>
    </row>
    <row r="102" spans="2:47" s="9" customFormat="1" ht="19.899999999999999" customHeight="1">
      <c r="B102" s="120"/>
      <c r="D102" s="121" t="s">
        <v>3284</v>
      </c>
      <c r="E102" s="122"/>
      <c r="F102" s="122"/>
      <c r="G102" s="122"/>
      <c r="H102" s="122"/>
      <c r="I102" s="122"/>
      <c r="J102" s="123">
        <f>J145</f>
        <v>0</v>
      </c>
      <c r="L102" s="120"/>
    </row>
    <row r="103" spans="2:47" s="9" customFormat="1" ht="14.85" customHeight="1">
      <c r="B103" s="120"/>
      <c r="D103" s="121" t="s">
        <v>3285</v>
      </c>
      <c r="E103" s="122"/>
      <c r="F103" s="122"/>
      <c r="G103" s="122"/>
      <c r="H103" s="122"/>
      <c r="I103" s="122"/>
      <c r="J103" s="123">
        <f>J146</f>
        <v>0</v>
      </c>
      <c r="L103" s="120"/>
    </row>
    <row r="104" spans="2:47" s="9" customFormat="1" ht="19.899999999999999" customHeight="1">
      <c r="B104" s="120"/>
      <c r="D104" s="121" t="s">
        <v>3286</v>
      </c>
      <c r="E104" s="122"/>
      <c r="F104" s="122"/>
      <c r="G104" s="122"/>
      <c r="H104" s="122"/>
      <c r="I104" s="122"/>
      <c r="J104" s="123">
        <f>J155</f>
        <v>0</v>
      </c>
      <c r="L104" s="120"/>
    </row>
    <row r="105" spans="2:47" s="9" customFormat="1" ht="14.85" customHeight="1">
      <c r="B105" s="120"/>
      <c r="D105" s="121" t="s">
        <v>3285</v>
      </c>
      <c r="E105" s="122"/>
      <c r="F105" s="122"/>
      <c r="G105" s="122"/>
      <c r="H105" s="122"/>
      <c r="I105" s="122"/>
      <c r="J105" s="123">
        <f>J156</f>
        <v>0</v>
      </c>
      <c r="L105" s="120"/>
    </row>
    <row r="106" spans="2:47" s="9" customFormat="1" ht="19.899999999999999" customHeight="1">
      <c r="B106" s="120"/>
      <c r="D106" s="121" t="s">
        <v>3287</v>
      </c>
      <c r="E106" s="122"/>
      <c r="F106" s="122"/>
      <c r="G106" s="122"/>
      <c r="H106" s="122"/>
      <c r="I106" s="122"/>
      <c r="J106" s="123">
        <f>J165</f>
        <v>0</v>
      </c>
      <c r="L106" s="120"/>
    </row>
    <row r="107" spans="2:47" s="9" customFormat="1" ht="14.85" customHeight="1">
      <c r="B107" s="120"/>
      <c r="D107" s="121" t="s">
        <v>3285</v>
      </c>
      <c r="E107" s="122"/>
      <c r="F107" s="122"/>
      <c r="G107" s="122"/>
      <c r="H107" s="122"/>
      <c r="I107" s="122"/>
      <c r="J107" s="123">
        <f>J166</f>
        <v>0</v>
      </c>
      <c r="L107" s="120"/>
    </row>
    <row r="108" spans="2:47" s="9" customFormat="1" ht="19.899999999999999" customHeight="1">
      <c r="B108" s="120"/>
      <c r="D108" s="121" t="s">
        <v>3288</v>
      </c>
      <c r="E108" s="122"/>
      <c r="F108" s="122"/>
      <c r="G108" s="122"/>
      <c r="H108" s="122"/>
      <c r="I108" s="122"/>
      <c r="J108" s="123">
        <f>J175</f>
        <v>0</v>
      </c>
      <c r="L108" s="120"/>
    </row>
    <row r="109" spans="2:47" s="9" customFormat="1" ht="14.85" customHeight="1">
      <c r="B109" s="120"/>
      <c r="D109" s="121" t="s">
        <v>3285</v>
      </c>
      <c r="E109" s="122"/>
      <c r="F109" s="122"/>
      <c r="G109" s="122"/>
      <c r="H109" s="122"/>
      <c r="I109" s="122"/>
      <c r="J109" s="123">
        <f>J176</f>
        <v>0</v>
      </c>
      <c r="L109" s="120"/>
    </row>
    <row r="110" spans="2:47" s="9" customFormat="1" ht="19.899999999999999" customHeight="1">
      <c r="B110" s="120"/>
      <c r="D110" s="121" t="s">
        <v>3289</v>
      </c>
      <c r="E110" s="122"/>
      <c r="F110" s="122"/>
      <c r="G110" s="122"/>
      <c r="H110" s="122"/>
      <c r="I110" s="122"/>
      <c r="J110" s="123">
        <f>J185</f>
        <v>0</v>
      </c>
      <c r="L110" s="120"/>
    </row>
    <row r="111" spans="2:47" s="9" customFormat="1" ht="14.85" customHeight="1">
      <c r="B111" s="120"/>
      <c r="D111" s="121" t="s">
        <v>3285</v>
      </c>
      <c r="E111" s="122"/>
      <c r="F111" s="122"/>
      <c r="G111" s="122"/>
      <c r="H111" s="122"/>
      <c r="I111" s="122"/>
      <c r="J111" s="123">
        <f>J186</f>
        <v>0</v>
      </c>
      <c r="L111" s="120"/>
    </row>
    <row r="112" spans="2:47" s="9" customFormat="1" ht="19.899999999999999" customHeight="1">
      <c r="B112" s="120"/>
      <c r="D112" s="121" t="s">
        <v>3290</v>
      </c>
      <c r="E112" s="122"/>
      <c r="F112" s="122"/>
      <c r="G112" s="122"/>
      <c r="H112" s="122"/>
      <c r="I112" s="122"/>
      <c r="J112" s="123">
        <f>J195</f>
        <v>0</v>
      </c>
      <c r="L112" s="120"/>
    </row>
    <row r="113" spans="2:12" s="9" customFormat="1" ht="14.85" customHeight="1">
      <c r="B113" s="120"/>
      <c r="D113" s="121" t="s">
        <v>3285</v>
      </c>
      <c r="E113" s="122"/>
      <c r="F113" s="122"/>
      <c r="G113" s="122"/>
      <c r="H113" s="122"/>
      <c r="I113" s="122"/>
      <c r="J113" s="123">
        <f>J196</f>
        <v>0</v>
      </c>
      <c r="L113" s="120"/>
    </row>
    <row r="114" spans="2:12" s="9" customFormat="1" ht="19.899999999999999" customHeight="1">
      <c r="B114" s="120"/>
      <c r="D114" s="121" t="s">
        <v>3291</v>
      </c>
      <c r="E114" s="122"/>
      <c r="F114" s="122"/>
      <c r="G114" s="122"/>
      <c r="H114" s="122"/>
      <c r="I114" s="122"/>
      <c r="J114" s="123">
        <f>J221</f>
        <v>0</v>
      </c>
      <c r="L114" s="120"/>
    </row>
    <row r="115" spans="2:12" s="9" customFormat="1" ht="14.85" customHeight="1">
      <c r="B115" s="120"/>
      <c r="D115" s="121" t="s">
        <v>3285</v>
      </c>
      <c r="E115" s="122"/>
      <c r="F115" s="122"/>
      <c r="G115" s="122"/>
      <c r="H115" s="122"/>
      <c r="I115" s="122"/>
      <c r="J115" s="123">
        <f>J222</f>
        <v>0</v>
      </c>
      <c r="L115" s="120"/>
    </row>
    <row r="116" spans="2:12" s="9" customFormat="1" ht="19.899999999999999" customHeight="1">
      <c r="B116" s="120"/>
      <c r="D116" s="121" t="s">
        <v>3292</v>
      </c>
      <c r="E116" s="122"/>
      <c r="F116" s="122"/>
      <c r="G116" s="122"/>
      <c r="H116" s="122"/>
      <c r="I116" s="122"/>
      <c r="J116" s="123">
        <f>J245</f>
        <v>0</v>
      </c>
      <c r="L116" s="120"/>
    </row>
    <row r="117" spans="2:12" s="9" customFormat="1" ht="14.85" customHeight="1">
      <c r="B117" s="120"/>
      <c r="D117" s="121" t="s">
        <v>3285</v>
      </c>
      <c r="E117" s="122"/>
      <c r="F117" s="122"/>
      <c r="G117" s="122"/>
      <c r="H117" s="122"/>
      <c r="I117" s="122"/>
      <c r="J117" s="123">
        <f>J246</f>
        <v>0</v>
      </c>
      <c r="L117" s="120"/>
    </row>
    <row r="118" spans="2:12" s="9" customFormat="1" ht="19.899999999999999" customHeight="1">
      <c r="B118" s="120"/>
      <c r="D118" s="121" t="s">
        <v>3293</v>
      </c>
      <c r="E118" s="122"/>
      <c r="F118" s="122"/>
      <c r="G118" s="122"/>
      <c r="H118" s="122"/>
      <c r="I118" s="122"/>
      <c r="J118" s="123">
        <f>J271</f>
        <v>0</v>
      </c>
      <c r="L118" s="120"/>
    </row>
    <row r="119" spans="2:12" s="9" customFormat="1" ht="14.85" customHeight="1">
      <c r="B119" s="120"/>
      <c r="D119" s="121" t="s">
        <v>3285</v>
      </c>
      <c r="E119" s="122"/>
      <c r="F119" s="122"/>
      <c r="G119" s="122"/>
      <c r="H119" s="122"/>
      <c r="I119" s="122"/>
      <c r="J119" s="123">
        <f>J272</f>
        <v>0</v>
      </c>
      <c r="L119" s="120"/>
    </row>
    <row r="120" spans="2:12" s="1" customFormat="1" ht="21.75" customHeight="1">
      <c r="B120" s="32"/>
      <c r="L120" s="32"/>
    </row>
    <row r="121" spans="2:12" s="1" customFormat="1" ht="6.95" customHeight="1">
      <c r="B121" s="47"/>
      <c r="C121" s="48"/>
      <c r="D121" s="48"/>
      <c r="E121" s="48"/>
      <c r="F121" s="48"/>
      <c r="G121" s="48"/>
      <c r="H121" s="48"/>
      <c r="I121" s="48"/>
      <c r="J121" s="48"/>
      <c r="K121" s="48"/>
      <c r="L121" s="32"/>
    </row>
    <row r="125" spans="2:12" s="1" customFormat="1" ht="6.95" customHeight="1">
      <c r="B125" s="49"/>
      <c r="C125" s="50"/>
      <c r="D125" s="50"/>
      <c r="E125" s="50"/>
      <c r="F125" s="50"/>
      <c r="G125" s="50"/>
      <c r="H125" s="50"/>
      <c r="I125" s="50"/>
      <c r="J125" s="50"/>
      <c r="K125" s="50"/>
      <c r="L125" s="32"/>
    </row>
    <row r="126" spans="2:12" s="1" customFormat="1" ht="24.95" customHeight="1">
      <c r="B126" s="32"/>
      <c r="C126" s="21" t="s">
        <v>259</v>
      </c>
      <c r="L126" s="32"/>
    </row>
    <row r="127" spans="2:12" s="1" customFormat="1" ht="6.95" customHeight="1">
      <c r="B127" s="32"/>
      <c r="L127" s="32"/>
    </row>
    <row r="128" spans="2:12" s="1" customFormat="1" ht="12" customHeight="1">
      <c r="B128" s="32"/>
      <c r="C128" s="27" t="s">
        <v>14</v>
      </c>
      <c r="L128" s="32"/>
    </row>
    <row r="129" spans="2:63" s="1" customFormat="1" ht="26.25" customHeight="1">
      <c r="B129" s="32"/>
      <c r="E129" s="268" t="str">
        <f>E7</f>
        <v>G    Banská Bystrica - KC, stavebné úpravy- vypracovanie podkladovej štúdie verejnej práce</v>
      </c>
      <c r="F129" s="269"/>
      <c r="G129" s="269"/>
      <c r="H129" s="269"/>
      <c r="L129" s="32"/>
    </row>
    <row r="130" spans="2:63" ht="12" customHeight="1">
      <c r="B130" s="20"/>
      <c r="C130" s="27" t="s">
        <v>146</v>
      </c>
      <c r="L130" s="20"/>
    </row>
    <row r="131" spans="2:63" ht="16.5" customHeight="1">
      <c r="B131" s="20"/>
      <c r="E131" s="268" t="s">
        <v>149</v>
      </c>
      <c r="F131" s="241"/>
      <c r="G131" s="241"/>
      <c r="H131" s="241"/>
      <c r="L131" s="20"/>
    </row>
    <row r="132" spans="2:63" ht="12" customHeight="1">
      <c r="B132" s="20"/>
      <c r="C132" s="27" t="s">
        <v>152</v>
      </c>
      <c r="L132" s="20"/>
    </row>
    <row r="133" spans="2:63" s="1" customFormat="1" ht="16.5" customHeight="1">
      <c r="B133" s="32"/>
      <c r="E133" s="230" t="s">
        <v>2907</v>
      </c>
      <c r="F133" s="267"/>
      <c r="G133" s="267"/>
      <c r="H133" s="267"/>
      <c r="L133" s="32"/>
    </row>
    <row r="134" spans="2:63" s="1" customFormat="1" ht="12" customHeight="1">
      <c r="B134" s="32"/>
      <c r="C134" s="27" t="s">
        <v>3281</v>
      </c>
      <c r="L134" s="32"/>
    </row>
    <row r="135" spans="2:63" s="1" customFormat="1" ht="16.5" customHeight="1">
      <c r="B135" s="32"/>
      <c r="E135" s="266" t="str">
        <f>E13</f>
        <v>02 - ROZPIS  -  lavok, rozvadzačov</v>
      </c>
      <c r="F135" s="267"/>
      <c r="G135" s="267"/>
      <c r="H135" s="267"/>
      <c r="L135" s="32"/>
    </row>
    <row r="136" spans="2:63" s="1" customFormat="1" ht="6.95" customHeight="1">
      <c r="B136" s="32"/>
      <c r="L136" s="32"/>
    </row>
    <row r="137" spans="2:63" s="1" customFormat="1" ht="12" customHeight="1">
      <c r="B137" s="32"/>
      <c r="C137" s="27" t="s">
        <v>18</v>
      </c>
      <c r="F137" s="25" t="str">
        <f>F16</f>
        <v xml:space="preserve"> </v>
      </c>
      <c r="I137" s="27" t="s">
        <v>20</v>
      </c>
      <c r="J137" s="55" t="str">
        <f>IF(J16="","",J16)</f>
        <v>3. 12. 2025</v>
      </c>
      <c r="L137" s="32"/>
    </row>
    <row r="138" spans="2:63" s="1" customFormat="1" ht="6.95" customHeight="1">
      <c r="B138" s="32"/>
      <c r="L138" s="32"/>
    </row>
    <row r="139" spans="2:63" s="1" customFormat="1" ht="25.7" customHeight="1">
      <c r="B139" s="32"/>
      <c r="C139" s="27" t="s">
        <v>22</v>
      </c>
      <c r="F139" s="25" t="str">
        <f>E19</f>
        <v>Ministerstvo vnútra SR, Pribinova 2, Bratislava</v>
      </c>
      <c r="I139" s="27" t="s">
        <v>28</v>
      </c>
      <c r="J139" s="30" t="str">
        <f>E25</f>
        <v xml:space="preserve">TEPLAN ARCHITEKT spol. s  r. o. </v>
      </c>
      <c r="L139" s="32"/>
    </row>
    <row r="140" spans="2:63" s="1" customFormat="1" ht="15.2" customHeight="1">
      <c r="B140" s="32"/>
      <c r="C140" s="27" t="s">
        <v>26</v>
      </c>
      <c r="F140" s="25" t="str">
        <f>IF(E22="","",E22)</f>
        <v>Vyplň údaj</v>
      </c>
      <c r="I140" s="27" t="s">
        <v>33</v>
      </c>
      <c r="J140" s="30" t="str">
        <f>E28</f>
        <v xml:space="preserve"> </v>
      </c>
      <c r="L140" s="32"/>
    </row>
    <row r="141" spans="2:63" s="1" customFormat="1" ht="10.35" customHeight="1">
      <c r="B141" s="32"/>
      <c r="L141" s="32"/>
    </row>
    <row r="142" spans="2:63" s="10" customFormat="1" ht="29.25" customHeight="1">
      <c r="B142" s="124"/>
      <c r="C142" s="125" t="s">
        <v>260</v>
      </c>
      <c r="D142" s="126" t="s">
        <v>60</v>
      </c>
      <c r="E142" s="126" t="s">
        <v>56</v>
      </c>
      <c r="F142" s="126" t="s">
        <v>57</v>
      </c>
      <c r="G142" s="126" t="s">
        <v>261</v>
      </c>
      <c r="H142" s="126" t="s">
        <v>262</v>
      </c>
      <c r="I142" s="126" t="s">
        <v>263</v>
      </c>
      <c r="J142" s="127" t="s">
        <v>233</v>
      </c>
      <c r="K142" s="128" t="s">
        <v>264</v>
      </c>
      <c r="L142" s="124"/>
      <c r="M142" s="62" t="s">
        <v>1</v>
      </c>
      <c r="N142" s="63" t="s">
        <v>39</v>
      </c>
      <c r="O142" s="63" t="s">
        <v>265</v>
      </c>
      <c r="P142" s="63" t="s">
        <v>266</v>
      </c>
      <c r="Q142" s="63" t="s">
        <v>267</v>
      </c>
      <c r="R142" s="63" t="s">
        <v>268</v>
      </c>
      <c r="S142" s="63" t="s">
        <v>269</v>
      </c>
      <c r="T142" s="64" t="s">
        <v>270</v>
      </c>
    </row>
    <row r="143" spans="2:63" s="1" customFormat="1" ht="22.9" customHeight="1">
      <c r="B143" s="32"/>
      <c r="C143" s="67" t="s">
        <v>234</v>
      </c>
      <c r="J143" s="129">
        <f>BK143</f>
        <v>0</v>
      </c>
      <c r="L143" s="32"/>
      <c r="M143" s="65"/>
      <c r="N143" s="56"/>
      <c r="O143" s="56"/>
      <c r="P143" s="130">
        <f>P144</f>
        <v>0</v>
      </c>
      <c r="Q143" s="56"/>
      <c r="R143" s="130">
        <f>R144</f>
        <v>0</v>
      </c>
      <c r="S143" s="56"/>
      <c r="T143" s="131">
        <f>T144</f>
        <v>0</v>
      </c>
      <c r="AT143" s="17" t="s">
        <v>74</v>
      </c>
      <c r="AU143" s="17" t="s">
        <v>235</v>
      </c>
      <c r="BK143" s="132">
        <f>BK144</f>
        <v>0</v>
      </c>
    </row>
    <row r="144" spans="2:63" s="11" customFormat="1" ht="25.9" customHeight="1">
      <c r="B144" s="133"/>
      <c r="D144" s="134" t="s">
        <v>74</v>
      </c>
      <c r="E144" s="135" t="s">
        <v>271</v>
      </c>
      <c r="F144" s="135" t="s">
        <v>271</v>
      </c>
      <c r="I144" s="136"/>
      <c r="J144" s="137">
        <f>BK144</f>
        <v>0</v>
      </c>
      <c r="L144" s="133"/>
      <c r="M144" s="138"/>
      <c r="P144" s="139">
        <f>P145+P155+P165+P175+P185+P195+P221+P245+P271</f>
        <v>0</v>
      </c>
      <c r="R144" s="139">
        <f>R145+R155+R165+R175+R185+R195+R221+R245+R271</f>
        <v>0</v>
      </c>
      <c r="T144" s="140">
        <f>T145+T155+T165+T175+T185+T195+T221+T245+T271</f>
        <v>0</v>
      </c>
      <c r="AR144" s="134" t="s">
        <v>82</v>
      </c>
      <c r="AT144" s="141" t="s">
        <v>74</v>
      </c>
      <c r="AU144" s="141" t="s">
        <v>75</v>
      </c>
      <c r="AY144" s="134" t="s">
        <v>273</v>
      </c>
      <c r="BK144" s="142">
        <f>BK145+BK155+BK165+BK175+BK185+BK195+BK221+BK245+BK271</f>
        <v>0</v>
      </c>
    </row>
    <row r="145" spans="2:65" s="11" customFormat="1" ht="22.9" customHeight="1">
      <c r="B145" s="133"/>
      <c r="D145" s="134" t="s">
        <v>74</v>
      </c>
      <c r="E145" s="172" t="s">
        <v>3294</v>
      </c>
      <c r="F145" s="172" t="s">
        <v>3295</v>
      </c>
      <c r="I145" s="136"/>
      <c r="J145" s="173">
        <f>BK145</f>
        <v>0</v>
      </c>
      <c r="L145" s="133"/>
      <c r="M145" s="138"/>
      <c r="P145" s="139">
        <f>P146</f>
        <v>0</v>
      </c>
      <c r="R145" s="139">
        <f>R146</f>
        <v>0</v>
      </c>
      <c r="T145" s="140">
        <f>T146</f>
        <v>0</v>
      </c>
      <c r="AR145" s="134" t="s">
        <v>82</v>
      </c>
      <c r="AT145" s="141" t="s">
        <v>74</v>
      </c>
      <c r="AU145" s="141" t="s">
        <v>82</v>
      </c>
      <c r="AY145" s="134" t="s">
        <v>273</v>
      </c>
      <c r="BK145" s="142">
        <f>BK146</f>
        <v>0</v>
      </c>
    </row>
    <row r="146" spans="2:65" s="11" customFormat="1" ht="20.85" customHeight="1">
      <c r="B146" s="133"/>
      <c r="D146" s="134" t="s">
        <v>74</v>
      </c>
      <c r="E146" s="172" t="s">
        <v>2430</v>
      </c>
      <c r="F146" s="172" t="s">
        <v>1</v>
      </c>
      <c r="I146" s="136"/>
      <c r="J146" s="173">
        <f>BK146</f>
        <v>0</v>
      </c>
      <c r="L146" s="133"/>
      <c r="M146" s="138"/>
      <c r="P146" s="139">
        <f>SUM(P147:P154)</f>
        <v>0</v>
      </c>
      <c r="R146" s="139">
        <f>SUM(R147:R154)</f>
        <v>0</v>
      </c>
      <c r="T146" s="140">
        <f>SUM(T147:T154)</f>
        <v>0</v>
      </c>
      <c r="AR146" s="134" t="s">
        <v>82</v>
      </c>
      <c r="AT146" s="141" t="s">
        <v>74</v>
      </c>
      <c r="AU146" s="141" t="s">
        <v>88</v>
      </c>
      <c r="AY146" s="134" t="s">
        <v>273</v>
      </c>
      <c r="BK146" s="142">
        <f>SUM(BK147:BK154)</f>
        <v>0</v>
      </c>
    </row>
    <row r="147" spans="2:65" s="1" customFormat="1" ht="16.5" customHeight="1">
      <c r="B147" s="143"/>
      <c r="C147" s="188" t="s">
        <v>82</v>
      </c>
      <c r="D147" s="188" t="s">
        <v>523</v>
      </c>
      <c r="E147" s="189" t="s">
        <v>3296</v>
      </c>
      <c r="F147" s="190" t="s">
        <v>3295</v>
      </c>
      <c r="G147" s="191" t="s">
        <v>344</v>
      </c>
      <c r="H147" s="192">
        <v>75</v>
      </c>
      <c r="I147" s="193"/>
      <c r="J147" s="194">
        <f t="shared" ref="J147:J154" si="0">ROUND(I147*H147,2)</f>
        <v>0</v>
      </c>
      <c r="K147" s="195"/>
      <c r="L147" s="196"/>
      <c r="M147" s="197" t="s">
        <v>1</v>
      </c>
      <c r="N147" s="198" t="s">
        <v>41</v>
      </c>
      <c r="P147" s="154">
        <f t="shared" ref="P147:P154" si="1">O147*H147</f>
        <v>0</v>
      </c>
      <c r="Q147" s="154">
        <v>0</v>
      </c>
      <c r="R147" s="154">
        <f t="shared" ref="R147:R154" si="2">Q147*H147</f>
        <v>0</v>
      </c>
      <c r="S147" s="154">
        <v>0</v>
      </c>
      <c r="T147" s="155">
        <f t="shared" ref="T147:T154" si="3">S147*H147</f>
        <v>0</v>
      </c>
      <c r="AR147" s="156" t="s">
        <v>1771</v>
      </c>
      <c r="AT147" s="156" t="s">
        <v>523</v>
      </c>
      <c r="AU147" s="156" t="s">
        <v>104</v>
      </c>
      <c r="AY147" s="17" t="s">
        <v>273</v>
      </c>
      <c r="BE147" s="157">
        <f t="shared" ref="BE147:BE154" si="4">IF(N147="základná",J147,0)</f>
        <v>0</v>
      </c>
      <c r="BF147" s="157">
        <f t="shared" ref="BF147:BF154" si="5">IF(N147="znížená",J147,0)</f>
        <v>0</v>
      </c>
      <c r="BG147" s="157">
        <f t="shared" ref="BG147:BG154" si="6">IF(N147="zákl. prenesená",J147,0)</f>
        <v>0</v>
      </c>
      <c r="BH147" s="157">
        <f t="shared" ref="BH147:BH154" si="7">IF(N147="zníž. prenesená",J147,0)</f>
        <v>0</v>
      </c>
      <c r="BI147" s="157">
        <f t="shared" ref="BI147:BI154" si="8">IF(N147="nulová",J147,0)</f>
        <v>0</v>
      </c>
      <c r="BJ147" s="17" t="s">
        <v>88</v>
      </c>
      <c r="BK147" s="157">
        <f t="shared" ref="BK147:BK154" si="9">ROUND(I147*H147,2)</f>
        <v>0</v>
      </c>
      <c r="BL147" s="17" t="s">
        <v>625</v>
      </c>
      <c r="BM147" s="156" t="s">
        <v>3297</v>
      </c>
    </row>
    <row r="148" spans="2:65" s="1" customFormat="1" ht="16.5" customHeight="1">
      <c r="B148" s="143"/>
      <c r="C148" s="188" t="s">
        <v>88</v>
      </c>
      <c r="D148" s="188" t="s">
        <v>523</v>
      </c>
      <c r="E148" s="189" t="s">
        <v>3298</v>
      </c>
      <c r="F148" s="190" t="s">
        <v>3299</v>
      </c>
      <c r="G148" s="191" t="s">
        <v>318</v>
      </c>
      <c r="H148" s="192">
        <v>48</v>
      </c>
      <c r="I148" s="193"/>
      <c r="J148" s="194">
        <f t="shared" si="0"/>
        <v>0</v>
      </c>
      <c r="K148" s="195"/>
      <c r="L148" s="196"/>
      <c r="M148" s="197" t="s">
        <v>1</v>
      </c>
      <c r="N148" s="198" t="s">
        <v>41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AR148" s="156" t="s">
        <v>1771</v>
      </c>
      <c r="AT148" s="156" t="s">
        <v>523</v>
      </c>
      <c r="AU148" s="156" t="s">
        <v>104</v>
      </c>
      <c r="AY148" s="17" t="s">
        <v>273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7" t="s">
        <v>88</v>
      </c>
      <c r="BK148" s="157">
        <f t="shared" si="9"/>
        <v>0</v>
      </c>
      <c r="BL148" s="17" t="s">
        <v>625</v>
      </c>
      <c r="BM148" s="156" t="s">
        <v>224</v>
      </c>
    </row>
    <row r="149" spans="2:65" s="1" customFormat="1" ht="16.5" customHeight="1">
      <c r="B149" s="143"/>
      <c r="C149" s="188" t="s">
        <v>104</v>
      </c>
      <c r="D149" s="188" t="s">
        <v>523</v>
      </c>
      <c r="E149" s="189" t="s">
        <v>3300</v>
      </c>
      <c r="F149" s="190" t="s">
        <v>3301</v>
      </c>
      <c r="G149" s="191" t="s">
        <v>344</v>
      </c>
      <c r="H149" s="192">
        <v>75</v>
      </c>
      <c r="I149" s="193"/>
      <c r="J149" s="194">
        <f t="shared" si="0"/>
        <v>0</v>
      </c>
      <c r="K149" s="195"/>
      <c r="L149" s="196"/>
      <c r="M149" s="197" t="s">
        <v>1</v>
      </c>
      <c r="N149" s="198" t="s">
        <v>41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AR149" s="156" t="s">
        <v>1771</v>
      </c>
      <c r="AT149" s="156" t="s">
        <v>523</v>
      </c>
      <c r="AU149" s="156" t="s">
        <v>104</v>
      </c>
      <c r="AY149" s="17" t="s">
        <v>273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7" t="s">
        <v>88</v>
      </c>
      <c r="BK149" s="157">
        <f t="shared" si="9"/>
        <v>0</v>
      </c>
      <c r="BL149" s="17" t="s">
        <v>625</v>
      </c>
      <c r="BM149" s="156" t="s">
        <v>3302</v>
      </c>
    </row>
    <row r="150" spans="2:65" s="1" customFormat="1" ht="16.5" customHeight="1">
      <c r="B150" s="143"/>
      <c r="C150" s="188" t="s">
        <v>126</v>
      </c>
      <c r="D150" s="188" t="s">
        <v>523</v>
      </c>
      <c r="E150" s="189" t="s">
        <v>3303</v>
      </c>
      <c r="F150" s="190" t="s">
        <v>3304</v>
      </c>
      <c r="G150" s="191" t="s">
        <v>318</v>
      </c>
      <c r="H150" s="192">
        <v>24</v>
      </c>
      <c r="I150" s="193"/>
      <c r="J150" s="194">
        <f t="shared" si="0"/>
        <v>0</v>
      </c>
      <c r="K150" s="195"/>
      <c r="L150" s="196"/>
      <c r="M150" s="197" t="s">
        <v>1</v>
      </c>
      <c r="N150" s="198" t="s">
        <v>41</v>
      </c>
      <c r="P150" s="154">
        <f t="shared" si="1"/>
        <v>0</v>
      </c>
      <c r="Q150" s="154">
        <v>0</v>
      </c>
      <c r="R150" s="154">
        <f t="shared" si="2"/>
        <v>0</v>
      </c>
      <c r="S150" s="154">
        <v>0</v>
      </c>
      <c r="T150" s="155">
        <f t="shared" si="3"/>
        <v>0</v>
      </c>
      <c r="AR150" s="156" t="s">
        <v>1771</v>
      </c>
      <c r="AT150" s="156" t="s">
        <v>523</v>
      </c>
      <c r="AU150" s="156" t="s">
        <v>104</v>
      </c>
      <c r="AY150" s="17" t="s">
        <v>273</v>
      </c>
      <c r="BE150" s="157">
        <f t="shared" si="4"/>
        <v>0</v>
      </c>
      <c r="BF150" s="157">
        <f t="shared" si="5"/>
        <v>0</v>
      </c>
      <c r="BG150" s="157">
        <f t="shared" si="6"/>
        <v>0</v>
      </c>
      <c r="BH150" s="157">
        <f t="shared" si="7"/>
        <v>0</v>
      </c>
      <c r="BI150" s="157">
        <f t="shared" si="8"/>
        <v>0</v>
      </c>
      <c r="BJ150" s="17" t="s">
        <v>88</v>
      </c>
      <c r="BK150" s="157">
        <f t="shared" si="9"/>
        <v>0</v>
      </c>
      <c r="BL150" s="17" t="s">
        <v>625</v>
      </c>
      <c r="BM150" s="156" t="s">
        <v>3305</v>
      </c>
    </row>
    <row r="151" spans="2:65" s="1" customFormat="1" ht="16.5" customHeight="1">
      <c r="B151" s="143"/>
      <c r="C151" s="188" t="s">
        <v>315</v>
      </c>
      <c r="D151" s="188" t="s">
        <v>523</v>
      </c>
      <c r="E151" s="189" t="s">
        <v>3306</v>
      </c>
      <c r="F151" s="190" t="s">
        <v>3307</v>
      </c>
      <c r="G151" s="191" t="s">
        <v>318</v>
      </c>
      <c r="H151" s="192">
        <v>39</v>
      </c>
      <c r="I151" s="193"/>
      <c r="J151" s="194">
        <f t="shared" si="0"/>
        <v>0</v>
      </c>
      <c r="K151" s="195"/>
      <c r="L151" s="196"/>
      <c r="M151" s="197" t="s">
        <v>1</v>
      </c>
      <c r="N151" s="198" t="s">
        <v>41</v>
      </c>
      <c r="P151" s="154">
        <f t="shared" si="1"/>
        <v>0</v>
      </c>
      <c r="Q151" s="154">
        <v>0</v>
      </c>
      <c r="R151" s="154">
        <f t="shared" si="2"/>
        <v>0</v>
      </c>
      <c r="S151" s="154">
        <v>0</v>
      </c>
      <c r="T151" s="155">
        <f t="shared" si="3"/>
        <v>0</v>
      </c>
      <c r="AR151" s="156" t="s">
        <v>1771</v>
      </c>
      <c r="AT151" s="156" t="s">
        <v>523</v>
      </c>
      <c r="AU151" s="156" t="s">
        <v>104</v>
      </c>
      <c r="AY151" s="17" t="s">
        <v>273</v>
      </c>
      <c r="BE151" s="157">
        <f t="shared" si="4"/>
        <v>0</v>
      </c>
      <c r="BF151" s="157">
        <f t="shared" si="5"/>
        <v>0</v>
      </c>
      <c r="BG151" s="157">
        <f t="shared" si="6"/>
        <v>0</v>
      </c>
      <c r="BH151" s="157">
        <f t="shared" si="7"/>
        <v>0</v>
      </c>
      <c r="BI151" s="157">
        <f t="shared" si="8"/>
        <v>0</v>
      </c>
      <c r="BJ151" s="17" t="s">
        <v>88</v>
      </c>
      <c r="BK151" s="157">
        <f t="shared" si="9"/>
        <v>0</v>
      </c>
      <c r="BL151" s="17" t="s">
        <v>625</v>
      </c>
      <c r="BM151" s="156" t="s">
        <v>3308</v>
      </c>
    </row>
    <row r="152" spans="2:65" s="1" customFormat="1" ht="16.5" customHeight="1">
      <c r="B152" s="143"/>
      <c r="C152" s="188" t="s">
        <v>321</v>
      </c>
      <c r="D152" s="188" t="s">
        <v>523</v>
      </c>
      <c r="E152" s="189" t="s">
        <v>3309</v>
      </c>
      <c r="F152" s="190" t="s">
        <v>3310</v>
      </c>
      <c r="G152" s="191" t="s">
        <v>318</v>
      </c>
      <c r="H152" s="192">
        <v>39</v>
      </c>
      <c r="I152" s="193"/>
      <c r="J152" s="194">
        <f t="shared" si="0"/>
        <v>0</v>
      </c>
      <c r="K152" s="195"/>
      <c r="L152" s="196"/>
      <c r="M152" s="197" t="s">
        <v>1</v>
      </c>
      <c r="N152" s="198" t="s">
        <v>41</v>
      </c>
      <c r="P152" s="154">
        <f t="shared" si="1"/>
        <v>0</v>
      </c>
      <c r="Q152" s="154">
        <v>0</v>
      </c>
      <c r="R152" s="154">
        <f t="shared" si="2"/>
        <v>0</v>
      </c>
      <c r="S152" s="154">
        <v>0</v>
      </c>
      <c r="T152" s="155">
        <f t="shared" si="3"/>
        <v>0</v>
      </c>
      <c r="AR152" s="156" t="s">
        <v>1771</v>
      </c>
      <c r="AT152" s="156" t="s">
        <v>523</v>
      </c>
      <c r="AU152" s="156" t="s">
        <v>104</v>
      </c>
      <c r="AY152" s="17" t="s">
        <v>273</v>
      </c>
      <c r="BE152" s="157">
        <f t="shared" si="4"/>
        <v>0</v>
      </c>
      <c r="BF152" s="157">
        <f t="shared" si="5"/>
        <v>0</v>
      </c>
      <c r="BG152" s="157">
        <f t="shared" si="6"/>
        <v>0</v>
      </c>
      <c r="BH152" s="157">
        <f t="shared" si="7"/>
        <v>0</v>
      </c>
      <c r="BI152" s="157">
        <f t="shared" si="8"/>
        <v>0</v>
      </c>
      <c r="BJ152" s="17" t="s">
        <v>88</v>
      </c>
      <c r="BK152" s="157">
        <f t="shared" si="9"/>
        <v>0</v>
      </c>
      <c r="BL152" s="17" t="s">
        <v>625</v>
      </c>
      <c r="BM152" s="156" t="s">
        <v>3311</v>
      </c>
    </row>
    <row r="153" spans="2:65" s="1" customFormat="1" ht="16.5" customHeight="1">
      <c r="B153" s="143"/>
      <c r="C153" s="188" t="s">
        <v>325</v>
      </c>
      <c r="D153" s="188" t="s">
        <v>523</v>
      </c>
      <c r="E153" s="189" t="s">
        <v>3312</v>
      </c>
      <c r="F153" s="190" t="s">
        <v>3313</v>
      </c>
      <c r="G153" s="191" t="s">
        <v>3314</v>
      </c>
      <c r="H153" s="192">
        <v>0.78</v>
      </c>
      <c r="I153" s="193"/>
      <c r="J153" s="194">
        <f t="shared" si="0"/>
        <v>0</v>
      </c>
      <c r="K153" s="195"/>
      <c r="L153" s="196"/>
      <c r="M153" s="197" t="s">
        <v>1</v>
      </c>
      <c r="N153" s="198" t="s">
        <v>41</v>
      </c>
      <c r="P153" s="154">
        <f t="shared" si="1"/>
        <v>0</v>
      </c>
      <c r="Q153" s="154">
        <v>0</v>
      </c>
      <c r="R153" s="154">
        <f t="shared" si="2"/>
        <v>0</v>
      </c>
      <c r="S153" s="154">
        <v>0</v>
      </c>
      <c r="T153" s="155">
        <f t="shared" si="3"/>
        <v>0</v>
      </c>
      <c r="AR153" s="156" t="s">
        <v>1771</v>
      </c>
      <c r="AT153" s="156" t="s">
        <v>523</v>
      </c>
      <c r="AU153" s="156" t="s">
        <v>104</v>
      </c>
      <c r="AY153" s="17" t="s">
        <v>273</v>
      </c>
      <c r="BE153" s="157">
        <f t="shared" si="4"/>
        <v>0</v>
      </c>
      <c r="BF153" s="157">
        <f t="shared" si="5"/>
        <v>0</v>
      </c>
      <c r="BG153" s="157">
        <f t="shared" si="6"/>
        <v>0</v>
      </c>
      <c r="BH153" s="157">
        <f t="shared" si="7"/>
        <v>0</v>
      </c>
      <c r="BI153" s="157">
        <f t="shared" si="8"/>
        <v>0</v>
      </c>
      <c r="BJ153" s="17" t="s">
        <v>88</v>
      </c>
      <c r="BK153" s="157">
        <f t="shared" si="9"/>
        <v>0</v>
      </c>
      <c r="BL153" s="17" t="s">
        <v>625</v>
      </c>
      <c r="BM153" s="156" t="s">
        <v>3315</v>
      </c>
    </row>
    <row r="154" spans="2:65" s="1" customFormat="1" ht="16.5" customHeight="1">
      <c r="B154" s="143"/>
      <c r="C154" s="188" t="s">
        <v>330</v>
      </c>
      <c r="D154" s="188" t="s">
        <v>523</v>
      </c>
      <c r="E154" s="189" t="s">
        <v>3316</v>
      </c>
      <c r="F154" s="190" t="s">
        <v>3317</v>
      </c>
      <c r="G154" s="191" t="s">
        <v>318</v>
      </c>
      <c r="H154" s="192">
        <v>6</v>
      </c>
      <c r="I154" s="193"/>
      <c r="J154" s="194">
        <f t="shared" si="0"/>
        <v>0</v>
      </c>
      <c r="K154" s="195"/>
      <c r="L154" s="196"/>
      <c r="M154" s="197" t="s">
        <v>1</v>
      </c>
      <c r="N154" s="198" t="s">
        <v>41</v>
      </c>
      <c r="P154" s="154">
        <f t="shared" si="1"/>
        <v>0</v>
      </c>
      <c r="Q154" s="154">
        <v>0</v>
      </c>
      <c r="R154" s="154">
        <f t="shared" si="2"/>
        <v>0</v>
      </c>
      <c r="S154" s="154">
        <v>0</v>
      </c>
      <c r="T154" s="155">
        <f t="shared" si="3"/>
        <v>0</v>
      </c>
      <c r="AR154" s="156" t="s">
        <v>1771</v>
      </c>
      <c r="AT154" s="156" t="s">
        <v>523</v>
      </c>
      <c r="AU154" s="156" t="s">
        <v>104</v>
      </c>
      <c r="AY154" s="17" t="s">
        <v>273</v>
      </c>
      <c r="BE154" s="157">
        <f t="shared" si="4"/>
        <v>0</v>
      </c>
      <c r="BF154" s="157">
        <f t="shared" si="5"/>
        <v>0</v>
      </c>
      <c r="BG154" s="157">
        <f t="shared" si="6"/>
        <v>0</v>
      </c>
      <c r="BH154" s="157">
        <f t="shared" si="7"/>
        <v>0</v>
      </c>
      <c r="BI154" s="157">
        <f t="shared" si="8"/>
        <v>0</v>
      </c>
      <c r="BJ154" s="17" t="s">
        <v>88</v>
      </c>
      <c r="BK154" s="157">
        <f t="shared" si="9"/>
        <v>0</v>
      </c>
      <c r="BL154" s="17" t="s">
        <v>625</v>
      </c>
      <c r="BM154" s="156" t="s">
        <v>3318</v>
      </c>
    </row>
    <row r="155" spans="2:65" s="11" customFormat="1" ht="22.9" customHeight="1">
      <c r="B155" s="133"/>
      <c r="D155" s="134" t="s">
        <v>74</v>
      </c>
      <c r="E155" s="172" t="s">
        <v>3319</v>
      </c>
      <c r="F155" s="172" t="s">
        <v>3320</v>
      </c>
      <c r="I155" s="136"/>
      <c r="J155" s="173">
        <f>BK155</f>
        <v>0</v>
      </c>
      <c r="L155" s="133"/>
      <c r="M155" s="138"/>
      <c r="P155" s="139">
        <f>P156</f>
        <v>0</v>
      </c>
      <c r="R155" s="139">
        <f>R156</f>
        <v>0</v>
      </c>
      <c r="T155" s="140">
        <f>T156</f>
        <v>0</v>
      </c>
      <c r="AR155" s="134" t="s">
        <v>82</v>
      </c>
      <c r="AT155" s="141" t="s">
        <v>74</v>
      </c>
      <c r="AU155" s="141" t="s">
        <v>82</v>
      </c>
      <c r="AY155" s="134" t="s">
        <v>273</v>
      </c>
      <c r="BK155" s="142">
        <f>BK156</f>
        <v>0</v>
      </c>
    </row>
    <row r="156" spans="2:65" s="11" customFormat="1" ht="20.85" customHeight="1">
      <c r="B156" s="133"/>
      <c r="D156" s="134" t="s">
        <v>74</v>
      </c>
      <c r="E156" s="172" t="s">
        <v>2430</v>
      </c>
      <c r="F156" s="172" t="s">
        <v>1</v>
      </c>
      <c r="I156" s="136"/>
      <c r="J156" s="173">
        <f>BK156</f>
        <v>0</v>
      </c>
      <c r="L156" s="133"/>
      <c r="M156" s="138"/>
      <c r="P156" s="139">
        <f>SUM(P157:P164)</f>
        <v>0</v>
      </c>
      <c r="R156" s="139">
        <f>SUM(R157:R164)</f>
        <v>0</v>
      </c>
      <c r="T156" s="140">
        <f>SUM(T157:T164)</f>
        <v>0</v>
      </c>
      <c r="AR156" s="134" t="s">
        <v>82</v>
      </c>
      <c r="AT156" s="141" t="s">
        <v>74</v>
      </c>
      <c r="AU156" s="141" t="s">
        <v>88</v>
      </c>
      <c r="AY156" s="134" t="s">
        <v>273</v>
      </c>
      <c r="BK156" s="142">
        <f>SUM(BK157:BK164)</f>
        <v>0</v>
      </c>
    </row>
    <row r="157" spans="2:65" s="1" customFormat="1" ht="16.5" customHeight="1">
      <c r="B157" s="143"/>
      <c r="C157" s="188" t="s">
        <v>335</v>
      </c>
      <c r="D157" s="188" t="s">
        <v>523</v>
      </c>
      <c r="E157" s="189" t="s">
        <v>3321</v>
      </c>
      <c r="F157" s="190" t="s">
        <v>3320</v>
      </c>
      <c r="G157" s="191" t="s">
        <v>344</v>
      </c>
      <c r="H157" s="192">
        <v>144</v>
      </c>
      <c r="I157" s="193"/>
      <c r="J157" s="194">
        <f t="shared" ref="J157:J164" si="10">ROUND(I157*H157,2)</f>
        <v>0</v>
      </c>
      <c r="K157" s="195"/>
      <c r="L157" s="196"/>
      <c r="M157" s="197" t="s">
        <v>1</v>
      </c>
      <c r="N157" s="198" t="s">
        <v>41</v>
      </c>
      <c r="P157" s="154">
        <f t="shared" ref="P157:P164" si="11">O157*H157</f>
        <v>0</v>
      </c>
      <c r="Q157" s="154">
        <v>0</v>
      </c>
      <c r="R157" s="154">
        <f t="shared" ref="R157:R164" si="12">Q157*H157</f>
        <v>0</v>
      </c>
      <c r="S157" s="154">
        <v>0</v>
      </c>
      <c r="T157" s="155">
        <f t="shared" ref="T157:T164" si="13">S157*H157</f>
        <v>0</v>
      </c>
      <c r="AR157" s="156" t="s">
        <v>1771</v>
      </c>
      <c r="AT157" s="156" t="s">
        <v>523</v>
      </c>
      <c r="AU157" s="156" t="s">
        <v>104</v>
      </c>
      <c r="AY157" s="17" t="s">
        <v>273</v>
      </c>
      <c r="BE157" s="157">
        <f t="shared" ref="BE157:BE164" si="14">IF(N157="základná",J157,0)</f>
        <v>0</v>
      </c>
      <c r="BF157" s="157">
        <f t="shared" ref="BF157:BF164" si="15">IF(N157="znížená",J157,0)</f>
        <v>0</v>
      </c>
      <c r="BG157" s="157">
        <f t="shared" ref="BG157:BG164" si="16">IF(N157="zákl. prenesená",J157,0)</f>
        <v>0</v>
      </c>
      <c r="BH157" s="157">
        <f t="shared" ref="BH157:BH164" si="17">IF(N157="zníž. prenesená",J157,0)</f>
        <v>0</v>
      </c>
      <c r="BI157" s="157">
        <f t="shared" ref="BI157:BI164" si="18">IF(N157="nulová",J157,0)</f>
        <v>0</v>
      </c>
      <c r="BJ157" s="17" t="s">
        <v>88</v>
      </c>
      <c r="BK157" s="157">
        <f t="shared" ref="BK157:BK164" si="19">ROUND(I157*H157,2)</f>
        <v>0</v>
      </c>
      <c r="BL157" s="17" t="s">
        <v>625</v>
      </c>
      <c r="BM157" s="156" t="s">
        <v>3322</v>
      </c>
    </row>
    <row r="158" spans="2:65" s="1" customFormat="1" ht="16.5" customHeight="1">
      <c r="B158" s="143"/>
      <c r="C158" s="188" t="s">
        <v>341</v>
      </c>
      <c r="D158" s="188" t="s">
        <v>523</v>
      </c>
      <c r="E158" s="189" t="s">
        <v>3298</v>
      </c>
      <c r="F158" s="190" t="s">
        <v>3299</v>
      </c>
      <c r="G158" s="191" t="s">
        <v>318</v>
      </c>
      <c r="H158" s="192">
        <v>94</v>
      </c>
      <c r="I158" s="193"/>
      <c r="J158" s="194">
        <f t="shared" si="10"/>
        <v>0</v>
      </c>
      <c r="K158" s="195"/>
      <c r="L158" s="196"/>
      <c r="M158" s="197" t="s">
        <v>1</v>
      </c>
      <c r="N158" s="198" t="s">
        <v>41</v>
      </c>
      <c r="P158" s="154">
        <f t="shared" si="11"/>
        <v>0</v>
      </c>
      <c r="Q158" s="154">
        <v>0</v>
      </c>
      <c r="R158" s="154">
        <f t="shared" si="12"/>
        <v>0</v>
      </c>
      <c r="S158" s="154">
        <v>0</v>
      </c>
      <c r="T158" s="155">
        <f t="shared" si="13"/>
        <v>0</v>
      </c>
      <c r="AR158" s="156" t="s">
        <v>1771</v>
      </c>
      <c r="AT158" s="156" t="s">
        <v>523</v>
      </c>
      <c r="AU158" s="156" t="s">
        <v>104</v>
      </c>
      <c r="AY158" s="17" t="s">
        <v>273</v>
      </c>
      <c r="BE158" s="157">
        <f t="shared" si="14"/>
        <v>0</v>
      </c>
      <c r="BF158" s="157">
        <f t="shared" si="15"/>
        <v>0</v>
      </c>
      <c r="BG158" s="157">
        <f t="shared" si="16"/>
        <v>0</v>
      </c>
      <c r="BH158" s="157">
        <f t="shared" si="17"/>
        <v>0</v>
      </c>
      <c r="BI158" s="157">
        <f t="shared" si="18"/>
        <v>0</v>
      </c>
      <c r="BJ158" s="17" t="s">
        <v>88</v>
      </c>
      <c r="BK158" s="157">
        <f t="shared" si="19"/>
        <v>0</v>
      </c>
      <c r="BL158" s="17" t="s">
        <v>625</v>
      </c>
      <c r="BM158" s="156" t="s">
        <v>3323</v>
      </c>
    </row>
    <row r="159" spans="2:65" s="1" customFormat="1" ht="16.5" customHeight="1">
      <c r="B159" s="143"/>
      <c r="C159" s="188" t="s">
        <v>347</v>
      </c>
      <c r="D159" s="188" t="s">
        <v>523</v>
      </c>
      <c r="E159" s="189" t="s">
        <v>3300</v>
      </c>
      <c r="F159" s="190" t="s">
        <v>3301</v>
      </c>
      <c r="G159" s="191" t="s">
        <v>344</v>
      </c>
      <c r="H159" s="192">
        <v>144</v>
      </c>
      <c r="I159" s="193"/>
      <c r="J159" s="194">
        <f t="shared" si="10"/>
        <v>0</v>
      </c>
      <c r="K159" s="195"/>
      <c r="L159" s="196"/>
      <c r="M159" s="197" t="s">
        <v>1</v>
      </c>
      <c r="N159" s="198" t="s">
        <v>41</v>
      </c>
      <c r="P159" s="154">
        <f t="shared" si="11"/>
        <v>0</v>
      </c>
      <c r="Q159" s="154">
        <v>0</v>
      </c>
      <c r="R159" s="154">
        <f t="shared" si="12"/>
        <v>0</v>
      </c>
      <c r="S159" s="154">
        <v>0</v>
      </c>
      <c r="T159" s="155">
        <f t="shared" si="13"/>
        <v>0</v>
      </c>
      <c r="AR159" s="156" t="s">
        <v>1771</v>
      </c>
      <c r="AT159" s="156" t="s">
        <v>523</v>
      </c>
      <c r="AU159" s="156" t="s">
        <v>104</v>
      </c>
      <c r="AY159" s="17" t="s">
        <v>273</v>
      </c>
      <c r="BE159" s="157">
        <f t="shared" si="14"/>
        <v>0</v>
      </c>
      <c r="BF159" s="157">
        <f t="shared" si="15"/>
        <v>0</v>
      </c>
      <c r="BG159" s="157">
        <f t="shared" si="16"/>
        <v>0</v>
      </c>
      <c r="BH159" s="157">
        <f t="shared" si="17"/>
        <v>0</v>
      </c>
      <c r="BI159" s="157">
        <f t="shared" si="18"/>
        <v>0</v>
      </c>
      <c r="BJ159" s="17" t="s">
        <v>88</v>
      </c>
      <c r="BK159" s="157">
        <f t="shared" si="19"/>
        <v>0</v>
      </c>
      <c r="BL159" s="17" t="s">
        <v>625</v>
      </c>
      <c r="BM159" s="156" t="s">
        <v>3324</v>
      </c>
    </row>
    <row r="160" spans="2:65" s="1" customFormat="1" ht="16.5" customHeight="1">
      <c r="B160" s="143"/>
      <c r="C160" s="188" t="s">
        <v>351</v>
      </c>
      <c r="D160" s="188" t="s">
        <v>523</v>
      </c>
      <c r="E160" s="189" t="s">
        <v>3303</v>
      </c>
      <c r="F160" s="190" t="s">
        <v>3304</v>
      </c>
      <c r="G160" s="191" t="s">
        <v>318</v>
      </c>
      <c r="H160" s="192">
        <v>47</v>
      </c>
      <c r="I160" s="193"/>
      <c r="J160" s="194">
        <f t="shared" si="10"/>
        <v>0</v>
      </c>
      <c r="K160" s="195"/>
      <c r="L160" s="196"/>
      <c r="M160" s="197" t="s">
        <v>1</v>
      </c>
      <c r="N160" s="198" t="s">
        <v>41</v>
      </c>
      <c r="P160" s="154">
        <f t="shared" si="11"/>
        <v>0</v>
      </c>
      <c r="Q160" s="154">
        <v>0</v>
      </c>
      <c r="R160" s="154">
        <f t="shared" si="12"/>
        <v>0</v>
      </c>
      <c r="S160" s="154">
        <v>0</v>
      </c>
      <c r="T160" s="155">
        <f t="shared" si="13"/>
        <v>0</v>
      </c>
      <c r="AR160" s="156" t="s">
        <v>1771</v>
      </c>
      <c r="AT160" s="156" t="s">
        <v>523</v>
      </c>
      <c r="AU160" s="156" t="s">
        <v>104</v>
      </c>
      <c r="AY160" s="17" t="s">
        <v>273</v>
      </c>
      <c r="BE160" s="157">
        <f t="shared" si="14"/>
        <v>0</v>
      </c>
      <c r="BF160" s="157">
        <f t="shared" si="15"/>
        <v>0</v>
      </c>
      <c r="BG160" s="157">
        <f t="shared" si="16"/>
        <v>0</v>
      </c>
      <c r="BH160" s="157">
        <f t="shared" si="17"/>
        <v>0</v>
      </c>
      <c r="BI160" s="157">
        <f t="shared" si="18"/>
        <v>0</v>
      </c>
      <c r="BJ160" s="17" t="s">
        <v>88</v>
      </c>
      <c r="BK160" s="157">
        <f t="shared" si="19"/>
        <v>0</v>
      </c>
      <c r="BL160" s="17" t="s">
        <v>625</v>
      </c>
      <c r="BM160" s="156" t="s">
        <v>3325</v>
      </c>
    </row>
    <row r="161" spans="2:65" s="1" customFormat="1" ht="16.5" customHeight="1">
      <c r="B161" s="143"/>
      <c r="C161" s="188" t="s">
        <v>355</v>
      </c>
      <c r="D161" s="188" t="s">
        <v>523</v>
      </c>
      <c r="E161" s="189" t="s">
        <v>3326</v>
      </c>
      <c r="F161" s="190" t="s">
        <v>3327</v>
      </c>
      <c r="G161" s="191" t="s">
        <v>318</v>
      </c>
      <c r="H161" s="192">
        <v>73</v>
      </c>
      <c r="I161" s="193"/>
      <c r="J161" s="194">
        <f t="shared" si="10"/>
        <v>0</v>
      </c>
      <c r="K161" s="195"/>
      <c r="L161" s="196"/>
      <c r="M161" s="197" t="s">
        <v>1</v>
      </c>
      <c r="N161" s="198" t="s">
        <v>41</v>
      </c>
      <c r="P161" s="154">
        <f t="shared" si="11"/>
        <v>0</v>
      </c>
      <c r="Q161" s="154">
        <v>0</v>
      </c>
      <c r="R161" s="154">
        <f t="shared" si="12"/>
        <v>0</v>
      </c>
      <c r="S161" s="154">
        <v>0</v>
      </c>
      <c r="T161" s="155">
        <f t="shared" si="13"/>
        <v>0</v>
      </c>
      <c r="AR161" s="156" t="s">
        <v>1771</v>
      </c>
      <c r="AT161" s="156" t="s">
        <v>523</v>
      </c>
      <c r="AU161" s="156" t="s">
        <v>104</v>
      </c>
      <c r="AY161" s="17" t="s">
        <v>273</v>
      </c>
      <c r="BE161" s="157">
        <f t="shared" si="14"/>
        <v>0</v>
      </c>
      <c r="BF161" s="157">
        <f t="shared" si="15"/>
        <v>0</v>
      </c>
      <c r="BG161" s="157">
        <f t="shared" si="16"/>
        <v>0</v>
      </c>
      <c r="BH161" s="157">
        <f t="shared" si="17"/>
        <v>0</v>
      </c>
      <c r="BI161" s="157">
        <f t="shared" si="18"/>
        <v>0</v>
      </c>
      <c r="BJ161" s="17" t="s">
        <v>88</v>
      </c>
      <c r="BK161" s="157">
        <f t="shared" si="19"/>
        <v>0</v>
      </c>
      <c r="BL161" s="17" t="s">
        <v>625</v>
      </c>
      <c r="BM161" s="156" t="s">
        <v>3328</v>
      </c>
    </row>
    <row r="162" spans="2:65" s="1" customFormat="1" ht="16.5" customHeight="1">
      <c r="B162" s="143"/>
      <c r="C162" s="188" t="s">
        <v>165</v>
      </c>
      <c r="D162" s="188" t="s">
        <v>523</v>
      </c>
      <c r="E162" s="189" t="s">
        <v>3309</v>
      </c>
      <c r="F162" s="190" t="s">
        <v>3310</v>
      </c>
      <c r="G162" s="191" t="s">
        <v>318</v>
      </c>
      <c r="H162" s="192">
        <v>73</v>
      </c>
      <c r="I162" s="193"/>
      <c r="J162" s="194">
        <f t="shared" si="10"/>
        <v>0</v>
      </c>
      <c r="K162" s="195"/>
      <c r="L162" s="196"/>
      <c r="M162" s="197" t="s">
        <v>1</v>
      </c>
      <c r="N162" s="198" t="s">
        <v>41</v>
      </c>
      <c r="P162" s="154">
        <f t="shared" si="11"/>
        <v>0</v>
      </c>
      <c r="Q162" s="154">
        <v>0</v>
      </c>
      <c r="R162" s="154">
        <f t="shared" si="12"/>
        <v>0</v>
      </c>
      <c r="S162" s="154">
        <v>0</v>
      </c>
      <c r="T162" s="155">
        <f t="shared" si="13"/>
        <v>0</v>
      </c>
      <c r="AR162" s="156" t="s">
        <v>1771</v>
      </c>
      <c r="AT162" s="156" t="s">
        <v>523</v>
      </c>
      <c r="AU162" s="156" t="s">
        <v>104</v>
      </c>
      <c r="AY162" s="17" t="s">
        <v>273</v>
      </c>
      <c r="BE162" s="157">
        <f t="shared" si="14"/>
        <v>0</v>
      </c>
      <c r="BF162" s="157">
        <f t="shared" si="15"/>
        <v>0</v>
      </c>
      <c r="BG162" s="157">
        <f t="shared" si="16"/>
        <v>0</v>
      </c>
      <c r="BH162" s="157">
        <f t="shared" si="17"/>
        <v>0</v>
      </c>
      <c r="BI162" s="157">
        <f t="shared" si="18"/>
        <v>0</v>
      </c>
      <c r="BJ162" s="17" t="s">
        <v>88</v>
      </c>
      <c r="BK162" s="157">
        <f t="shared" si="19"/>
        <v>0</v>
      </c>
      <c r="BL162" s="17" t="s">
        <v>625</v>
      </c>
      <c r="BM162" s="156" t="s">
        <v>3329</v>
      </c>
    </row>
    <row r="163" spans="2:65" s="1" customFormat="1" ht="16.5" customHeight="1">
      <c r="B163" s="143"/>
      <c r="C163" s="188" t="s">
        <v>371</v>
      </c>
      <c r="D163" s="188" t="s">
        <v>523</v>
      </c>
      <c r="E163" s="189" t="s">
        <v>3312</v>
      </c>
      <c r="F163" s="190" t="s">
        <v>3313</v>
      </c>
      <c r="G163" s="191" t="s">
        <v>3314</v>
      </c>
      <c r="H163" s="192">
        <v>1.46</v>
      </c>
      <c r="I163" s="193"/>
      <c r="J163" s="194">
        <f t="shared" si="10"/>
        <v>0</v>
      </c>
      <c r="K163" s="195"/>
      <c r="L163" s="196"/>
      <c r="M163" s="197" t="s">
        <v>1</v>
      </c>
      <c r="N163" s="198" t="s">
        <v>41</v>
      </c>
      <c r="P163" s="154">
        <f t="shared" si="11"/>
        <v>0</v>
      </c>
      <c r="Q163" s="154">
        <v>0</v>
      </c>
      <c r="R163" s="154">
        <f t="shared" si="12"/>
        <v>0</v>
      </c>
      <c r="S163" s="154">
        <v>0</v>
      </c>
      <c r="T163" s="155">
        <f t="shared" si="13"/>
        <v>0</v>
      </c>
      <c r="AR163" s="156" t="s">
        <v>1771</v>
      </c>
      <c r="AT163" s="156" t="s">
        <v>523</v>
      </c>
      <c r="AU163" s="156" t="s">
        <v>104</v>
      </c>
      <c r="AY163" s="17" t="s">
        <v>273</v>
      </c>
      <c r="BE163" s="157">
        <f t="shared" si="14"/>
        <v>0</v>
      </c>
      <c r="BF163" s="157">
        <f t="shared" si="15"/>
        <v>0</v>
      </c>
      <c r="BG163" s="157">
        <f t="shared" si="16"/>
        <v>0</v>
      </c>
      <c r="BH163" s="157">
        <f t="shared" si="17"/>
        <v>0</v>
      </c>
      <c r="BI163" s="157">
        <f t="shared" si="18"/>
        <v>0</v>
      </c>
      <c r="BJ163" s="17" t="s">
        <v>88</v>
      </c>
      <c r="BK163" s="157">
        <f t="shared" si="19"/>
        <v>0</v>
      </c>
      <c r="BL163" s="17" t="s">
        <v>625</v>
      </c>
      <c r="BM163" s="156" t="s">
        <v>3330</v>
      </c>
    </row>
    <row r="164" spans="2:65" s="1" customFormat="1" ht="16.5" customHeight="1">
      <c r="B164" s="143"/>
      <c r="C164" s="188" t="s">
        <v>375</v>
      </c>
      <c r="D164" s="188" t="s">
        <v>523</v>
      </c>
      <c r="E164" s="189" t="s">
        <v>3316</v>
      </c>
      <c r="F164" s="190" t="s">
        <v>3317</v>
      </c>
      <c r="G164" s="191" t="s">
        <v>318</v>
      </c>
      <c r="H164" s="192">
        <v>11</v>
      </c>
      <c r="I164" s="193"/>
      <c r="J164" s="194">
        <f t="shared" si="10"/>
        <v>0</v>
      </c>
      <c r="K164" s="195"/>
      <c r="L164" s="196"/>
      <c r="M164" s="197" t="s">
        <v>1</v>
      </c>
      <c r="N164" s="198" t="s">
        <v>41</v>
      </c>
      <c r="P164" s="154">
        <f t="shared" si="11"/>
        <v>0</v>
      </c>
      <c r="Q164" s="154">
        <v>0</v>
      </c>
      <c r="R164" s="154">
        <f t="shared" si="12"/>
        <v>0</v>
      </c>
      <c r="S164" s="154">
        <v>0</v>
      </c>
      <c r="T164" s="155">
        <f t="shared" si="13"/>
        <v>0</v>
      </c>
      <c r="AR164" s="156" t="s">
        <v>1771</v>
      </c>
      <c r="AT164" s="156" t="s">
        <v>523</v>
      </c>
      <c r="AU164" s="156" t="s">
        <v>104</v>
      </c>
      <c r="AY164" s="17" t="s">
        <v>273</v>
      </c>
      <c r="BE164" s="157">
        <f t="shared" si="14"/>
        <v>0</v>
      </c>
      <c r="BF164" s="157">
        <f t="shared" si="15"/>
        <v>0</v>
      </c>
      <c r="BG164" s="157">
        <f t="shared" si="16"/>
        <v>0</v>
      </c>
      <c r="BH164" s="157">
        <f t="shared" si="17"/>
        <v>0</v>
      </c>
      <c r="BI164" s="157">
        <f t="shared" si="18"/>
        <v>0</v>
      </c>
      <c r="BJ164" s="17" t="s">
        <v>88</v>
      </c>
      <c r="BK164" s="157">
        <f t="shared" si="19"/>
        <v>0</v>
      </c>
      <c r="BL164" s="17" t="s">
        <v>625</v>
      </c>
      <c r="BM164" s="156" t="s">
        <v>3331</v>
      </c>
    </row>
    <row r="165" spans="2:65" s="11" customFormat="1" ht="22.9" customHeight="1">
      <c r="B165" s="133"/>
      <c r="D165" s="134" t="s">
        <v>74</v>
      </c>
      <c r="E165" s="172" t="s">
        <v>3332</v>
      </c>
      <c r="F165" s="172" t="s">
        <v>3333</v>
      </c>
      <c r="I165" s="136"/>
      <c r="J165" s="173">
        <f>BK165</f>
        <v>0</v>
      </c>
      <c r="L165" s="133"/>
      <c r="M165" s="138"/>
      <c r="P165" s="139">
        <f>P166</f>
        <v>0</v>
      </c>
      <c r="R165" s="139">
        <f>R166</f>
        <v>0</v>
      </c>
      <c r="T165" s="140">
        <f>T166</f>
        <v>0</v>
      </c>
      <c r="AR165" s="134" t="s">
        <v>82</v>
      </c>
      <c r="AT165" s="141" t="s">
        <v>74</v>
      </c>
      <c r="AU165" s="141" t="s">
        <v>82</v>
      </c>
      <c r="AY165" s="134" t="s">
        <v>273</v>
      </c>
      <c r="BK165" s="142">
        <f>BK166</f>
        <v>0</v>
      </c>
    </row>
    <row r="166" spans="2:65" s="11" customFormat="1" ht="20.85" customHeight="1">
      <c r="B166" s="133"/>
      <c r="D166" s="134" t="s">
        <v>74</v>
      </c>
      <c r="E166" s="172" t="s">
        <v>2430</v>
      </c>
      <c r="F166" s="172" t="s">
        <v>1</v>
      </c>
      <c r="I166" s="136"/>
      <c r="J166" s="173">
        <f>BK166</f>
        <v>0</v>
      </c>
      <c r="L166" s="133"/>
      <c r="M166" s="138"/>
      <c r="P166" s="139">
        <f>SUM(P167:P174)</f>
        <v>0</v>
      </c>
      <c r="R166" s="139">
        <f>SUM(R167:R174)</f>
        <v>0</v>
      </c>
      <c r="T166" s="140">
        <f>SUM(T167:T174)</f>
        <v>0</v>
      </c>
      <c r="AR166" s="134" t="s">
        <v>82</v>
      </c>
      <c r="AT166" s="141" t="s">
        <v>74</v>
      </c>
      <c r="AU166" s="141" t="s">
        <v>88</v>
      </c>
      <c r="AY166" s="134" t="s">
        <v>273</v>
      </c>
      <c r="BK166" s="142">
        <f>SUM(BK167:BK174)</f>
        <v>0</v>
      </c>
    </row>
    <row r="167" spans="2:65" s="1" customFormat="1" ht="16.5" customHeight="1">
      <c r="B167" s="143"/>
      <c r="C167" s="188" t="s">
        <v>382</v>
      </c>
      <c r="D167" s="188" t="s">
        <v>523</v>
      </c>
      <c r="E167" s="189" t="s">
        <v>3334</v>
      </c>
      <c r="F167" s="190" t="s">
        <v>3335</v>
      </c>
      <c r="G167" s="191" t="s">
        <v>344</v>
      </c>
      <c r="H167" s="192">
        <v>36</v>
      </c>
      <c r="I167" s="193"/>
      <c r="J167" s="194">
        <f t="shared" ref="J167:J174" si="20">ROUND(I167*H167,2)</f>
        <v>0</v>
      </c>
      <c r="K167" s="195"/>
      <c r="L167" s="196"/>
      <c r="M167" s="197" t="s">
        <v>1</v>
      </c>
      <c r="N167" s="198" t="s">
        <v>41</v>
      </c>
      <c r="P167" s="154">
        <f t="shared" ref="P167:P174" si="21">O167*H167</f>
        <v>0</v>
      </c>
      <c r="Q167" s="154">
        <v>0</v>
      </c>
      <c r="R167" s="154">
        <f t="shared" ref="R167:R174" si="22">Q167*H167</f>
        <v>0</v>
      </c>
      <c r="S167" s="154">
        <v>0</v>
      </c>
      <c r="T167" s="155">
        <f t="shared" ref="T167:T174" si="23">S167*H167</f>
        <v>0</v>
      </c>
      <c r="AR167" s="156" t="s">
        <v>1771</v>
      </c>
      <c r="AT167" s="156" t="s">
        <v>523</v>
      </c>
      <c r="AU167" s="156" t="s">
        <v>104</v>
      </c>
      <c r="AY167" s="17" t="s">
        <v>273</v>
      </c>
      <c r="BE167" s="157">
        <f t="shared" ref="BE167:BE174" si="24">IF(N167="základná",J167,0)</f>
        <v>0</v>
      </c>
      <c r="BF167" s="157">
        <f t="shared" ref="BF167:BF174" si="25">IF(N167="znížená",J167,0)</f>
        <v>0</v>
      </c>
      <c r="BG167" s="157">
        <f t="shared" ref="BG167:BG174" si="26">IF(N167="zákl. prenesená",J167,0)</f>
        <v>0</v>
      </c>
      <c r="BH167" s="157">
        <f t="shared" ref="BH167:BH174" si="27">IF(N167="zníž. prenesená",J167,0)</f>
        <v>0</v>
      </c>
      <c r="BI167" s="157">
        <f t="shared" ref="BI167:BI174" si="28">IF(N167="nulová",J167,0)</f>
        <v>0</v>
      </c>
      <c r="BJ167" s="17" t="s">
        <v>88</v>
      </c>
      <c r="BK167" s="157">
        <f t="shared" ref="BK167:BK174" si="29">ROUND(I167*H167,2)</f>
        <v>0</v>
      </c>
      <c r="BL167" s="17" t="s">
        <v>625</v>
      </c>
      <c r="BM167" s="156" t="s">
        <v>3336</v>
      </c>
    </row>
    <row r="168" spans="2:65" s="1" customFormat="1" ht="16.5" customHeight="1">
      <c r="B168" s="143"/>
      <c r="C168" s="188" t="s">
        <v>386</v>
      </c>
      <c r="D168" s="188" t="s">
        <v>523</v>
      </c>
      <c r="E168" s="189" t="s">
        <v>3298</v>
      </c>
      <c r="F168" s="190" t="s">
        <v>3299</v>
      </c>
      <c r="G168" s="191" t="s">
        <v>318</v>
      </c>
      <c r="H168" s="192">
        <v>33</v>
      </c>
      <c r="I168" s="193"/>
      <c r="J168" s="194">
        <f t="shared" si="20"/>
        <v>0</v>
      </c>
      <c r="K168" s="195"/>
      <c r="L168" s="196"/>
      <c r="M168" s="197" t="s">
        <v>1</v>
      </c>
      <c r="N168" s="198" t="s">
        <v>41</v>
      </c>
      <c r="P168" s="154">
        <f t="shared" si="21"/>
        <v>0</v>
      </c>
      <c r="Q168" s="154">
        <v>0</v>
      </c>
      <c r="R168" s="154">
        <f t="shared" si="22"/>
        <v>0</v>
      </c>
      <c r="S168" s="154">
        <v>0</v>
      </c>
      <c r="T168" s="155">
        <f t="shared" si="23"/>
        <v>0</v>
      </c>
      <c r="AR168" s="156" t="s">
        <v>1771</v>
      </c>
      <c r="AT168" s="156" t="s">
        <v>523</v>
      </c>
      <c r="AU168" s="156" t="s">
        <v>104</v>
      </c>
      <c r="AY168" s="17" t="s">
        <v>273</v>
      </c>
      <c r="BE168" s="157">
        <f t="shared" si="24"/>
        <v>0</v>
      </c>
      <c r="BF168" s="157">
        <f t="shared" si="25"/>
        <v>0</v>
      </c>
      <c r="BG168" s="157">
        <f t="shared" si="26"/>
        <v>0</v>
      </c>
      <c r="BH168" s="157">
        <f t="shared" si="27"/>
        <v>0</v>
      </c>
      <c r="BI168" s="157">
        <f t="shared" si="28"/>
        <v>0</v>
      </c>
      <c r="BJ168" s="17" t="s">
        <v>88</v>
      </c>
      <c r="BK168" s="157">
        <f t="shared" si="29"/>
        <v>0</v>
      </c>
      <c r="BL168" s="17" t="s">
        <v>625</v>
      </c>
      <c r="BM168" s="156" t="s">
        <v>3337</v>
      </c>
    </row>
    <row r="169" spans="2:65" s="1" customFormat="1" ht="16.5" customHeight="1">
      <c r="B169" s="143"/>
      <c r="C169" s="188" t="s">
        <v>390</v>
      </c>
      <c r="D169" s="188" t="s">
        <v>523</v>
      </c>
      <c r="E169" s="189" t="s">
        <v>3300</v>
      </c>
      <c r="F169" s="190" t="s">
        <v>3301</v>
      </c>
      <c r="G169" s="191" t="s">
        <v>344</v>
      </c>
      <c r="H169" s="192">
        <v>36</v>
      </c>
      <c r="I169" s="193"/>
      <c r="J169" s="194">
        <f t="shared" si="20"/>
        <v>0</v>
      </c>
      <c r="K169" s="195"/>
      <c r="L169" s="196"/>
      <c r="M169" s="197" t="s">
        <v>1</v>
      </c>
      <c r="N169" s="198" t="s">
        <v>41</v>
      </c>
      <c r="P169" s="154">
        <f t="shared" si="21"/>
        <v>0</v>
      </c>
      <c r="Q169" s="154">
        <v>0</v>
      </c>
      <c r="R169" s="154">
        <f t="shared" si="22"/>
        <v>0</v>
      </c>
      <c r="S169" s="154">
        <v>0</v>
      </c>
      <c r="T169" s="155">
        <f t="shared" si="23"/>
        <v>0</v>
      </c>
      <c r="AR169" s="156" t="s">
        <v>1771</v>
      </c>
      <c r="AT169" s="156" t="s">
        <v>523</v>
      </c>
      <c r="AU169" s="156" t="s">
        <v>104</v>
      </c>
      <c r="AY169" s="17" t="s">
        <v>273</v>
      </c>
      <c r="BE169" s="157">
        <f t="shared" si="24"/>
        <v>0</v>
      </c>
      <c r="BF169" s="157">
        <f t="shared" si="25"/>
        <v>0</v>
      </c>
      <c r="BG169" s="157">
        <f t="shared" si="26"/>
        <v>0</v>
      </c>
      <c r="BH169" s="157">
        <f t="shared" si="27"/>
        <v>0</v>
      </c>
      <c r="BI169" s="157">
        <f t="shared" si="28"/>
        <v>0</v>
      </c>
      <c r="BJ169" s="17" t="s">
        <v>88</v>
      </c>
      <c r="BK169" s="157">
        <f t="shared" si="29"/>
        <v>0</v>
      </c>
      <c r="BL169" s="17" t="s">
        <v>625</v>
      </c>
      <c r="BM169" s="156" t="s">
        <v>3338</v>
      </c>
    </row>
    <row r="170" spans="2:65" s="1" customFormat="1" ht="16.5" customHeight="1">
      <c r="B170" s="143"/>
      <c r="C170" s="188" t="s">
        <v>394</v>
      </c>
      <c r="D170" s="188" t="s">
        <v>523</v>
      </c>
      <c r="E170" s="189" t="s">
        <v>3303</v>
      </c>
      <c r="F170" s="190" t="s">
        <v>3304</v>
      </c>
      <c r="G170" s="191" t="s">
        <v>318</v>
      </c>
      <c r="H170" s="192">
        <v>11</v>
      </c>
      <c r="I170" s="193"/>
      <c r="J170" s="194">
        <f t="shared" si="20"/>
        <v>0</v>
      </c>
      <c r="K170" s="195"/>
      <c r="L170" s="196"/>
      <c r="M170" s="197" t="s">
        <v>1</v>
      </c>
      <c r="N170" s="198" t="s">
        <v>41</v>
      </c>
      <c r="P170" s="154">
        <f t="shared" si="21"/>
        <v>0</v>
      </c>
      <c r="Q170" s="154">
        <v>0</v>
      </c>
      <c r="R170" s="154">
        <f t="shared" si="22"/>
        <v>0</v>
      </c>
      <c r="S170" s="154">
        <v>0</v>
      </c>
      <c r="T170" s="155">
        <f t="shared" si="23"/>
        <v>0</v>
      </c>
      <c r="AR170" s="156" t="s">
        <v>1771</v>
      </c>
      <c r="AT170" s="156" t="s">
        <v>523</v>
      </c>
      <c r="AU170" s="156" t="s">
        <v>104</v>
      </c>
      <c r="AY170" s="17" t="s">
        <v>273</v>
      </c>
      <c r="BE170" s="157">
        <f t="shared" si="24"/>
        <v>0</v>
      </c>
      <c r="BF170" s="157">
        <f t="shared" si="25"/>
        <v>0</v>
      </c>
      <c r="BG170" s="157">
        <f t="shared" si="26"/>
        <v>0</v>
      </c>
      <c r="BH170" s="157">
        <f t="shared" si="27"/>
        <v>0</v>
      </c>
      <c r="BI170" s="157">
        <f t="shared" si="28"/>
        <v>0</v>
      </c>
      <c r="BJ170" s="17" t="s">
        <v>88</v>
      </c>
      <c r="BK170" s="157">
        <f t="shared" si="29"/>
        <v>0</v>
      </c>
      <c r="BL170" s="17" t="s">
        <v>625</v>
      </c>
      <c r="BM170" s="156" t="s">
        <v>3339</v>
      </c>
    </row>
    <row r="171" spans="2:65" s="1" customFormat="1" ht="16.5" customHeight="1">
      <c r="B171" s="143"/>
      <c r="C171" s="188" t="s">
        <v>398</v>
      </c>
      <c r="D171" s="188" t="s">
        <v>523</v>
      </c>
      <c r="E171" s="189" t="s">
        <v>3340</v>
      </c>
      <c r="F171" s="190" t="s">
        <v>3341</v>
      </c>
      <c r="G171" s="191" t="s">
        <v>318</v>
      </c>
      <c r="H171" s="192">
        <v>2</v>
      </c>
      <c r="I171" s="193"/>
      <c r="J171" s="194">
        <f t="shared" si="20"/>
        <v>0</v>
      </c>
      <c r="K171" s="195"/>
      <c r="L171" s="196"/>
      <c r="M171" s="197" t="s">
        <v>1</v>
      </c>
      <c r="N171" s="198" t="s">
        <v>41</v>
      </c>
      <c r="P171" s="154">
        <f t="shared" si="21"/>
        <v>0</v>
      </c>
      <c r="Q171" s="154">
        <v>0</v>
      </c>
      <c r="R171" s="154">
        <f t="shared" si="22"/>
        <v>0</v>
      </c>
      <c r="S171" s="154">
        <v>0</v>
      </c>
      <c r="T171" s="155">
        <f t="shared" si="23"/>
        <v>0</v>
      </c>
      <c r="AR171" s="156" t="s">
        <v>1771</v>
      </c>
      <c r="AT171" s="156" t="s">
        <v>523</v>
      </c>
      <c r="AU171" s="156" t="s">
        <v>104</v>
      </c>
      <c r="AY171" s="17" t="s">
        <v>273</v>
      </c>
      <c r="BE171" s="157">
        <f t="shared" si="24"/>
        <v>0</v>
      </c>
      <c r="BF171" s="157">
        <f t="shared" si="25"/>
        <v>0</v>
      </c>
      <c r="BG171" s="157">
        <f t="shared" si="26"/>
        <v>0</v>
      </c>
      <c r="BH171" s="157">
        <f t="shared" si="27"/>
        <v>0</v>
      </c>
      <c r="BI171" s="157">
        <f t="shared" si="28"/>
        <v>0</v>
      </c>
      <c r="BJ171" s="17" t="s">
        <v>88</v>
      </c>
      <c r="BK171" s="157">
        <f t="shared" si="29"/>
        <v>0</v>
      </c>
      <c r="BL171" s="17" t="s">
        <v>625</v>
      </c>
      <c r="BM171" s="156" t="s">
        <v>3342</v>
      </c>
    </row>
    <row r="172" spans="2:65" s="1" customFormat="1" ht="16.5" customHeight="1">
      <c r="B172" s="143"/>
      <c r="C172" s="188" t="s">
        <v>402</v>
      </c>
      <c r="D172" s="188" t="s">
        <v>523</v>
      </c>
      <c r="E172" s="189" t="s">
        <v>3309</v>
      </c>
      <c r="F172" s="190" t="s">
        <v>3310</v>
      </c>
      <c r="G172" s="191" t="s">
        <v>318</v>
      </c>
      <c r="H172" s="192">
        <v>38</v>
      </c>
      <c r="I172" s="193"/>
      <c r="J172" s="194">
        <f t="shared" si="20"/>
        <v>0</v>
      </c>
      <c r="K172" s="195"/>
      <c r="L172" s="196"/>
      <c r="M172" s="197" t="s">
        <v>1</v>
      </c>
      <c r="N172" s="198" t="s">
        <v>41</v>
      </c>
      <c r="P172" s="154">
        <f t="shared" si="21"/>
        <v>0</v>
      </c>
      <c r="Q172" s="154">
        <v>0</v>
      </c>
      <c r="R172" s="154">
        <f t="shared" si="22"/>
        <v>0</v>
      </c>
      <c r="S172" s="154">
        <v>0</v>
      </c>
      <c r="T172" s="155">
        <f t="shared" si="23"/>
        <v>0</v>
      </c>
      <c r="AR172" s="156" t="s">
        <v>1771</v>
      </c>
      <c r="AT172" s="156" t="s">
        <v>523</v>
      </c>
      <c r="AU172" s="156" t="s">
        <v>104</v>
      </c>
      <c r="AY172" s="17" t="s">
        <v>273</v>
      </c>
      <c r="BE172" s="157">
        <f t="shared" si="24"/>
        <v>0</v>
      </c>
      <c r="BF172" s="157">
        <f t="shared" si="25"/>
        <v>0</v>
      </c>
      <c r="BG172" s="157">
        <f t="shared" si="26"/>
        <v>0</v>
      </c>
      <c r="BH172" s="157">
        <f t="shared" si="27"/>
        <v>0</v>
      </c>
      <c r="BI172" s="157">
        <f t="shared" si="28"/>
        <v>0</v>
      </c>
      <c r="BJ172" s="17" t="s">
        <v>88</v>
      </c>
      <c r="BK172" s="157">
        <f t="shared" si="29"/>
        <v>0</v>
      </c>
      <c r="BL172" s="17" t="s">
        <v>625</v>
      </c>
      <c r="BM172" s="156" t="s">
        <v>3343</v>
      </c>
    </row>
    <row r="173" spans="2:65" s="1" customFormat="1" ht="16.5" customHeight="1">
      <c r="B173" s="143"/>
      <c r="C173" s="188" t="s">
        <v>7</v>
      </c>
      <c r="D173" s="188" t="s">
        <v>523</v>
      </c>
      <c r="E173" s="189" t="s">
        <v>3312</v>
      </c>
      <c r="F173" s="190" t="s">
        <v>3313</v>
      </c>
      <c r="G173" s="191" t="s">
        <v>3314</v>
      </c>
      <c r="H173" s="192">
        <v>0.76</v>
      </c>
      <c r="I173" s="193"/>
      <c r="J173" s="194">
        <f t="shared" si="20"/>
        <v>0</v>
      </c>
      <c r="K173" s="195"/>
      <c r="L173" s="196"/>
      <c r="M173" s="197" t="s">
        <v>1</v>
      </c>
      <c r="N173" s="198" t="s">
        <v>41</v>
      </c>
      <c r="P173" s="154">
        <f t="shared" si="21"/>
        <v>0</v>
      </c>
      <c r="Q173" s="154">
        <v>0</v>
      </c>
      <c r="R173" s="154">
        <f t="shared" si="22"/>
        <v>0</v>
      </c>
      <c r="S173" s="154">
        <v>0</v>
      </c>
      <c r="T173" s="155">
        <f t="shared" si="23"/>
        <v>0</v>
      </c>
      <c r="AR173" s="156" t="s">
        <v>1771</v>
      </c>
      <c r="AT173" s="156" t="s">
        <v>523</v>
      </c>
      <c r="AU173" s="156" t="s">
        <v>104</v>
      </c>
      <c r="AY173" s="17" t="s">
        <v>273</v>
      </c>
      <c r="BE173" s="157">
        <f t="shared" si="24"/>
        <v>0</v>
      </c>
      <c r="BF173" s="157">
        <f t="shared" si="25"/>
        <v>0</v>
      </c>
      <c r="BG173" s="157">
        <f t="shared" si="26"/>
        <v>0</v>
      </c>
      <c r="BH173" s="157">
        <f t="shared" si="27"/>
        <v>0</v>
      </c>
      <c r="BI173" s="157">
        <f t="shared" si="28"/>
        <v>0</v>
      </c>
      <c r="BJ173" s="17" t="s">
        <v>88</v>
      </c>
      <c r="BK173" s="157">
        <f t="shared" si="29"/>
        <v>0</v>
      </c>
      <c r="BL173" s="17" t="s">
        <v>625</v>
      </c>
      <c r="BM173" s="156" t="s">
        <v>3344</v>
      </c>
    </row>
    <row r="174" spans="2:65" s="1" customFormat="1" ht="16.5" customHeight="1">
      <c r="B174" s="143"/>
      <c r="C174" s="188" t="s">
        <v>409</v>
      </c>
      <c r="D174" s="188" t="s">
        <v>523</v>
      </c>
      <c r="E174" s="189" t="s">
        <v>3316</v>
      </c>
      <c r="F174" s="190" t="s">
        <v>3317</v>
      </c>
      <c r="G174" s="191" t="s">
        <v>318</v>
      </c>
      <c r="H174" s="192">
        <v>4</v>
      </c>
      <c r="I174" s="193"/>
      <c r="J174" s="194">
        <f t="shared" si="20"/>
        <v>0</v>
      </c>
      <c r="K174" s="195"/>
      <c r="L174" s="196"/>
      <c r="M174" s="197" t="s">
        <v>1</v>
      </c>
      <c r="N174" s="198" t="s">
        <v>41</v>
      </c>
      <c r="P174" s="154">
        <f t="shared" si="21"/>
        <v>0</v>
      </c>
      <c r="Q174" s="154">
        <v>0</v>
      </c>
      <c r="R174" s="154">
        <f t="shared" si="22"/>
        <v>0</v>
      </c>
      <c r="S174" s="154">
        <v>0</v>
      </c>
      <c r="T174" s="155">
        <f t="shared" si="23"/>
        <v>0</v>
      </c>
      <c r="AR174" s="156" t="s">
        <v>1771</v>
      </c>
      <c r="AT174" s="156" t="s">
        <v>523</v>
      </c>
      <c r="AU174" s="156" t="s">
        <v>104</v>
      </c>
      <c r="AY174" s="17" t="s">
        <v>273</v>
      </c>
      <c r="BE174" s="157">
        <f t="shared" si="24"/>
        <v>0</v>
      </c>
      <c r="BF174" s="157">
        <f t="shared" si="25"/>
        <v>0</v>
      </c>
      <c r="BG174" s="157">
        <f t="shared" si="26"/>
        <v>0</v>
      </c>
      <c r="BH174" s="157">
        <f t="shared" si="27"/>
        <v>0</v>
      </c>
      <c r="BI174" s="157">
        <f t="shared" si="28"/>
        <v>0</v>
      </c>
      <c r="BJ174" s="17" t="s">
        <v>88</v>
      </c>
      <c r="BK174" s="157">
        <f t="shared" si="29"/>
        <v>0</v>
      </c>
      <c r="BL174" s="17" t="s">
        <v>625</v>
      </c>
      <c r="BM174" s="156" t="s">
        <v>3345</v>
      </c>
    </row>
    <row r="175" spans="2:65" s="11" customFormat="1" ht="22.9" customHeight="1">
      <c r="B175" s="133"/>
      <c r="D175" s="134" t="s">
        <v>74</v>
      </c>
      <c r="E175" s="172" t="s">
        <v>3346</v>
      </c>
      <c r="F175" s="172" t="s">
        <v>3347</v>
      </c>
      <c r="I175" s="136"/>
      <c r="J175" s="173">
        <f>BK175</f>
        <v>0</v>
      </c>
      <c r="L175" s="133"/>
      <c r="M175" s="138"/>
      <c r="P175" s="139">
        <f>P176</f>
        <v>0</v>
      </c>
      <c r="R175" s="139">
        <f>R176</f>
        <v>0</v>
      </c>
      <c r="T175" s="140">
        <f>T176</f>
        <v>0</v>
      </c>
      <c r="AR175" s="134" t="s">
        <v>82</v>
      </c>
      <c r="AT175" s="141" t="s">
        <v>74</v>
      </c>
      <c r="AU175" s="141" t="s">
        <v>82</v>
      </c>
      <c r="AY175" s="134" t="s">
        <v>273</v>
      </c>
      <c r="BK175" s="142">
        <f>BK176</f>
        <v>0</v>
      </c>
    </row>
    <row r="176" spans="2:65" s="11" customFormat="1" ht="20.85" customHeight="1">
      <c r="B176" s="133"/>
      <c r="D176" s="134" t="s">
        <v>74</v>
      </c>
      <c r="E176" s="172" t="s">
        <v>2430</v>
      </c>
      <c r="F176" s="172" t="s">
        <v>1</v>
      </c>
      <c r="I176" s="136"/>
      <c r="J176" s="173">
        <f>BK176</f>
        <v>0</v>
      </c>
      <c r="L176" s="133"/>
      <c r="M176" s="138"/>
      <c r="P176" s="139">
        <f>SUM(P177:P184)</f>
        <v>0</v>
      </c>
      <c r="R176" s="139">
        <f>SUM(R177:R184)</f>
        <v>0</v>
      </c>
      <c r="T176" s="140">
        <f>SUM(T177:T184)</f>
        <v>0</v>
      </c>
      <c r="AR176" s="134" t="s">
        <v>82</v>
      </c>
      <c r="AT176" s="141" t="s">
        <v>74</v>
      </c>
      <c r="AU176" s="141" t="s">
        <v>88</v>
      </c>
      <c r="AY176" s="134" t="s">
        <v>273</v>
      </c>
      <c r="BK176" s="142">
        <f>SUM(BK177:BK184)</f>
        <v>0</v>
      </c>
    </row>
    <row r="177" spans="2:65" s="1" customFormat="1" ht="16.5" customHeight="1">
      <c r="B177" s="143"/>
      <c r="C177" s="188" t="s">
        <v>413</v>
      </c>
      <c r="D177" s="188" t="s">
        <v>523</v>
      </c>
      <c r="E177" s="189" t="s">
        <v>3348</v>
      </c>
      <c r="F177" s="190" t="s">
        <v>3335</v>
      </c>
      <c r="G177" s="191" t="s">
        <v>344</v>
      </c>
      <c r="H177" s="192">
        <v>36</v>
      </c>
      <c r="I177" s="193"/>
      <c r="J177" s="194">
        <f t="shared" ref="J177:J184" si="30">ROUND(I177*H177,2)</f>
        <v>0</v>
      </c>
      <c r="K177" s="195"/>
      <c r="L177" s="196"/>
      <c r="M177" s="197" t="s">
        <v>1</v>
      </c>
      <c r="N177" s="198" t="s">
        <v>41</v>
      </c>
      <c r="P177" s="154">
        <f t="shared" ref="P177:P184" si="31">O177*H177</f>
        <v>0</v>
      </c>
      <c r="Q177" s="154">
        <v>0</v>
      </c>
      <c r="R177" s="154">
        <f t="shared" ref="R177:R184" si="32">Q177*H177</f>
        <v>0</v>
      </c>
      <c r="S177" s="154">
        <v>0</v>
      </c>
      <c r="T177" s="155">
        <f t="shared" ref="T177:T184" si="33">S177*H177</f>
        <v>0</v>
      </c>
      <c r="AR177" s="156" t="s">
        <v>1771</v>
      </c>
      <c r="AT177" s="156" t="s">
        <v>523</v>
      </c>
      <c r="AU177" s="156" t="s">
        <v>104</v>
      </c>
      <c r="AY177" s="17" t="s">
        <v>273</v>
      </c>
      <c r="BE177" s="157">
        <f t="shared" ref="BE177:BE184" si="34">IF(N177="základná",J177,0)</f>
        <v>0</v>
      </c>
      <c r="BF177" s="157">
        <f t="shared" ref="BF177:BF184" si="35">IF(N177="znížená",J177,0)</f>
        <v>0</v>
      </c>
      <c r="BG177" s="157">
        <f t="shared" ref="BG177:BG184" si="36">IF(N177="zákl. prenesená",J177,0)</f>
        <v>0</v>
      </c>
      <c r="BH177" s="157">
        <f t="shared" ref="BH177:BH184" si="37">IF(N177="zníž. prenesená",J177,0)</f>
        <v>0</v>
      </c>
      <c r="BI177" s="157">
        <f t="shared" ref="BI177:BI184" si="38">IF(N177="nulová",J177,0)</f>
        <v>0</v>
      </c>
      <c r="BJ177" s="17" t="s">
        <v>88</v>
      </c>
      <c r="BK177" s="157">
        <f t="shared" ref="BK177:BK184" si="39">ROUND(I177*H177,2)</f>
        <v>0</v>
      </c>
      <c r="BL177" s="17" t="s">
        <v>625</v>
      </c>
      <c r="BM177" s="156" t="s">
        <v>3349</v>
      </c>
    </row>
    <row r="178" spans="2:65" s="1" customFormat="1" ht="16.5" customHeight="1">
      <c r="B178" s="143"/>
      <c r="C178" s="188" t="s">
        <v>417</v>
      </c>
      <c r="D178" s="188" t="s">
        <v>523</v>
      </c>
      <c r="E178" s="189" t="s">
        <v>3298</v>
      </c>
      <c r="F178" s="190" t="s">
        <v>3299</v>
      </c>
      <c r="G178" s="191" t="s">
        <v>318</v>
      </c>
      <c r="H178" s="192">
        <v>33</v>
      </c>
      <c r="I178" s="193"/>
      <c r="J178" s="194">
        <f t="shared" si="30"/>
        <v>0</v>
      </c>
      <c r="K178" s="195"/>
      <c r="L178" s="196"/>
      <c r="M178" s="197" t="s">
        <v>1</v>
      </c>
      <c r="N178" s="198" t="s">
        <v>41</v>
      </c>
      <c r="P178" s="154">
        <f t="shared" si="31"/>
        <v>0</v>
      </c>
      <c r="Q178" s="154">
        <v>0</v>
      </c>
      <c r="R178" s="154">
        <f t="shared" si="32"/>
        <v>0</v>
      </c>
      <c r="S178" s="154">
        <v>0</v>
      </c>
      <c r="T178" s="155">
        <f t="shared" si="33"/>
        <v>0</v>
      </c>
      <c r="AR178" s="156" t="s">
        <v>1771</v>
      </c>
      <c r="AT178" s="156" t="s">
        <v>523</v>
      </c>
      <c r="AU178" s="156" t="s">
        <v>104</v>
      </c>
      <c r="AY178" s="17" t="s">
        <v>273</v>
      </c>
      <c r="BE178" s="157">
        <f t="shared" si="34"/>
        <v>0</v>
      </c>
      <c r="BF178" s="157">
        <f t="shared" si="35"/>
        <v>0</v>
      </c>
      <c r="BG178" s="157">
        <f t="shared" si="36"/>
        <v>0</v>
      </c>
      <c r="BH178" s="157">
        <f t="shared" si="37"/>
        <v>0</v>
      </c>
      <c r="BI178" s="157">
        <f t="shared" si="38"/>
        <v>0</v>
      </c>
      <c r="BJ178" s="17" t="s">
        <v>88</v>
      </c>
      <c r="BK178" s="157">
        <f t="shared" si="39"/>
        <v>0</v>
      </c>
      <c r="BL178" s="17" t="s">
        <v>625</v>
      </c>
      <c r="BM178" s="156" t="s">
        <v>3350</v>
      </c>
    </row>
    <row r="179" spans="2:65" s="1" customFormat="1" ht="16.5" customHeight="1">
      <c r="B179" s="143"/>
      <c r="C179" s="188" t="s">
        <v>419</v>
      </c>
      <c r="D179" s="188" t="s">
        <v>523</v>
      </c>
      <c r="E179" s="189" t="s">
        <v>3300</v>
      </c>
      <c r="F179" s="190" t="s">
        <v>3301</v>
      </c>
      <c r="G179" s="191" t="s">
        <v>344</v>
      </c>
      <c r="H179" s="192">
        <v>36</v>
      </c>
      <c r="I179" s="193"/>
      <c r="J179" s="194">
        <f t="shared" si="30"/>
        <v>0</v>
      </c>
      <c r="K179" s="195"/>
      <c r="L179" s="196"/>
      <c r="M179" s="197" t="s">
        <v>1</v>
      </c>
      <c r="N179" s="198" t="s">
        <v>41</v>
      </c>
      <c r="P179" s="154">
        <f t="shared" si="31"/>
        <v>0</v>
      </c>
      <c r="Q179" s="154">
        <v>0</v>
      </c>
      <c r="R179" s="154">
        <f t="shared" si="32"/>
        <v>0</v>
      </c>
      <c r="S179" s="154">
        <v>0</v>
      </c>
      <c r="T179" s="155">
        <f t="shared" si="33"/>
        <v>0</v>
      </c>
      <c r="AR179" s="156" t="s">
        <v>1771</v>
      </c>
      <c r="AT179" s="156" t="s">
        <v>523</v>
      </c>
      <c r="AU179" s="156" t="s">
        <v>104</v>
      </c>
      <c r="AY179" s="17" t="s">
        <v>273</v>
      </c>
      <c r="BE179" s="157">
        <f t="shared" si="34"/>
        <v>0</v>
      </c>
      <c r="BF179" s="157">
        <f t="shared" si="35"/>
        <v>0</v>
      </c>
      <c r="BG179" s="157">
        <f t="shared" si="36"/>
        <v>0</v>
      </c>
      <c r="BH179" s="157">
        <f t="shared" si="37"/>
        <v>0</v>
      </c>
      <c r="BI179" s="157">
        <f t="shared" si="38"/>
        <v>0</v>
      </c>
      <c r="BJ179" s="17" t="s">
        <v>88</v>
      </c>
      <c r="BK179" s="157">
        <f t="shared" si="39"/>
        <v>0</v>
      </c>
      <c r="BL179" s="17" t="s">
        <v>625</v>
      </c>
      <c r="BM179" s="156" t="s">
        <v>3351</v>
      </c>
    </row>
    <row r="180" spans="2:65" s="1" customFormat="1" ht="16.5" customHeight="1">
      <c r="B180" s="143"/>
      <c r="C180" s="188" t="s">
        <v>422</v>
      </c>
      <c r="D180" s="188" t="s">
        <v>523</v>
      </c>
      <c r="E180" s="189" t="s">
        <v>3303</v>
      </c>
      <c r="F180" s="190" t="s">
        <v>3304</v>
      </c>
      <c r="G180" s="191" t="s">
        <v>318</v>
      </c>
      <c r="H180" s="192">
        <v>11</v>
      </c>
      <c r="I180" s="193"/>
      <c r="J180" s="194">
        <f t="shared" si="30"/>
        <v>0</v>
      </c>
      <c r="K180" s="195"/>
      <c r="L180" s="196"/>
      <c r="M180" s="197" t="s">
        <v>1</v>
      </c>
      <c r="N180" s="198" t="s">
        <v>41</v>
      </c>
      <c r="P180" s="154">
        <f t="shared" si="31"/>
        <v>0</v>
      </c>
      <c r="Q180" s="154">
        <v>0</v>
      </c>
      <c r="R180" s="154">
        <f t="shared" si="32"/>
        <v>0</v>
      </c>
      <c r="S180" s="154">
        <v>0</v>
      </c>
      <c r="T180" s="155">
        <f t="shared" si="33"/>
        <v>0</v>
      </c>
      <c r="AR180" s="156" t="s">
        <v>1771</v>
      </c>
      <c r="AT180" s="156" t="s">
        <v>523</v>
      </c>
      <c r="AU180" s="156" t="s">
        <v>104</v>
      </c>
      <c r="AY180" s="17" t="s">
        <v>273</v>
      </c>
      <c r="BE180" s="157">
        <f t="shared" si="34"/>
        <v>0</v>
      </c>
      <c r="BF180" s="157">
        <f t="shared" si="35"/>
        <v>0</v>
      </c>
      <c r="BG180" s="157">
        <f t="shared" si="36"/>
        <v>0</v>
      </c>
      <c r="BH180" s="157">
        <f t="shared" si="37"/>
        <v>0</v>
      </c>
      <c r="BI180" s="157">
        <f t="shared" si="38"/>
        <v>0</v>
      </c>
      <c r="BJ180" s="17" t="s">
        <v>88</v>
      </c>
      <c r="BK180" s="157">
        <f t="shared" si="39"/>
        <v>0</v>
      </c>
      <c r="BL180" s="17" t="s">
        <v>625</v>
      </c>
      <c r="BM180" s="156" t="s">
        <v>3352</v>
      </c>
    </row>
    <row r="181" spans="2:65" s="1" customFormat="1" ht="16.5" customHeight="1">
      <c r="B181" s="143"/>
      <c r="C181" s="188" t="s">
        <v>427</v>
      </c>
      <c r="D181" s="188" t="s">
        <v>523</v>
      </c>
      <c r="E181" s="189" t="s">
        <v>3340</v>
      </c>
      <c r="F181" s="190" t="s">
        <v>3341</v>
      </c>
      <c r="G181" s="191" t="s">
        <v>318</v>
      </c>
      <c r="H181" s="192">
        <v>3</v>
      </c>
      <c r="I181" s="193"/>
      <c r="J181" s="194">
        <f t="shared" si="30"/>
        <v>0</v>
      </c>
      <c r="K181" s="195"/>
      <c r="L181" s="196"/>
      <c r="M181" s="197" t="s">
        <v>1</v>
      </c>
      <c r="N181" s="198" t="s">
        <v>41</v>
      </c>
      <c r="P181" s="154">
        <f t="shared" si="31"/>
        <v>0</v>
      </c>
      <c r="Q181" s="154">
        <v>0</v>
      </c>
      <c r="R181" s="154">
        <f t="shared" si="32"/>
        <v>0</v>
      </c>
      <c r="S181" s="154">
        <v>0</v>
      </c>
      <c r="T181" s="155">
        <f t="shared" si="33"/>
        <v>0</v>
      </c>
      <c r="AR181" s="156" t="s">
        <v>1771</v>
      </c>
      <c r="AT181" s="156" t="s">
        <v>523</v>
      </c>
      <c r="AU181" s="156" t="s">
        <v>104</v>
      </c>
      <c r="AY181" s="17" t="s">
        <v>273</v>
      </c>
      <c r="BE181" s="157">
        <f t="shared" si="34"/>
        <v>0</v>
      </c>
      <c r="BF181" s="157">
        <f t="shared" si="35"/>
        <v>0</v>
      </c>
      <c r="BG181" s="157">
        <f t="shared" si="36"/>
        <v>0</v>
      </c>
      <c r="BH181" s="157">
        <f t="shared" si="37"/>
        <v>0</v>
      </c>
      <c r="BI181" s="157">
        <f t="shared" si="38"/>
        <v>0</v>
      </c>
      <c r="BJ181" s="17" t="s">
        <v>88</v>
      </c>
      <c r="BK181" s="157">
        <f t="shared" si="39"/>
        <v>0</v>
      </c>
      <c r="BL181" s="17" t="s">
        <v>625</v>
      </c>
      <c r="BM181" s="156" t="s">
        <v>3353</v>
      </c>
    </row>
    <row r="182" spans="2:65" s="1" customFormat="1" ht="16.5" customHeight="1">
      <c r="B182" s="143"/>
      <c r="C182" s="188" t="s">
        <v>444</v>
      </c>
      <c r="D182" s="188" t="s">
        <v>523</v>
      </c>
      <c r="E182" s="189" t="s">
        <v>3309</v>
      </c>
      <c r="F182" s="190" t="s">
        <v>3310</v>
      </c>
      <c r="G182" s="191" t="s">
        <v>318</v>
      </c>
      <c r="H182" s="192">
        <v>38</v>
      </c>
      <c r="I182" s="193"/>
      <c r="J182" s="194">
        <f t="shared" si="30"/>
        <v>0</v>
      </c>
      <c r="K182" s="195"/>
      <c r="L182" s="196"/>
      <c r="M182" s="197" t="s">
        <v>1</v>
      </c>
      <c r="N182" s="198" t="s">
        <v>41</v>
      </c>
      <c r="P182" s="154">
        <f t="shared" si="31"/>
        <v>0</v>
      </c>
      <c r="Q182" s="154">
        <v>0</v>
      </c>
      <c r="R182" s="154">
        <f t="shared" si="32"/>
        <v>0</v>
      </c>
      <c r="S182" s="154">
        <v>0</v>
      </c>
      <c r="T182" s="155">
        <f t="shared" si="33"/>
        <v>0</v>
      </c>
      <c r="AR182" s="156" t="s">
        <v>1771</v>
      </c>
      <c r="AT182" s="156" t="s">
        <v>523</v>
      </c>
      <c r="AU182" s="156" t="s">
        <v>104</v>
      </c>
      <c r="AY182" s="17" t="s">
        <v>273</v>
      </c>
      <c r="BE182" s="157">
        <f t="shared" si="34"/>
        <v>0</v>
      </c>
      <c r="BF182" s="157">
        <f t="shared" si="35"/>
        <v>0</v>
      </c>
      <c r="BG182" s="157">
        <f t="shared" si="36"/>
        <v>0</v>
      </c>
      <c r="BH182" s="157">
        <f t="shared" si="37"/>
        <v>0</v>
      </c>
      <c r="BI182" s="157">
        <f t="shared" si="38"/>
        <v>0</v>
      </c>
      <c r="BJ182" s="17" t="s">
        <v>88</v>
      </c>
      <c r="BK182" s="157">
        <f t="shared" si="39"/>
        <v>0</v>
      </c>
      <c r="BL182" s="17" t="s">
        <v>625</v>
      </c>
      <c r="BM182" s="156" t="s">
        <v>3354</v>
      </c>
    </row>
    <row r="183" spans="2:65" s="1" customFormat="1" ht="16.5" customHeight="1">
      <c r="B183" s="143"/>
      <c r="C183" s="188" t="s">
        <v>189</v>
      </c>
      <c r="D183" s="188" t="s">
        <v>523</v>
      </c>
      <c r="E183" s="189" t="s">
        <v>3312</v>
      </c>
      <c r="F183" s="190" t="s">
        <v>3313</v>
      </c>
      <c r="G183" s="191" t="s">
        <v>3314</v>
      </c>
      <c r="H183" s="192">
        <v>0.76</v>
      </c>
      <c r="I183" s="193"/>
      <c r="J183" s="194">
        <f t="shared" si="30"/>
        <v>0</v>
      </c>
      <c r="K183" s="195"/>
      <c r="L183" s="196"/>
      <c r="M183" s="197" t="s">
        <v>1</v>
      </c>
      <c r="N183" s="198" t="s">
        <v>41</v>
      </c>
      <c r="P183" s="154">
        <f t="shared" si="31"/>
        <v>0</v>
      </c>
      <c r="Q183" s="154">
        <v>0</v>
      </c>
      <c r="R183" s="154">
        <f t="shared" si="32"/>
        <v>0</v>
      </c>
      <c r="S183" s="154">
        <v>0</v>
      </c>
      <c r="T183" s="155">
        <f t="shared" si="33"/>
        <v>0</v>
      </c>
      <c r="AR183" s="156" t="s">
        <v>1771</v>
      </c>
      <c r="AT183" s="156" t="s">
        <v>523</v>
      </c>
      <c r="AU183" s="156" t="s">
        <v>104</v>
      </c>
      <c r="AY183" s="17" t="s">
        <v>273</v>
      </c>
      <c r="BE183" s="157">
        <f t="shared" si="34"/>
        <v>0</v>
      </c>
      <c r="BF183" s="157">
        <f t="shared" si="35"/>
        <v>0</v>
      </c>
      <c r="BG183" s="157">
        <f t="shared" si="36"/>
        <v>0</v>
      </c>
      <c r="BH183" s="157">
        <f t="shared" si="37"/>
        <v>0</v>
      </c>
      <c r="BI183" s="157">
        <f t="shared" si="38"/>
        <v>0</v>
      </c>
      <c r="BJ183" s="17" t="s">
        <v>88</v>
      </c>
      <c r="BK183" s="157">
        <f t="shared" si="39"/>
        <v>0</v>
      </c>
      <c r="BL183" s="17" t="s">
        <v>625</v>
      </c>
      <c r="BM183" s="156" t="s">
        <v>3355</v>
      </c>
    </row>
    <row r="184" spans="2:65" s="1" customFormat="1" ht="16.5" customHeight="1">
      <c r="B184" s="143"/>
      <c r="C184" s="188" t="s">
        <v>449</v>
      </c>
      <c r="D184" s="188" t="s">
        <v>523</v>
      </c>
      <c r="E184" s="189" t="s">
        <v>3316</v>
      </c>
      <c r="F184" s="190" t="s">
        <v>3317</v>
      </c>
      <c r="G184" s="191" t="s">
        <v>318</v>
      </c>
      <c r="H184" s="192">
        <v>4</v>
      </c>
      <c r="I184" s="193"/>
      <c r="J184" s="194">
        <f t="shared" si="30"/>
        <v>0</v>
      </c>
      <c r="K184" s="195"/>
      <c r="L184" s="196"/>
      <c r="M184" s="197" t="s">
        <v>1</v>
      </c>
      <c r="N184" s="198" t="s">
        <v>41</v>
      </c>
      <c r="P184" s="154">
        <f t="shared" si="31"/>
        <v>0</v>
      </c>
      <c r="Q184" s="154">
        <v>0</v>
      </c>
      <c r="R184" s="154">
        <f t="shared" si="32"/>
        <v>0</v>
      </c>
      <c r="S184" s="154">
        <v>0</v>
      </c>
      <c r="T184" s="155">
        <f t="shared" si="33"/>
        <v>0</v>
      </c>
      <c r="AR184" s="156" t="s">
        <v>1771</v>
      </c>
      <c r="AT184" s="156" t="s">
        <v>523</v>
      </c>
      <c r="AU184" s="156" t="s">
        <v>104</v>
      </c>
      <c r="AY184" s="17" t="s">
        <v>273</v>
      </c>
      <c r="BE184" s="157">
        <f t="shared" si="34"/>
        <v>0</v>
      </c>
      <c r="BF184" s="157">
        <f t="shared" si="35"/>
        <v>0</v>
      </c>
      <c r="BG184" s="157">
        <f t="shared" si="36"/>
        <v>0</v>
      </c>
      <c r="BH184" s="157">
        <f t="shared" si="37"/>
        <v>0</v>
      </c>
      <c r="BI184" s="157">
        <f t="shared" si="38"/>
        <v>0</v>
      </c>
      <c r="BJ184" s="17" t="s">
        <v>88</v>
      </c>
      <c r="BK184" s="157">
        <f t="shared" si="39"/>
        <v>0</v>
      </c>
      <c r="BL184" s="17" t="s">
        <v>625</v>
      </c>
      <c r="BM184" s="156" t="s">
        <v>3356</v>
      </c>
    </row>
    <row r="185" spans="2:65" s="11" customFormat="1" ht="22.9" customHeight="1">
      <c r="B185" s="133"/>
      <c r="D185" s="134" t="s">
        <v>74</v>
      </c>
      <c r="E185" s="172" t="s">
        <v>3357</v>
      </c>
      <c r="F185" s="172" t="s">
        <v>3358</v>
      </c>
      <c r="I185" s="136"/>
      <c r="J185" s="173">
        <f>BK185</f>
        <v>0</v>
      </c>
      <c r="L185" s="133"/>
      <c r="M185" s="138"/>
      <c r="P185" s="139">
        <f>P186</f>
        <v>0</v>
      </c>
      <c r="R185" s="139">
        <f>R186</f>
        <v>0</v>
      </c>
      <c r="T185" s="140">
        <f>T186</f>
        <v>0</v>
      </c>
      <c r="AR185" s="134" t="s">
        <v>82</v>
      </c>
      <c r="AT185" s="141" t="s">
        <v>74</v>
      </c>
      <c r="AU185" s="141" t="s">
        <v>82</v>
      </c>
      <c r="AY185" s="134" t="s">
        <v>273</v>
      </c>
      <c r="BK185" s="142">
        <f>BK186</f>
        <v>0</v>
      </c>
    </row>
    <row r="186" spans="2:65" s="11" customFormat="1" ht="20.85" customHeight="1">
      <c r="B186" s="133"/>
      <c r="D186" s="134" t="s">
        <v>74</v>
      </c>
      <c r="E186" s="172" t="s">
        <v>2430</v>
      </c>
      <c r="F186" s="172" t="s">
        <v>1</v>
      </c>
      <c r="I186" s="136"/>
      <c r="J186" s="173">
        <f>BK186</f>
        <v>0</v>
      </c>
      <c r="L186" s="133"/>
      <c r="M186" s="138"/>
      <c r="P186" s="139">
        <f>SUM(P187:P194)</f>
        <v>0</v>
      </c>
      <c r="R186" s="139">
        <f>SUM(R187:R194)</f>
        <v>0</v>
      </c>
      <c r="T186" s="140">
        <f>SUM(T187:T194)</f>
        <v>0</v>
      </c>
      <c r="AR186" s="134" t="s">
        <v>82</v>
      </c>
      <c r="AT186" s="141" t="s">
        <v>74</v>
      </c>
      <c r="AU186" s="141" t="s">
        <v>88</v>
      </c>
      <c r="AY186" s="134" t="s">
        <v>273</v>
      </c>
      <c r="BK186" s="142">
        <f>SUM(BK187:BK194)</f>
        <v>0</v>
      </c>
    </row>
    <row r="187" spans="2:65" s="1" customFormat="1" ht="16.5" customHeight="1">
      <c r="B187" s="143"/>
      <c r="C187" s="188" t="s">
        <v>451</v>
      </c>
      <c r="D187" s="188" t="s">
        <v>523</v>
      </c>
      <c r="E187" s="189" t="s">
        <v>3359</v>
      </c>
      <c r="F187" s="190" t="s">
        <v>3335</v>
      </c>
      <c r="G187" s="191" t="s">
        <v>344</v>
      </c>
      <c r="H187" s="192">
        <v>6</v>
      </c>
      <c r="I187" s="193"/>
      <c r="J187" s="194">
        <f t="shared" ref="J187:J194" si="40">ROUND(I187*H187,2)</f>
        <v>0</v>
      </c>
      <c r="K187" s="195"/>
      <c r="L187" s="196"/>
      <c r="M187" s="197" t="s">
        <v>1</v>
      </c>
      <c r="N187" s="198" t="s">
        <v>41</v>
      </c>
      <c r="P187" s="154">
        <f t="shared" ref="P187:P194" si="41">O187*H187</f>
        <v>0</v>
      </c>
      <c r="Q187" s="154">
        <v>0</v>
      </c>
      <c r="R187" s="154">
        <f t="shared" ref="R187:R194" si="42">Q187*H187</f>
        <v>0</v>
      </c>
      <c r="S187" s="154">
        <v>0</v>
      </c>
      <c r="T187" s="155">
        <f t="shared" ref="T187:T194" si="43">S187*H187</f>
        <v>0</v>
      </c>
      <c r="AR187" s="156" t="s">
        <v>1771</v>
      </c>
      <c r="AT187" s="156" t="s">
        <v>523</v>
      </c>
      <c r="AU187" s="156" t="s">
        <v>104</v>
      </c>
      <c r="AY187" s="17" t="s">
        <v>273</v>
      </c>
      <c r="BE187" s="157">
        <f t="shared" ref="BE187:BE194" si="44">IF(N187="základná",J187,0)</f>
        <v>0</v>
      </c>
      <c r="BF187" s="157">
        <f t="shared" ref="BF187:BF194" si="45">IF(N187="znížená",J187,0)</f>
        <v>0</v>
      </c>
      <c r="BG187" s="157">
        <f t="shared" ref="BG187:BG194" si="46">IF(N187="zákl. prenesená",J187,0)</f>
        <v>0</v>
      </c>
      <c r="BH187" s="157">
        <f t="shared" ref="BH187:BH194" si="47">IF(N187="zníž. prenesená",J187,0)</f>
        <v>0</v>
      </c>
      <c r="BI187" s="157">
        <f t="shared" ref="BI187:BI194" si="48">IF(N187="nulová",J187,0)</f>
        <v>0</v>
      </c>
      <c r="BJ187" s="17" t="s">
        <v>88</v>
      </c>
      <c r="BK187" s="157">
        <f t="shared" ref="BK187:BK194" si="49">ROUND(I187*H187,2)</f>
        <v>0</v>
      </c>
      <c r="BL187" s="17" t="s">
        <v>625</v>
      </c>
      <c r="BM187" s="156" t="s">
        <v>3360</v>
      </c>
    </row>
    <row r="188" spans="2:65" s="1" customFormat="1" ht="16.5" customHeight="1">
      <c r="B188" s="143"/>
      <c r="C188" s="188" t="s">
        <v>482</v>
      </c>
      <c r="D188" s="188" t="s">
        <v>523</v>
      </c>
      <c r="E188" s="189" t="s">
        <v>3298</v>
      </c>
      <c r="F188" s="190" t="s">
        <v>3299</v>
      </c>
      <c r="G188" s="191" t="s">
        <v>318</v>
      </c>
      <c r="H188" s="192">
        <v>4</v>
      </c>
      <c r="I188" s="193"/>
      <c r="J188" s="194">
        <f t="shared" si="40"/>
        <v>0</v>
      </c>
      <c r="K188" s="195"/>
      <c r="L188" s="196"/>
      <c r="M188" s="197" t="s">
        <v>1</v>
      </c>
      <c r="N188" s="198" t="s">
        <v>41</v>
      </c>
      <c r="P188" s="154">
        <f t="shared" si="41"/>
        <v>0</v>
      </c>
      <c r="Q188" s="154">
        <v>0</v>
      </c>
      <c r="R188" s="154">
        <f t="shared" si="42"/>
        <v>0</v>
      </c>
      <c r="S188" s="154">
        <v>0</v>
      </c>
      <c r="T188" s="155">
        <f t="shared" si="43"/>
        <v>0</v>
      </c>
      <c r="AR188" s="156" t="s">
        <v>1771</v>
      </c>
      <c r="AT188" s="156" t="s">
        <v>523</v>
      </c>
      <c r="AU188" s="156" t="s">
        <v>104</v>
      </c>
      <c r="AY188" s="17" t="s">
        <v>273</v>
      </c>
      <c r="BE188" s="157">
        <f t="shared" si="44"/>
        <v>0</v>
      </c>
      <c r="BF188" s="157">
        <f t="shared" si="45"/>
        <v>0</v>
      </c>
      <c r="BG188" s="157">
        <f t="shared" si="46"/>
        <v>0</v>
      </c>
      <c r="BH188" s="157">
        <f t="shared" si="47"/>
        <v>0</v>
      </c>
      <c r="BI188" s="157">
        <f t="shared" si="48"/>
        <v>0</v>
      </c>
      <c r="BJ188" s="17" t="s">
        <v>88</v>
      </c>
      <c r="BK188" s="157">
        <f t="shared" si="49"/>
        <v>0</v>
      </c>
      <c r="BL188" s="17" t="s">
        <v>625</v>
      </c>
      <c r="BM188" s="156" t="s">
        <v>3361</v>
      </c>
    </row>
    <row r="189" spans="2:65" s="1" customFormat="1" ht="16.5" customHeight="1">
      <c r="B189" s="143"/>
      <c r="C189" s="188" t="s">
        <v>486</v>
      </c>
      <c r="D189" s="188" t="s">
        <v>523</v>
      </c>
      <c r="E189" s="189" t="s">
        <v>3300</v>
      </c>
      <c r="F189" s="190" t="s">
        <v>3301</v>
      </c>
      <c r="G189" s="191" t="s">
        <v>344</v>
      </c>
      <c r="H189" s="192">
        <v>6</v>
      </c>
      <c r="I189" s="193"/>
      <c r="J189" s="194">
        <f t="shared" si="40"/>
        <v>0</v>
      </c>
      <c r="K189" s="195"/>
      <c r="L189" s="196"/>
      <c r="M189" s="197" t="s">
        <v>1</v>
      </c>
      <c r="N189" s="198" t="s">
        <v>41</v>
      </c>
      <c r="P189" s="154">
        <f t="shared" si="41"/>
        <v>0</v>
      </c>
      <c r="Q189" s="154">
        <v>0</v>
      </c>
      <c r="R189" s="154">
        <f t="shared" si="42"/>
        <v>0</v>
      </c>
      <c r="S189" s="154">
        <v>0</v>
      </c>
      <c r="T189" s="155">
        <f t="shared" si="43"/>
        <v>0</v>
      </c>
      <c r="AR189" s="156" t="s">
        <v>1771</v>
      </c>
      <c r="AT189" s="156" t="s">
        <v>523</v>
      </c>
      <c r="AU189" s="156" t="s">
        <v>104</v>
      </c>
      <c r="AY189" s="17" t="s">
        <v>273</v>
      </c>
      <c r="BE189" s="157">
        <f t="shared" si="44"/>
        <v>0</v>
      </c>
      <c r="BF189" s="157">
        <f t="shared" si="45"/>
        <v>0</v>
      </c>
      <c r="BG189" s="157">
        <f t="shared" si="46"/>
        <v>0</v>
      </c>
      <c r="BH189" s="157">
        <f t="shared" si="47"/>
        <v>0</v>
      </c>
      <c r="BI189" s="157">
        <f t="shared" si="48"/>
        <v>0</v>
      </c>
      <c r="BJ189" s="17" t="s">
        <v>88</v>
      </c>
      <c r="BK189" s="157">
        <f t="shared" si="49"/>
        <v>0</v>
      </c>
      <c r="BL189" s="17" t="s">
        <v>625</v>
      </c>
      <c r="BM189" s="156" t="s">
        <v>3362</v>
      </c>
    </row>
    <row r="190" spans="2:65" s="1" customFormat="1" ht="16.5" customHeight="1">
      <c r="B190" s="143"/>
      <c r="C190" s="188" t="s">
        <v>488</v>
      </c>
      <c r="D190" s="188" t="s">
        <v>523</v>
      </c>
      <c r="E190" s="189" t="s">
        <v>3303</v>
      </c>
      <c r="F190" s="190" t="s">
        <v>3304</v>
      </c>
      <c r="G190" s="191" t="s">
        <v>318</v>
      </c>
      <c r="H190" s="192">
        <v>1</v>
      </c>
      <c r="I190" s="193"/>
      <c r="J190" s="194">
        <f t="shared" si="40"/>
        <v>0</v>
      </c>
      <c r="K190" s="195"/>
      <c r="L190" s="196"/>
      <c r="M190" s="197" t="s">
        <v>1</v>
      </c>
      <c r="N190" s="198" t="s">
        <v>41</v>
      </c>
      <c r="P190" s="154">
        <f t="shared" si="41"/>
        <v>0</v>
      </c>
      <c r="Q190" s="154">
        <v>0</v>
      </c>
      <c r="R190" s="154">
        <f t="shared" si="42"/>
        <v>0</v>
      </c>
      <c r="S190" s="154">
        <v>0</v>
      </c>
      <c r="T190" s="155">
        <f t="shared" si="43"/>
        <v>0</v>
      </c>
      <c r="AR190" s="156" t="s">
        <v>1771</v>
      </c>
      <c r="AT190" s="156" t="s">
        <v>523</v>
      </c>
      <c r="AU190" s="156" t="s">
        <v>104</v>
      </c>
      <c r="AY190" s="17" t="s">
        <v>273</v>
      </c>
      <c r="BE190" s="157">
        <f t="shared" si="44"/>
        <v>0</v>
      </c>
      <c r="BF190" s="157">
        <f t="shared" si="45"/>
        <v>0</v>
      </c>
      <c r="BG190" s="157">
        <f t="shared" si="46"/>
        <v>0</v>
      </c>
      <c r="BH190" s="157">
        <f t="shared" si="47"/>
        <v>0</v>
      </c>
      <c r="BI190" s="157">
        <f t="shared" si="48"/>
        <v>0</v>
      </c>
      <c r="BJ190" s="17" t="s">
        <v>88</v>
      </c>
      <c r="BK190" s="157">
        <f t="shared" si="49"/>
        <v>0</v>
      </c>
      <c r="BL190" s="17" t="s">
        <v>625</v>
      </c>
      <c r="BM190" s="156" t="s">
        <v>3363</v>
      </c>
    </row>
    <row r="191" spans="2:65" s="1" customFormat="1" ht="16.5" customHeight="1">
      <c r="B191" s="143"/>
      <c r="C191" s="188" t="s">
        <v>505</v>
      </c>
      <c r="D191" s="188" t="s">
        <v>523</v>
      </c>
      <c r="E191" s="189" t="s">
        <v>3340</v>
      </c>
      <c r="F191" s="190" t="s">
        <v>3341</v>
      </c>
      <c r="G191" s="191" t="s">
        <v>318</v>
      </c>
      <c r="H191" s="192">
        <v>1</v>
      </c>
      <c r="I191" s="193"/>
      <c r="J191" s="194">
        <f t="shared" si="40"/>
        <v>0</v>
      </c>
      <c r="K191" s="195"/>
      <c r="L191" s="196"/>
      <c r="M191" s="197" t="s">
        <v>1</v>
      </c>
      <c r="N191" s="198" t="s">
        <v>41</v>
      </c>
      <c r="P191" s="154">
        <f t="shared" si="41"/>
        <v>0</v>
      </c>
      <c r="Q191" s="154">
        <v>0</v>
      </c>
      <c r="R191" s="154">
        <f t="shared" si="42"/>
        <v>0</v>
      </c>
      <c r="S191" s="154">
        <v>0</v>
      </c>
      <c r="T191" s="155">
        <f t="shared" si="43"/>
        <v>0</v>
      </c>
      <c r="AR191" s="156" t="s">
        <v>1771</v>
      </c>
      <c r="AT191" s="156" t="s">
        <v>523</v>
      </c>
      <c r="AU191" s="156" t="s">
        <v>104</v>
      </c>
      <c r="AY191" s="17" t="s">
        <v>273</v>
      </c>
      <c r="BE191" s="157">
        <f t="shared" si="44"/>
        <v>0</v>
      </c>
      <c r="BF191" s="157">
        <f t="shared" si="45"/>
        <v>0</v>
      </c>
      <c r="BG191" s="157">
        <f t="shared" si="46"/>
        <v>0</v>
      </c>
      <c r="BH191" s="157">
        <f t="shared" si="47"/>
        <v>0</v>
      </c>
      <c r="BI191" s="157">
        <f t="shared" si="48"/>
        <v>0</v>
      </c>
      <c r="BJ191" s="17" t="s">
        <v>88</v>
      </c>
      <c r="BK191" s="157">
        <f t="shared" si="49"/>
        <v>0</v>
      </c>
      <c r="BL191" s="17" t="s">
        <v>625</v>
      </c>
      <c r="BM191" s="156" t="s">
        <v>3364</v>
      </c>
    </row>
    <row r="192" spans="2:65" s="1" customFormat="1" ht="16.5" customHeight="1">
      <c r="B192" s="143"/>
      <c r="C192" s="188" t="s">
        <v>509</v>
      </c>
      <c r="D192" s="188" t="s">
        <v>523</v>
      </c>
      <c r="E192" s="189" t="s">
        <v>3309</v>
      </c>
      <c r="F192" s="190" t="s">
        <v>3310</v>
      </c>
      <c r="G192" s="191" t="s">
        <v>318</v>
      </c>
      <c r="H192" s="192">
        <v>8</v>
      </c>
      <c r="I192" s="193"/>
      <c r="J192" s="194">
        <f t="shared" si="40"/>
        <v>0</v>
      </c>
      <c r="K192" s="195"/>
      <c r="L192" s="196"/>
      <c r="M192" s="197" t="s">
        <v>1</v>
      </c>
      <c r="N192" s="198" t="s">
        <v>41</v>
      </c>
      <c r="P192" s="154">
        <f t="shared" si="41"/>
        <v>0</v>
      </c>
      <c r="Q192" s="154">
        <v>0</v>
      </c>
      <c r="R192" s="154">
        <f t="shared" si="42"/>
        <v>0</v>
      </c>
      <c r="S192" s="154">
        <v>0</v>
      </c>
      <c r="T192" s="155">
        <f t="shared" si="43"/>
        <v>0</v>
      </c>
      <c r="AR192" s="156" t="s">
        <v>1771</v>
      </c>
      <c r="AT192" s="156" t="s">
        <v>523</v>
      </c>
      <c r="AU192" s="156" t="s">
        <v>104</v>
      </c>
      <c r="AY192" s="17" t="s">
        <v>273</v>
      </c>
      <c r="BE192" s="157">
        <f t="shared" si="44"/>
        <v>0</v>
      </c>
      <c r="BF192" s="157">
        <f t="shared" si="45"/>
        <v>0</v>
      </c>
      <c r="BG192" s="157">
        <f t="shared" si="46"/>
        <v>0</v>
      </c>
      <c r="BH192" s="157">
        <f t="shared" si="47"/>
        <v>0</v>
      </c>
      <c r="BI192" s="157">
        <f t="shared" si="48"/>
        <v>0</v>
      </c>
      <c r="BJ192" s="17" t="s">
        <v>88</v>
      </c>
      <c r="BK192" s="157">
        <f t="shared" si="49"/>
        <v>0</v>
      </c>
      <c r="BL192" s="17" t="s">
        <v>625</v>
      </c>
      <c r="BM192" s="156" t="s">
        <v>3365</v>
      </c>
    </row>
    <row r="193" spans="2:65" s="1" customFormat="1" ht="16.5" customHeight="1">
      <c r="B193" s="143"/>
      <c r="C193" s="188" t="s">
        <v>513</v>
      </c>
      <c r="D193" s="188" t="s">
        <v>523</v>
      </c>
      <c r="E193" s="189" t="s">
        <v>3312</v>
      </c>
      <c r="F193" s="190" t="s">
        <v>3313</v>
      </c>
      <c r="G193" s="191" t="s">
        <v>3314</v>
      </c>
      <c r="H193" s="192">
        <v>0.16</v>
      </c>
      <c r="I193" s="193"/>
      <c r="J193" s="194">
        <f t="shared" si="40"/>
        <v>0</v>
      </c>
      <c r="K193" s="195"/>
      <c r="L193" s="196"/>
      <c r="M193" s="197" t="s">
        <v>1</v>
      </c>
      <c r="N193" s="198" t="s">
        <v>41</v>
      </c>
      <c r="P193" s="154">
        <f t="shared" si="41"/>
        <v>0</v>
      </c>
      <c r="Q193" s="154">
        <v>0</v>
      </c>
      <c r="R193" s="154">
        <f t="shared" si="42"/>
        <v>0</v>
      </c>
      <c r="S193" s="154">
        <v>0</v>
      </c>
      <c r="T193" s="155">
        <f t="shared" si="43"/>
        <v>0</v>
      </c>
      <c r="AR193" s="156" t="s">
        <v>1771</v>
      </c>
      <c r="AT193" s="156" t="s">
        <v>523</v>
      </c>
      <c r="AU193" s="156" t="s">
        <v>104</v>
      </c>
      <c r="AY193" s="17" t="s">
        <v>273</v>
      </c>
      <c r="BE193" s="157">
        <f t="shared" si="44"/>
        <v>0</v>
      </c>
      <c r="BF193" s="157">
        <f t="shared" si="45"/>
        <v>0</v>
      </c>
      <c r="BG193" s="157">
        <f t="shared" si="46"/>
        <v>0</v>
      </c>
      <c r="BH193" s="157">
        <f t="shared" si="47"/>
        <v>0</v>
      </c>
      <c r="BI193" s="157">
        <f t="shared" si="48"/>
        <v>0</v>
      </c>
      <c r="BJ193" s="17" t="s">
        <v>88</v>
      </c>
      <c r="BK193" s="157">
        <f t="shared" si="49"/>
        <v>0</v>
      </c>
      <c r="BL193" s="17" t="s">
        <v>625</v>
      </c>
      <c r="BM193" s="156" t="s">
        <v>3366</v>
      </c>
    </row>
    <row r="194" spans="2:65" s="1" customFormat="1" ht="16.5" customHeight="1">
      <c r="B194" s="143"/>
      <c r="C194" s="188" t="s">
        <v>518</v>
      </c>
      <c r="D194" s="188" t="s">
        <v>523</v>
      </c>
      <c r="E194" s="189" t="s">
        <v>3316</v>
      </c>
      <c r="F194" s="190" t="s">
        <v>3317</v>
      </c>
      <c r="G194" s="191" t="s">
        <v>318</v>
      </c>
      <c r="H194" s="192">
        <v>2</v>
      </c>
      <c r="I194" s="193"/>
      <c r="J194" s="194">
        <f t="shared" si="40"/>
        <v>0</v>
      </c>
      <c r="K194" s="195"/>
      <c r="L194" s="196"/>
      <c r="M194" s="197" t="s">
        <v>1</v>
      </c>
      <c r="N194" s="198" t="s">
        <v>41</v>
      </c>
      <c r="P194" s="154">
        <f t="shared" si="41"/>
        <v>0</v>
      </c>
      <c r="Q194" s="154">
        <v>0</v>
      </c>
      <c r="R194" s="154">
        <f t="shared" si="42"/>
        <v>0</v>
      </c>
      <c r="S194" s="154">
        <v>0</v>
      </c>
      <c r="T194" s="155">
        <f t="shared" si="43"/>
        <v>0</v>
      </c>
      <c r="AR194" s="156" t="s">
        <v>1771</v>
      </c>
      <c r="AT194" s="156" t="s">
        <v>523</v>
      </c>
      <c r="AU194" s="156" t="s">
        <v>104</v>
      </c>
      <c r="AY194" s="17" t="s">
        <v>273</v>
      </c>
      <c r="BE194" s="157">
        <f t="shared" si="44"/>
        <v>0</v>
      </c>
      <c r="BF194" s="157">
        <f t="shared" si="45"/>
        <v>0</v>
      </c>
      <c r="BG194" s="157">
        <f t="shared" si="46"/>
        <v>0</v>
      </c>
      <c r="BH194" s="157">
        <f t="shared" si="47"/>
        <v>0</v>
      </c>
      <c r="BI194" s="157">
        <f t="shared" si="48"/>
        <v>0</v>
      </c>
      <c r="BJ194" s="17" t="s">
        <v>88</v>
      </c>
      <c r="BK194" s="157">
        <f t="shared" si="49"/>
        <v>0</v>
      </c>
      <c r="BL194" s="17" t="s">
        <v>625</v>
      </c>
      <c r="BM194" s="156" t="s">
        <v>3367</v>
      </c>
    </row>
    <row r="195" spans="2:65" s="11" customFormat="1" ht="22.9" customHeight="1">
      <c r="B195" s="133"/>
      <c r="D195" s="134" t="s">
        <v>74</v>
      </c>
      <c r="E195" s="172" t="s">
        <v>3368</v>
      </c>
      <c r="F195" s="172" t="s">
        <v>3369</v>
      </c>
      <c r="I195" s="136"/>
      <c r="J195" s="173">
        <f>BK195</f>
        <v>0</v>
      </c>
      <c r="L195" s="133"/>
      <c r="M195" s="138"/>
      <c r="P195" s="139">
        <f>P196</f>
        <v>0</v>
      </c>
      <c r="R195" s="139">
        <f>R196</f>
        <v>0</v>
      </c>
      <c r="T195" s="140">
        <f>T196</f>
        <v>0</v>
      </c>
      <c r="AR195" s="134" t="s">
        <v>82</v>
      </c>
      <c r="AT195" s="141" t="s">
        <v>74</v>
      </c>
      <c r="AU195" s="141" t="s">
        <v>82</v>
      </c>
      <c r="AY195" s="134" t="s">
        <v>273</v>
      </c>
      <c r="BK195" s="142">
        <f>BK196</f>
        <v>0</v>
      </c>
    </row>
    <row r="196" spans="2:65" s="11" customFormat="1" ht="20.85" customHeight="1">
      <c r="B196" s="133"/>
      <c r="D196" s="134" t="s">
        <v>74</v>
      </c>
      <c r="E196" s="172" t="s">
        <v>2430</v>
      </c>
      <c r="F196" s="172" t="s">
        <v>1</v>
      </c>
      <c r="I196" s="136"/>
      <c r="J196" s="173">
        <f>BK196</f>
        <v>0</v>
      </c>
      <c r="L196" s="133"/>
      <c r="M196" s="138"/>
      <c r="P196" s="139">
        <f>SUM(P197:P220)</f>
        <v>0</v>
      </c>
      <c r="R196" s="139">
        <f>SUM(R197:R220)</f>
        <v>0</v>
      </c>
      <c r="T196" s="140">
        <f>SUM(T197:T220)</f>
        <v>0</v>
      </c>
      <c r="AR196" s="134" t="s">
        <v>82</v>
      </c>
      <c r="AT196" s="141" t="s">
        <v>74</v>
      </c>
      <c r="AU196" s="141" t="s">
        <v>88</v>
      </c>
      <c r="AY196" s="134" t="s">
        <v>273</v>
      </c>
      <c r="BK196" s="142">
        <f>SUM(BK197:BK220)</f>
        <v>0</v>
      </c>
    </row>
    <row r="197" spans="2:65" s="1" customFormat="1" ht="21.75" customHeight="1">
      <c r="B197" s="143"/>
      <c r="C197" s="188" t="s">
        <v>522</v>
      </c>
      <c r="D197" s="188" t="s">
        <v>523</v>
      </c>
      <c r="E197" s="189" t="s">
        <v>3370</v>
      </c>
      <c r="F197" s="190" t="s">
        <v>3371</v>
      </c>
      <c r="G197" s="191" t="s">
        <v>318</v>
      </c>
      <c r="H197" s="192">
        <v>1</v>
      </c>
      <c r="I197" s="193"/>
      <c r="J197" s="194">
        <f t="shared" ref="J197:J220" si="50">ROUND(I197*H197,2)</f>
        <v>0</v>
      </c>
      <c r="K197" s="195"/>
      <c r="L197" s="196"/>
      <c r="M197" s="197" t="s">
        <v>1</v>
      </c>
      <c r="N197" s="198" t="s">
        <v>41</v>
      </c>
      <c r="P197" s="154">
        <f t="shared" ref="P197:P220" si="51">O197*H197</f>
        <v>0</v>
      </c>
      <c r="Q197" s="154">
        <v>0</v>
      </c>
      <c r="R197" s="154">
        <f t="shared" ref="R197:R220" si="52">Q197*H197</f>
        <v>0</v>
      </c>
      <c r="S197" s="154">
        <v>0</v>
      </c>
      <c r="T197" s="155">
        <f t="shared" ref="T197:T220" si="53">S197*H197</f>
        <v>0</v>
      </c>
      <c r="AR197" s="156" t="s">
        <v>1771</v>
      </c>
      <c r="AT197" s="156" t="s">
        <v>523</v>
      </c>
      <c r="AU197" s="156" t="s">
        <v>104</v>
      </c>
      <c r="AY197" s="17" t="s">
        <v>273</v>
      </c>
      <c r="BE197" s="157">
        <f t="shared" ref="BE197:BE220" si="54">IF(N197="základná",J197,0)</f>
        <v>0</v>
      </c>
      <c r="BF197" s="157">
        <f t="shared" ref="BF197:BF220" si="55">IF(N197="znížená",J197,0)</f>
        <v>0</v>
      </c>
      <c r="BG197" s="157">
        <f t="shared" ref="BG197:BG220" si="56">IF(N197="zákl. prenesená",J197,0)</f>
        <v>0</v>
      </c>
      <c r="BH197" s="157">
        <f t="shared" ref="BH197:BH220" si="57">IF(N197="zníž. prenesená",J197,0)</f>
        <v>0</v>
      </c>
      <c r="BI197" s="157">
        <f t="shared" ref="BI197:BI220" si="58">IF(N197="nulová",J197,0)</f>
        <v>0</v>
      </c>
      <c r="BJ197" s="17" t="s">
        <v>88</v>
      </c>
      <c r="BK197" s="157">
        <f t="shared" ref="BK197:BK220" si="59">ROUND(I197*H197,2)</f>
        <v>0</v>
      </c>
      <c r="BL197" s="17" t="s">
        <v>625</v>
      </c>
      <c r="BM197" s="156" t="s">
        <v>3372</v>
      </c>
    </row>
    <row r="198" spans="2:65" s="1" customFormat="1" ht="16.5" customHeight="1">
      <c r="B198" s="143"/>
      <c r="C198" s="188" t="s">
        <v>527</v>
      </c>
      <c r="D198" s="188" t="s">
        <v>523</v>
      </c>
      <c r="E198" s="189" t="s">
        <v>3373</v>
      </c>
      <c r="F198" s="190" t="s">
        <v>3374</v>
      </c>
      <c r="G198" s="191" t="s">
        <v>318</v>
      </c>
      <c r="H198" s="192">
        <v>1</v>
      </c>
      <c r="I198" s="193"/>
      <c r="J198" s="194">
        <f t="shared" si="50"/>
        <v>0</v>
      </c>
      <c r="K198" s="195"/>
      <c r="L198" s="196"/>
      <c r="M198" s="197" t="s">
        <v>1</v>
      </c>
      <c r="N198" s="198" t="s">
        <v>41</v>
      </c>
      <c r="P198" s="154">
        <f t="shared" si="51"/>
        <v>0</v>
      </c>
      <c r="Q198" s="154">
        <v>0</v>
      </c>
      <c r="R198" s="154">
        <f t="shared" si="52"/>
        <v>0</v>
      </c>
      <c r="S198" s="154">
        <v>0</v>
      </c>
      <c r="T198" s="155">
        <f t="shared" si="53"/>
        <v>0</v>
      </c>
      <c r="AR198" s="156" t="s">
        <v>1771</v>
      </c>
      <c r="AT198" s="156" t="s">
        <v>523</v>
      </c>
      <c r="AU198" s="156" t="s">
        <v>104</v>
      </c>
      <c r="AY198" s="17" t="s">
        <v>273</v>
      </c>
      <c r="BE198" s="157">
        <f t="shared" si="54"/>
        <v>0</v>
      </c>
      <c r="BF198" s="157">
        <f t="shared" si="55"/>
        <v>0</v>
      </c>
      <c r="BG198" s="157">
        <f t="shared" si="56"/>
        <v>0</v>
      </c>
      <c r="BH198" s="157">
        <f t="shared" si="57"/>
        <v>0</v>
      </c>
      <c r="BI198" s="157">
        <f t="shared" si="58"/>
        <v>0</v>
      </c>
      <c r="BJ198" s="17" t="s">
        <v>88</v>
      </c>
      <c r="BK198" s="157">
        <f t="shared" si="59"/>
        <v>0</v>
      </c>
      <c r="BL198" s="17" t="s">
        <v>625</v>
      </c>
      <c r="BM198" s="156" t="s">
        <v>3375</v>
      </c>
    </row>
    <row r="199" spans="2:65" s="1" customFormat="1" ht="16.5" customHeight="1">
      <c r="B199" s="143"/>
      <c r="C199" s="188" t="s">
        <v>532</v>
      </c>
      <c r="D199" s="188" t="s">
        <v>523</v>
      </c>
      <c r="E199" s="189" t="s">
        <v>3376</v>
      </c>
      <c r="F199" s="190" t="s">
        <v>3377</v>
      </c>
      <c r="G199" s="191" t="s">
        <v>318</v>
      </c>
      <c r="H199" s="192">
        <v>1</v>
      </c>
      <c r="I199" s="193"/>
      <c r="J199" s="194">
        <f t="shared" si="50"/>
        <v>0</v>
      </c>
      <c r="K199" s="195"/>
      <c r="L199" s="196"/>
      <c r="M199" s="197" t="s">
        <v>1</v>
      </c>
      <c r="N199" s="198" t="s">
        <v>41</v>
      </c>
      <c r="P199" s="154">
        <f t="shared" si="51"/>
        <v>0</v>
      </c>
      <c r="Q199" s="154">
        <v>0</v>
      </c>
      <c r="R199" s="154">
        <f t="shared" si="52"/>
        <v>0</v>
      </c>
      <c r="S199" s="154">
        <v>0</v>
      </c>
      <c r="T199" s="155">
        <f t="shared" si="53"/>
        <v>0</v>
      </c>
      <c r="AR199" s="156" t="s">
        <v>1771</v>
      </c>
      <c r="AT199" s="156" t="s">
        <v>523</v>
      </c>
      <c r="AU199" s="156" t="s">
        <v>104</v>
      </c>
      <c r="AY199" s="17" t="s">
        <v>273</v>
      </c>
      <c r="BE199" s="157">
        <f t="shared" si="54"/>
        <v>0</v>
      </c>
      <c r="BF199" s="157">
        <f t="shared" si="55"/>
        <v>0</v>
      </c>
      <c r="BG199" s="157">
        <f t="shared" si="56"/>
        <v>0</v>
      </c>
      <c r="BH199" s="157">
        <f t="shared" si="57"/>
        <v>0</v>
      </c>
      <c r="BI199" s="157">
        <f t="shared" si="58"/>
        <v>0</v>
      </c>
      <c r="BJ199" s="17" t="s">
        <v>88</v>
      </c>
      <c r="BK199" s="157">
        <f t="shared" si="59"/>
        <v>0</v>
      </c>
      <c r="BL199" s="17" t="s">
        <v>625</v>
      </c>
      <c r="BM199" s="156" t="s">
        <v>3378</v>
      </c>
    </row>
    <row r="200" spans="2:65" s="1" customFormat="1" ht="16.5" customHeight="1">
      <c r="B200" s="143"/>
      <c r="C200" s="188" t="s">
        <v>536</v>
      </c>
      <c r="D200" s="188" t="s">
        <v>523</v>
      </c>
      <c r="E200" s="189" t="s">
        <v>3379</v>
      </c>
      <c r="F200" s="190" t="s">
        <v>3380</v>
      </c>
      <c r="G200" s="191" t="s">
        <v>338</v>
      </c>
      <c r="H200" s="192">
        <v>1.2</v>
      </c>
      <c r="I200" s="193"/>
      <c r="J200" s="194">
        <f t="shared" si="50"/>
        <v>0</v>
      </c>
      <c r="K200" s="195"/>
      <c r="L200" s="196"/>
      <c r="M200" s="197" t="s">
        <v>1</v>
      </c>
      <c r="N200" s="198" t="s">
        <v>41</v>
      </c>
      <c r="P200" s="154">
        <f t="shared" si="51"/>
        <v>0</v>
      </c>
      <c r="Q200" s="154">
        <v>0</v>
      </c>
      <c r="R200" s="154">
        <f t="shared" si="52"/>
        <v>0</v>
      </c>
      <c r="S200" s="154">
        <v>0</v>
      </c>
      <c r="T200" s="155">
        <f t="shared" si="53"/>
        <v>0</v>
      </c>
      <c r="AR200" s="156" t="s">
        <v>1771</v>
      </c>
      <c r="AT200" s="156" t="s">
        <v>523</v>
      </c>
      <c r="AU200" s="156" t="s">
        <v>104</v>
      </c>
      <c r="AY200" s="17" t="s">
        <v>273</v>
      </c>
      <c r="BE200" s="157">
        <f t="shared" si="54"/>
        <v>0</v>
      </c>
      <c r="BF200" s="157">
        <f t="shared" si="55"/>
        <v>0</v>
      </c>
      <c r="BG200" s="157">
        <f t="shared" si="56"/>
        <v>0</v>
      </c>
      <c r="BH200" s="157">
        <f t="shared" si="57"/>
        <v>0</v>
      </c>
      <c r="BI200" s="157">
        <f t="shared" si="58"/>
        <v>0</v>
      </c>
      <c r="BJ200" s="17" t="s">
        <v>88</v>
      </c>
      <c r="BK200" s="157">
        <f t="shared" si="59"/>
        <v>0</v>
      </c>
      <c r="BL200" s="17" t="s">
        <v>625</v>
      </c>
      <c r="BM200" s="156" t="s">
        <v>3381</v>
      </c>
    </row>
    <row r="201" spans="2:65" s="1" customFormat="1" ht="16.5" customHeight="1">
      <c r="B201" s="143"/>
      <c r="C201" s="188" t="s">
        <v>540</v>
      </c>
      <c r="D201" s="188" t="s">
        <v>523</v>
      </c>
      <c r="E201" s="189" t="s">
        <v>3382</v>
      </c>
      <c r="F201" s="190" t="s">
        <v>3383</v>
      </c>
      <c r="G201" s="191" t="s">
        <v>318</v>
      </c>
      <c r="H201" s="192">
        <v>1</v>
      </c>
      <c r="I201" s="193"/>
      <c r="J201" s="194">
        <f t="shared" si="50"/>
        <v>0</v>
      </c>
      <c r="K201" s="195"/>
      <c r="L201" s="196"/>
      <c r="M201" s="197" t="s">
        <v>1</v>
      </c>
      <c r="N201" s="198" t="s">
        <v>41</v>
      </c>
      <c r="P201" s="154">
        <f t="shared" si="51"/>
        <v>0</v>
      </c>
      <c r="Q201" s="154">
        <v>0</v>
      </c>
      <c r="R201" s="154">
        <f t="shared" si="52"/>
        <v>0</v>
      </c>
      <c r="S201" s="154">
        <v>0</v>
      </c>
      <c r="T201" s="155">
        <f t="shared" si="53"/>
        <v>0</v>
      </c>
      <c r="AR201" s="156" t="s">
        <v>1771</v>
      </c>
      <c r="AT201" s="156" t="s">
        <v>523</v>
      </c>
      <c r="AU201" s="156" t="s">
        <v>104</v>
      </c>
      <c r="AY201" s="17" t="s">
        <v>273</v>
      </c>
      <c r="BE201" s="157">
        <f t="shared" si="54"/>
        <v>0</v>
      </c>
      <c r="BF201" s="157">
        <f t="shared" si="55"/>
        <v>0</v>
      </c>
      <c r="BG201" s="157">
        <f t="shared" si="56"/>
        <v>0</v>
      </c>
      <c r="BH201" s="157">
        <f t="shared" si="57"/>
        <v>0</v>
      </c>
      <c r="BI201" s="157">
        <f t="shared" si="58"/>
        <v>0</v>
      </c>
      <c r="BJ201" s="17" t="s">
        <v>88</v>
      </c>
      <c r="BK201" s="157">
        <f t="shared" si="59"/>
        <v>0</v>
      </c>
      <c r="BL201" s="17" t="s">
        <v>625</v>
      </c>
      <c r="BM201" s="156" t="s">
        <v>3384</v>
      </c>
    </row>
    <row r="202" spans="2:65" s="1" customFormat="1" ht="16.5" customHeight="1">
      <c r="B202" s="143"/>
      <c r="C202" s="188" t="s">
        <v>544</v>
      </c>
      <c r="D202" s="188" t="s">
        <v>523</v>
      </c>
      <c r="E202" s="189" t="s">
        <v>3385</v>
      </c>
      <c r="F202" s="190" t="s">
        <v>3386</v>
      </c>
      <c r="G202" s="191" t="s">
        <v>318</v>
      </c>
      <c r="H202" s="192">
        <v>3</v>
      </c>
      <c r="I202" s="193"/>
      <c r="J202" s="194">
        <f t="shared" si="50"/>
        <v>0</v>
      </c>
      <c r="K202" s="195"/>
      <c r="L202" s="196"/>
      <c r="M202" s="197" t="s">
        <v>1</v>
      </c>
      <c r="N202" s="198" t="s">
        <v>41</v>
      </c>
      <c r="P202" s="154">
        <f t="shared" si="51"/>
        <v>0</v>
      </c>
      <c r="Q202" s="154">
        <v>0</v>
      </c>
      <c r="R202" s="154">
        <f t="shared" si="52"/>
        <v>0</v>
      </c>
      <c r="S202" s="154">
        <v>0</v>
      </c>
      <c r="T202" s="155">
        <f t="shared" si="53"/>
        <v>0</v>
      </c>
      <c r="AR202" s="156" t="s">
        <v>1771</v>
      </c>
      <c r="AT202" s="156" t="s">
        <v>523</v>
      </c>
      <c r="AU202" s="156" t="s">
        <v>104</v>
      </c>
      <c r="AY202" s="17" t="s">
        <v>273</v>
      </c>
      <c r="BE202" s="157">
        <f t="shared" si="54"/>
        <v>0</v>
      </c>
      <c r="BF202" s="157">
        <f t="shared" si="55"/>
        <v>0</v>
      </c>
      <c r="BG202" s="157">
        <f t="shared" si="56"/>
        <v>0</v>
      </c>
      <c r="BH202" s="157">
        <f t="shared" si="57"/>
        <v>0</v>
      </c>
      <c r="BI202" s="157">
        <f t="shared" si="58"/>
        <v>0</v>
      </c>
      <c r="BJ202" s="17" t="s">
        <v>88</v>
      </c>
      <c r="BK202" s="157">
        <f t="shared" si="59"/>
        <v>0</v>
      </c>
      <c r="BL202" s="17" t="s">
        <v>625</v>
      </c>
      <c r="BM202" s="156" t="s">
        <v>3387</v>
      </c>
    </row>
    <row r="203" spans="2:65" s="1" customFormat="1" ht="16.5" customHeight="1">
      <c r="B203" s="143"/>
      <c r="C203" s="188" t="s">
        <v>550</v>
      </c>
      <c r="D203" s="188" t="s">
        <v>523</v>
      </c>
      <c r="E203" s="189" t="s">
        <v>3388</v>
      </c>
      <c r="F203" s="190" t="s">
        <v>3389</v>
      </c>
      <c r="G203" s="191" t="s">
        <v>318</v>
      </c>
      <c r="H203" s="192">
        <v>3</v>
      </c>
      <c r="I203" s="193"/>
      <c r="J203" s="194">
        <f t="shared" si="50"/>
        <v>0</v>
      </c>
      <c r="K203" s="195"/>
      <c r="L203" s="196"/>
      <c r="M203" s="197" t="s">
        <v>1</v>
      </c>
      <c r="N203" s="198" t="s">
        <v>41</v>
      </c>
      <c r="P203" s="154">
        <f t="shared" si="51"/>
        <v>0</v>
      </c>
      <c r="Q203" s="154">
        <v>0</v>
      </c>
      <c r="R203" s="154">
        <f t="shared" si="52"/>
        <v>0</v>
      </c>
      <c r="S203" s="154">
        <v>0</v>
      </c>
      <c r="T203" s="155">
        <f t="shared" si="53"/>
        <v>0</v>
      </c>
      <c r="AR203" s="156" t="s">
        <v>1771</v>
      </c>
      <c r="AT203" s="156" t="s">
        <v>523</v>
      </c>
      <c r="AU203" s="156" t="s">
        <v>104</v>
      </c>
      <c r="AY203" s="17" t="s">
        <v>273</v>
      </c>
      <c r="BE203" s="157">
        <f t="shared" si="54"/>
        <v>0</v>
      </c>
      <c r="BF203" s="157">
        <f t="shared" si="55"/>
        <v>0</v>
      </c>
      <c r="BG203" s="157">
        <f t="shared" si="56"/>
        <v>0</v>
      </c>
      <c r="BH203" s="157">
        <f t="shared" si="57"/>
        <v>0</v>
      </c>
      <c r="BI203" s="157">
        <f t="shared" si="58"/>
        <v>0</v>
      </c>
      <c r="BJ203" s="17" t="s">
        <v>88</v>
      </c>
      <c r="BK203" s="157">
        <f t="shared" si="59"/>
        <v>0</v>
      </c>
      <c r="BL203" s="17" t="s">
        <v>625</v>
      </c>
      <c r="BM203" s="156" t="s">
        <v>3390</v>
      </c>
    </row>
    <row r="204" spans="2:65" s="1" customFormat="1" ht="16.5" customHeight="1">
      <c r="B204" s="143"/>
      <c r="C204" s="188" t="s">
        <v>554</v>
      </c>
      <c r="D204" s="188" t="s">
        <v>523</v>
      </c>
      <c r="E204" s="189" t="s">
        <v>3391</v>
      </c>
      <c r="F204" s="190" t="s">
        <v>3392</v>
      </c>
      <c r="G204" s="191" t="s">
        <v>318</v>
      </c>
      <c r="H204" s="192">
        <v>8</v>
      </c>
      <c r="I204" s="193"/>
      <c r="J204" s="194">
        <f t="shared" si="50"/>
        <v>0</v>
      </c>
      <c r="K204" s="195"/>
      <c r="L204" s="196"/>
      <c r="M204" s="197" t="s">
        <v>1</v>
      </c>
      <c r="N204" s="198" t="s">
        <v>41</v>
      </c>
      <c r="P204" s="154">
        <f t="shared" si="51"/>
        <v>0</v>
      </c>
      <c r="Q204" s="154">
        <v>0</v>
      </c>
      <c r="R204" s="154">
        <f t="shared" si="52"/>
        <v>0</v>
      </c>
      <c r="S204" s="154">
        <v>0</v>
      </c>
      <c r="T204" s="155">
        <f t="shared" si="53"/>
        <v>0</v>
      </c>
      <c r="AR204" s="156" t="s">
        <v>1771</v>
      </c>
      <c r="AT204" s="156" t="s">
        <v>523</v>
      </c>
      <c r="AU204" s="156" t="s">
        <v>104</v>
      </c>
      <c r="AY204" s="17" t="s">
        <v>273</v>
      </c>
      <c r="BE204" s="157">
        <f t="shared" si="54"/>
        <v>0</v>
      </c>
      <c r="BF204" s="157">
        <f t="shared" si="55"/>
        <v>0</v>
      </c>
      <c r="BG204" s="157">
        <f t="shared" si="56"/>
        <v>0</v>
      </c>
      <c r="BH204" s="157">
        <f t="shared" si="57"/>
        <v>0</v>
      </c>
      <c r="BI204" s="157">
        <f t="shared" si="58"/>
        <v>0</v>
      </c>
      <c r="BJ204" s="17" t="s">
        <v>88</v>
      </c>
      <c r="BK204" s="157">
        <f t="shared" si="59"/>
        <v>0</v>
      </c>
      <c r="BL204" s="17" t="s">
        <v>625</v>
      </c>
      <c r="BM204" s="156" t="s">
        <v>3393</v>
      </c>
    </row>
    <row r="205" spans="2:65" s="1" customFormat="1" ht="16.5" customHeight="1">
      <c r="B205" s="143"/>
      <c r="C205" s="188" t="s">
        <v>556</v>
      </c>
      <c r="D205" s="188" t="s">
        <v>523</v>
      </c>
      <c r="E205" s="189" t="s">
        <v>3394</v>
      </c>
      <c r="F205" s="190" t="s">
        <v>3395</v>
      </c>
      <c r="G205" s="191" t="s">
        <v>318</v>
      </c>
      <c r="H205" s="192">
        <v>1</v>
      </c>
      <c r="I205" s="193"/>
      <c r="J205" s="194">
        <f t="shared" si="50"/>
        <v>0</v>
      </c>
      <c r="K205" s="195"/>
      <c r="L205" s="196"/>
      <c r="M205" s="197" t="s">
        <v>1</v>
      </c>
      <c r="N205" s="198" t="s">
        <v>41</v>
      </c>
      <c r="P205" s="154">
        <f t="shared" si="51"/>
        <v>0</v>
      </c>
      <c r="Q205" s="154">
        <v>0</v>
      </c>
      <c r="R205" s="154">
        <f t="shared" si="52"/>
        <v>0</v>
      </c>
      <c r="S205" s="154">
        <v>0</v>
      </c>
      <c r="T205" s="155">
        <f t="shared" si="53"/>
        <v>0</v>
      </c>
      <c r="AR205" s="156" t="s">
        <v>1771</v>
      </c>
      <c r="AT205" s="156" t="s">
        <v>523</v>
      </c>
      <c r="AU205" s="156" t="s">
        <v>104</v>
      </c>
      <c r="AY205" s="17" t="s">
        <v>273</v>
      </c>
      <c r="BE205" s="157">
        <f t="shared" si="54"/>
        <v>0</v>
      </c>
      <c r="BF205" s="157">
        <f t="shared" si="55"/>
        <v>0</v>
      </c>
      <c r="BG205" s="157">
        <f t="shared" si="56"/>
        <v>0</v>
      </c>
      <c r="BH205" s="157">
        <f t="shared" si="57"/>
        <v>0</v>
      </c>
      <c r="BI205" s="157">
        <f t="shared" si="58"/>
        <v>0</v>
      </c>
      <c r="BJ205" s="17" t="s">
        <v>88</v>
      </c>
      <c r="BK205" s="157">
        <f t="shared" si="59"/>
        <v>0</v>
      </c>
      <c r="BL205" s="17" t="s">
        <v>625</v>
      </c>
      <c r="BM205" s="156" t="s">
        <v>3396</v>
      </c>
    </row>
    <row r="206" spans="2:65" s="1" customFormat="1" ht="16.5" customHeight="1">
      <c r="B206" s="143"/>
      <c r="C206" s="188" t="s">
        <v>559</v>
      </c>
      <c r="D206" s="188" t="s">
        <v>523</v>
      </c>
      <c r="E206" s="189" t="s">
        <v>3397</v>
      </c>
      <c r="F206" s="190" t="s">
        <v>3398</v>
      </c>
      <c r="G206" s="191" t="s">
        <v>318</v>
      </c>
      <c r="H206" s="192">
        <v>3</v>
      </c>
      <c r="I206" s="193"/>
      <c r="J206" s="194">
        <f t="shared" si="50"/>
        <v>0</v>
      </c>
      <c r="K206" s="195"/>
      <c r="L206" s="196"/>
      <c r="M206" s="197" t="s">
        <v>1</v>
      </c>
      <c r="N206" s="198" t="s">
        <v>41</v>
      </c>
      <c r="P206" s="154">
        <f t="shared" si="51"/>
        <v>0</v>
      </c>
      <c r="Q206" s="154">
        <v>0</v>
      </c>
      <c r="R206" s="154">
        <f t="shared" si="52"/>
        <v>0</v>
      </c>
      <c r="S206" s="154">
        <v>0</v>
      </c>
      <c r="T206" s="155">
        <f t="shared" si="53"/>
        <v>0</v>
      </c>
      <c r="AR206" s="156" t="s">
        <v>1771</v>
      </c>
      <c r="AT206" s="156" t="s">
        <v>523</v>
      </c>
      <c r="AU206" s="156" t="s">
        <v>104</v>
      </c>
      <c r="AY206" s="17" t="s">
        <v>273</v>
      </c>
      <c r="BE206" s="157">
        <f t="shared" si="54"/>
        <v>0</v>
      </c>
      <c r="BF206" s="157">
        <f t="shared" si="55"/>
        <v>0</v>
      </c>
      <c r="BG206" s="157">
        <f t="shared" si="56"/>
        <v>0</v>
      </c>
      <c r="BH206" s="157">
        <f t="shared" si="57"/>
        <v>0</v>
      </c>
      <c r="BI206" s="157">
        <f t="shared" si="58"/>
        <v>0</v>
      </c>
      <c r="BJ206" s="17" t="s">
        <v>88</v>
      </c>
      <c r="BK206" s="157">
        <f t="shared" si="59"/>
        <v>0</v>
      </c>
      <c r="BL206" s="17" t="s">
        <v>625</v>
      </c>
      <c r="BM206" s="156" t="s">
        <v>3399</v>
      </c>
    </row>
    <row r="207" spans="2:65" s="1" customFormat="1" ht="16.5" customHeight="1">
      <c r="B207" s="143"/>
      <c r="C207" s="188" t="s">
        <v>563</v>
      </c>
      <c r="D207" s="188" t="s">
        <v>523</v>
      </c>
      <c r="E207" s="189" t="s">
        <v>3400</v>
      </c>
      <c r="F207" s="190" t="s">
        <v>3401</v>
      </c>
      <c r="G207" s="191" t="s">
        <v>318</v>
      </c>
      <c r="H207" s="192">
        <v>3</v>
      </c>
      <c r="I207" s="193"/>
      <c r="J207" s="194">
        <f t="shared" si="50"/>
        <v>0</v>
      </c>
      <c r="K207" s="195"/>
      <c r="L207" s="196"/>
      <c r="M207" s="197" t="s">
        <v>1</v>
      </c>
      <c r="N207" s="198" t="s">
        <v>41</v>
      </c>
      <c r="P207" s="154">
        <f t="shared" si="51"/>
        <v>0</v>
      </c>
      <c r="Q207" s="154">
        <v>0</v>
      </c>
      <c r="R207" s="154">
        <f t="shared" si="52"/>
        <v>0</v>
      </c>
      <c r="S207" s="154">
        <v>0</v>
      </c>
      <c r="T207" s="155">
        <f t="shared" si="53"/>
        <v>0</v>
      </c>
      <c r="AR207" s="156" t="s">
        <v>1771</v>
      </c>
      <c r="AT207" s="156" t="s">
        <v>523</v>
      </c>
      <c r="AU207" s="156" t="s">
        <v>104</v>
      </c>
      <c r="AY207" s="17" t="s">
        <v>273</v>
      </c>
      <c r="BE207" s="157">
        <f t="shared" si="54"/>
        <v>0</v>
      </c>
      <c r="BF207" s="157">
        <f t="shared" si="55"/>
        <v>0</v>
      </c>
      <c r="BG207" s="157">
        <f t="shared" si="56"/>
        <v>0</v>
      </c>
      <c r="BH207" s="157">
        <f t="shared" si="57"/>
        <v>0</v>
      </c>
      <c r="BI207" s="157">
        <f t="shared" si="58"/>
        <v>0</v>
      </c>
      <c r="BJ207" s="17" t="s">
        <v>88</v>
      </c>
      <c r="BK207" s="157">
        <f t="shared" si="59"/>
        <v>0</v>
      </c>
      <c r="BL207" s="17" t="s">
        <v>625</v>
      </c>
      <c r="BM207" s="156" t="s">
        <v>3402</v>
      </c>
    </row>
    <row r="208" spans="2:65" s="1" customFormat="1" ht="16.5" customHeight="1">
      <c r="B208" s="143"/>
      <c r="C208" s="188" t="s">
        <v>567</v>
      </c>
      <c r="D208" s="188" t="s">
        <v>523</v>
      </c>
      <c r="E208" s="189" t="s">
        <v>3403</v>
      </c>
      <c r="F208" s="190" t="s">
        <v>3404</v>
      </c>
      <c r="G208" s="191" t="s">
        <v>344</v>
      </c>
      <c r="H208" s="192">
        <v>20</v>
      </c>
      <c r="I208" s="193"/>
      <c r="J208" s="194">
        <f t="shared" si="50"/>
        <v>0</v>
      </c>
      <c r="K208" s="195"/>
      <c r="L208" s="196"/>
      <c r="M208" s="197" t="s">
        <v>1</v>
      </c>
      <c r="N208" s="198" t="s">
        <v>41</v>
      </c>
      <c r="P208" s="154">
        <f t="shared" si="51"/>
        <v>0</v>
      </c>
      <c r="Q208" s="154">
        <v>0</v>
      </c>
      <c r="R208" s="154">
        <f t="shared" si="52"/>
        <v>0</v>
      </c>
      <c r="S208" s="154">
        <v>0</v>
      </c>
      <c r="T208" s="155">
        <f t="shared" si="53"/>
        <v>0</v>
      </c>
      <c r="AR208" s="156" t="s">
        <v>1771</v>
      </c>
      <c r="AT208" s="156" t="s">
        <v>523</v>
      </c>
      <c r="AU208" s="156" t="s">
        <v>104</v>
      </c>
      <c r="AY208" s="17" t="s">
        <v>273</v>
      </c>
      <c r="BE208" s="157">
        <f t="shared" si="54"/>
        <v>0</v>
      </c>
      <c r="BF208" s="157">
        <f t="shared" si="55"/>
        <v>0</v>
      </c>
      <c r="BG208" s="157">
        <f t="shared" si="56"/>
        <v>0</v>
      </c>
      <c r="BH208" s="157">
        <f t="shared" si="57"/>
        <v>0</v>
      </c>
      <c r="BI208" s="157">
        <f t="shared" si="58"/>
        <v>0</v>
      </c>
      <c r="BJ208" s="17" t="s">
        <v>88</v>
      </c>
      <c r="BK208" s="157">
        <f t="shared" si="59"/>
        <v>0</v>
      </c>
      <c r="BL208" s="17" t="s">
        <v>625</v>
      </c>
      <c r="BM208" s="156" t="s">
        <v>3405</v>
      </c>
    </row>
    <row r="209" spans="2:65" s="1" customFormat="1" ht="16.5" customHeight="1">
      <c r="B209" s="143"/>
      <c r="C209" s="188" t="s">
        <v>569</v>
      </c>
      <c r="D209" s="188" t="s">
        <v>523</v>
      </c>
      <c r="E209" s="189" t="s">
        <v>3406</v>
      </c>
      <c r="F209" s="190" t="s">
        <v>3407</v>
      </c>
      <c r="G209" s="191" t="s">
        <v>318</v>
      </c>
      <c r="H209" s="192">
        <v>1</v>
      </c>
      <c r="I209" s="193"/>
      <c r="J209" s="194">
        <f t="shared" si="50"/>
        <v>0</v>
      </c>
      <c r="K209" s="195"/>
      <c r="L209" s="196"/>
      <c r="M209" s="197" t="s">
        <v>1</v>
      </c>
      <c r="N209" s="198" t="s">
        <v>41</v>
      </c>
      <c r="P209" s="154">
        <f t="shared" si="51"/>
        <v>0</v>
      </c>
      <c r="Q209" s="154">
        <v>0</v>
      </c>
      <c r="R209" s="154">
        <f t="shared" si="52"/>
        <v>0</v>
      </c>
      <c r="S209" s="154">
        <v>0</v>
      </c>
      <c r="T209" s="155">
        <f t="shared" si="53"/>
        <v>0</v>
      </c>
      <c r="AR209" s="156" t="s">
        <v>1771</v>
      </c>
      <c r="AT209" s="156" t="s">
        <v>523</v>
      </c>
      <c r="AU209" s="156" t="s">
        <v>104</v>
      </c>
      <c r="AY209" s="17" t="s">
        <v>273</v>
      </c>
      <c r="BE209" s="157">
        <f t="shared" si="54"/>
        <v>0</v>
      </c>
      <c r="BF209" s="157">
        <f t="shared" si="55"/>
        <v>0</v>
      </c>
      <c r="BG209" s="157">
        <f t="shared" si="56"/>
        <v>0</v>
      </c>
      <c r="BH209" s="157">
        <f t="shared" si="57"/>
        <v>0</v>
      </c>
      <c r="BI209" s="157">
        <f t="shared" si="58"/>
        <v>0</v>
      </c>
      <c r="BJ209" s="17" t="s">
        <v>88</v>
      </c>
      <c r="BK209" s="157">
        <f t="shared" si="59"/>
        <v>0</v>
      </c>
      <c r="BL209" s="17" t="s">
        <v>625</v>
      </c>
      <c r="BM209" s="156" t="s">
        <v>3408</v>
      </c>
    </row>
    <row r="210" spans="2:65" s="1" customFormat="1" ht="16.5" customHeight="1">
      <c r="B210" s="143"/>
      <c r="C210" s="188" t="s">
        <v>572</v>
      </c>
      <c r="D210" s="188" t="s">
        <v>523</v>
      </c>
      <c r="E210" s="189" t="s">
        <v>3409</v>
      </c>
      <c r="F210" s="190" t="s">
        <v>3410</v>
      </c>
      <c r="G210" s="191" t="s">
        <v>318</v>
      </c>
      <c r="H210" s="192">
        <v>3</v>
      </c>
      <c r="I210" s="193"/>
      <c r="J210" s="194">
        <f t="shared" si="50"/>
        <v>0</v>
      </c>
      <c r="K210" s="195"/>
      <c r="L210" s="196"/>
      <c r="M210" s="197" t="s">
        <v>1</v>
      </c>
      <c r="N210" s="198" t="s">
        <v>41</v>
      </c>
      <c r="P210" s="154">
        <f t="shared" si="51"/>
        <v>0</v>
      </c>
      <c r="Q210" s="154">
        <v>0</v>
      </c>
      <c r="R210" s="154">
        <f t="shared" si="52"/>
        <v>0</v>
      </c>
      <c r="S210" s="154">
        <v>0</v>
      </c>
      <c r="T210" s="155">
        <f t="shared" si="53"/>
        <v>0</v>
      </c>
      <c r="AR210" s="156" t="s">
        <v>1771</v>
      </c>
      <c r="AT210" s="156" t="s">
        <v>523</v>
      </c>
      <c r="AU210" s="156" t="s">
        <v>104</v>
      </c>
      <c r="AY210" s="17" t="s">
        <v>273</v>
      </c>
      <c r="BE210" s="157">
        <f t="shared" si="54"/>
        <v>0</v>
      </c>
      <c r="BF210" s="157">
        <f t="shared" si="55"/>
        <v>0</v>
      </c>
      <c r="BG210" s="157">
        <f t="shared" si="56"/>
        <v>0</v>
      </c>
      <c r="BH210" s="157">
        <f t="shared" si="57"/>
        <v>0</v>
      </c>
      <c r="BI210" s="157">
        <f t="shared" si="58"/>
        <v>0</v>
      </c>
      <c r="BJ210" s="17" t="s">
        <v>88</v>
      </c>
      <c r="BK210" s="157">
        <f t="shared" si="59"/>
        <v>0</v>
      </c>
      <c r="BL210" s="17" t="s">
        <v>625</v>
      </c>
      <c r="BM210" s="156" t="s">
        <v>3411</v>
      </c>
    </row>
    <row r="211" spans="2:65" s="1" customFormat="1" ht="16.5" customHeight="1">
      <c r="B211" s="143"/>
      <c r="C211" s="188" t="s">
        <v>576</v>
      </c>
      <c r="D211" s="188" t="s">
        <v>523</v>
      </c>
      <c r="E211" s="189" t="s">
        <v>3412</v>
      </c>
      <c r="F211" s="190" t="s">
        <v>3413</v>
      </c>
      <c r="G211" s="191" t="s">
        <v>318</v>
      </c>
      <c r="H211" s="192">
        <v>1</v>
      </c>
      <c r="I211" s="193"/>
      <c r="J211" s="194">
        <f t="shared" si="50"/>
        <v>0</v>
      </c>
      <c r="K211" s="195"/>
      <c r="L211" s="196"/>
      <c r="M211" s="197" t="s">
        <v>1</v>
      </c>
      <c r="N211" s="198" t="s">
        <v>41</v>
      </c>
      <c r="P211" s="154">
        <f t="shared" si="51"/>
        <v>0</v>
      </c>
      <c r="Q211" s="154">
        <v>0</v>
      </c>
      <c r="R211" s="154">
        <f t="shared" si="52"/>
        <v>0</v>
      </c>
      <c r="S211" s="154">
        <v>0</v>
      </c>
      <c r="T211" s="155">
        <f t="shared" si="53"/>
        <v>0</v>
      </c>
      <c r="AR211" s="156" t="s">
        <v>1771</v>
      </c>
      <c r="AT211" s="156" t="s">
        <v>523</v>
      </c>
      <c r="AU211" s="156" t="s">
        <v>104</v>
      </c>
      <c r="AY211" s="17" t="s">
        <v>273</v>
      </c>
      <c r="BE211" s="157">
        <f t="shared" si="54"/>
        <v>0</v>
      </c>
      <c r="BF211" s="157">
        <f t="shared" si="55"/>
        <v>0</v>
      </c>
      <c r="BG211" s="157">
        <f t="shared" si="56"/>
        <v>0</v>
      </c>
      <c r="BH211" s="157">
        <f t="shared" si="57"/>
        <v>0</v>
      </c>
      <c r="BI211" s="157">
        <f t="shared" si="58"/>
        <v>0</v>
      </c>
      <c r="BJ211" s="17" t="s">
        <v>88</v>
      </c>
      <c r="BK211" s="157">
        <f t="shared" si="59"/>
        <v>0</v>
      </c>
      <c r="BL211" s="17" t="s">
        <v>625</v>
      </c>
      <c r="BM211" s="156" t="s">
        <v>3414</v>
      </c>
    </row>
    <row r="212" spans="2:65" s="1" customFormat="1" ht="16.5" customHeight="1">
      <c r="B212" s="143"/>
      <c r="C212" s="188" t="s">
        <v>580</v>
      </c>
      <c r="D212" s="188" t="s">
        <v>523</v>
      </c>
      <c r="E212" s="189" t="s">
        <v>3415</v>
      </c>
      <c r="F212" s="190" t="s">
        <v>3416</v>
      </c>
      <c r="G212" s="191" t="s">
        <v>318</v>
      </c>
      <c r="H212" s="192">
        <v>1</v>
      </c>
      <c r="I212" s="193"/>
      <c r="J212" s="194">
        <f t="shared" si="50"/>
        <v>0</v>
      </c>
      <c r="K212" s="195"/>
      <c r="L212" s="196"/>
      <c r="M212" s="197" t="s">
        <v>1</v>
      </c>
      <c r="N212" s="198" t="s">
        <v>41</v>
      </c>
      <c r="P212" s="154">
        <f t="shared" si="51"/>
        <v>0</v>
      </c>
      <c r="Q212" s="154">
        <v>0</v>
      </c>
      <c r="R212" s="154">
        <f t="shared" si="52"/>
        <v>0</v>
      </c>
      <c r="S212" s="154">
        <v>0</v>
      </c>
      <c r="T212" s="155">
        <f t="shared" si="53"/>
        <v>0</v>
      </c>
      <c r="AR212" s="156" t="s">
        <v>1771</v>
      </c>
      <c r="AT212" s="156" t="s">
        <v>523</v>
      </c>
      <c r="AU212" s="156" t="s">
        <v>104</v>
      </c>
      <c r="AY212" s="17" t="s">
        <v>273</v>
      </c>
      <c r="BE212" s="157">
        <f t="shared" si="54"/>
        <v>0</v>
      </c>
      <c r="BF212" s="157">
        <f t="shared" si="55"/>
        <v>0</v>
      </c>
      <c r="BG212" s="157">
        <f t="shared" si="56"/>
        <v>0</v>
      </c>
      <c r="BH212" s="157">
        <f t="shared" si="57"/>
        <v>0</v>
      </c>
      <c r="BI212" s="157">
        <f t="shared" si="58"/>
        <v>0</v>
      </c>
      <c r="BJ212" s="17" t="s">
        <v>88</v>
      </c>
      <c r="BK212" s="157">
        <f t="shared" si="59"/>
        <v>0</v>
      </c>
      <c r="BL212" s="17" t="s">
        <v>625</v>
      </c>
      <c r="BM212" s="156" t="s">
        <v>3417</v>
      </c>
    </row>
    <row r="213" spans="2:65" s="1" customFormat="1" ht="16.5" customHeight="1">
      <c r="B213" s="143"/>
      <c r="C213" s="188" t="s">
        <v>143</v>
      </c>
      <c r="D213" s="188" t="s">
        <v>523</v>
      </c>
      <c r="E213" s="189" t="s">
        <v>3418</v>
      </c>
      <c r="F213" s="190" t="s">
        <v>3419</v>
      </c>
      <c r="G213" s="191" t="s">
        <v>318</v>
      </c>
      <c r="H213" s="192">
        <v>1</v>
      </c>
      <c r="I213" s="193"/>
      <c r="J213" s="194">
        <f t="shared" si="50"/>
        <v>0</v>
      </c>
      <c r="K213" s="195"/>
      <c r="L213" s="196"/>
      <c r="M213" s="197" t="s">
        <v>1</v>
      </c>
      <c r="N213" s="198" t="s">
        <v>41</v>
      </c>
      <c r="P213" s="154">
        <f t="shared" si="51"/>
        <v>0</v>
      </c>
      <c r="Q213" s="154">
        <v>0</v>
      </c>
      <c r="R213" s="154">
        <f t="shared" si="52"/>
        <v>0</v>
      </c>
      <c r="S213" s="154">
        <v>0</v>
      </c>
      <c r="T213" s="155">
        <f t="shared" si="53"/>
        <v>0</v>
      </c>
      <c r="AR213" s="156" t="s">
        <v>1771</v>
      </c>
      <c r="AT213" s="156" t="s">
        <v>523</v>
      </c>
      <c r="AU213" s="156" t="s">
        <v>104</v>
      </c>
      <c r="AY213" s="17" t="s">
        <v>273</v>
      </c>
      <c r="BE213" s="157">
        <f t="shared" si="54"/>
        <v>0</v>
      </c>
      <c r="BF213" s="157">
        <f t="shared" si="55"/>
        <v>0</v>
      </c>
      <c r="BG213" s="157">
        <f t="shared" si="56"/>
        <v>0</v>
      </c>
      <c r="BH213" s="157">
        <f t="shared" si="57"/>
        <v>0</v>
      </c>
      <c r="BI213" s="157">
        <f t="shared" si="58"/>
        <v>0</v>
      </c>
      <c r="BJ213" s="17" t="s">
        <v>88</v>
      </c>
      <c r="BK213" s="157">
        <f t="shared" si="59"/>
        <v>0</v>
      </c>
      <c r="BL213" s="17" t="s">
        <v>625</v>
      </c>
      <c r="BM213" s="156" t="s">
        <v>3420</v>
      </c>
    </row>
    <row r="214" spans="2:65" s="1" customFormat="1" ht="16.5" customHeight="1">
      <c r="B214" s="143"/>
      <c r="C214" s="188" t="s">
        <v>588</v>
      </c>
      <c r="D214" s="188" t="s">
        <v>523</v>
      </c>
      <c r="E214" s="189" t="s">
        <v>3421</v>
      </c>
      <c r="F214" s="190" t="s">
        <v>3422</v>
      </c>
      <c r="G214" s="191" t="s">
        <v>318</v>
      </c>
      <c r="H214" s="192">
        <v>2</v>
      </c>
      <c r="I214" s="193"/>
      <c r="J214" s="194">
        <f t="shared" si="50"/>
        <v>0</v>
      </c>
      <c r="K214" s="195"/>
      <c r="L214" s="196"/>
      <c r="M214" s="197" t="s">
        <v>1</v>
      </c>
      <c r="N214" s="198" t="s">
        <v>41</v>
      </c>
      <c r="P214" s="154">
        <f t="shared" si="51"/>
        <v>0</v>
      </c>
      <c r="Q214" s="154">
        <v>0</v>
      </c>
      <c r="R214" s="154">
        <f t="shared" si="52"/>
        <v>0</v>
      </c>
      <c r="S214" s="154">
        <v>0</v>
      </c>
      <c r="T214" s="155">
        <f t="shared" si="53"/>
        <v>0</v>
      </c>
      <c r="AR214" s="156" t="s">
        <v>1771</v>
      </c>
      <c r="AT214" s="156" t="s">
        <v>523</v>
      </c>
      <c r="AU214" s="156" t="s">
        <v>104</v>
      </c>
      <c r="AY214" s="17" t="s">
        <v>273</v>
      </c>
      <c r="BE214" s="157">
        <f t="shared" si="54"/>
        <v>0</v>
      </c>
      <c r="BF214" s="157">
        <f t="shared" si="55"/>
        <v>0</v>
      </c>
      <c r="BG214" s="157">
        <f t="shared" si="56"/>
        <v>0</v>
      </c>
      <c r="BH214" s="157">
        <f t="shared" si="57"/>
        <v>0</v>
      </c>
      <c r="BI214" s="157">
        <f t="shared" si="58"/>
        <v>0</v>
      </c>
      <c r="BJ214" s="17" t="s">
        <v>88</v>
      </c>
      <c r="BK214" s="157">
        <f t="shared" si="59"/>
        <v>0</v>
      </c>
      <c r="BL214" s="17" t="s">
        <v>625</v>
      </c>
      <c r="BM214" s="156" t="s">
        <v>3423</v>
      </c>
    </row>
    <row r="215" spans="2:65" s="1" customFormat="1" ht="16.5" customHeight="1">
      <c r="B215" s="143"/>
      <c r="C215" s="188" t="s">
        <v>592</v>
      </c>
      <c r="D215" s="188" t="s">
        <v>523</v>
      </c>
      <c r="E215" s="189" t="s">
        <v>3424</v>
      </c>
      <c r="F215" s="190" t="s">
        <v>3425</v>
      </c>
      <c r="G215" s="191" t="s">
        <v>318</v>
      </c>
      <c r="H215" s="192">
        <v>1</v>
      </c>
      <c r="I215" s="193"/>
      <c r="J215" s="194">
        <f t="shared" si="50"/>
        <v>0</v>
      </c>
      <c r="K215" s="195"/>
      <c r="L215" s="196"/>
      <c r="M215" s="197" t="s">
        <v>1</v>
      </c>
      <c r="N215" s="198" t="s">
        <v>41</v>
      </c>
      <c r="P215" s="154">
        <f t="shared" si="51"/>
        <v>0</v>
      </c>
      <c r="Q215" s="154">
        <v>0</v>
      </c>
      <c r="R215" s="154">
        <f t="shared" si="52"/>
        <v>0</v>
      </c>
      <c r="S215" s="154">
        <v>0</v>
      </c>
      <c r="T215" s="155">
        <f t="shared" si="53"/>
        <v>0</v>
      </c>
      <c r="AR215" s="156" t="s">
        <v>1771</v>
      </c>
      <c r="AT215" s="156" t="s">
        <v>523</v>
      </c>
      <c r="AU215" s="156" t="s">
        <v>104</v>
      </c>
      <c r="AY215" s="17" t="s">
        <v>273</v>
      </c>
      <c r="BE215" s="157">
        <f t="shared" si="54"/>
        <v>0</v>
      </c>
      <c r="BF215" s="157">
        <f t="shared" si="55"/>
        <v>0</v>
      </c>
      <c r="BG215" s="157">
        <f t="shared" si="56"/>
        <v>0</v>
      </c>
      <c r="BH215" s="157">
        <f t="shared" si="57"/>
        <v>0</v>
      </c>
      <c r="BI215" s="157">
        <f t="shared" si="58"/>
        <v>0</v>
      </c>
      <c r="BJ215" s="17" t="s">
        <v>88</v>
      </c>
      <c r="BK215" s="157">
        <f t="shared" si="59"/>
        <v>0</v>
      </c>
      <c r="BL215" s="17" t="s">
        <v>625</v>
      </c>
      <c r="BM215" s="156" t="s">
        <v>3426</v>
      </c>
    </row>
    <row r="216" spans="2:65" s="1" customFormat="1" ht="16.5" customHeight="1">
      <c r="B216" s="143"/>
      <c r="C216" s="188" t="s">
        <v>600</v>
      </c>
      <c r="D216" s="188" t="s">
        <v>523</v>
      </c>
      <c r="E216" s="189" t="s">
        <v>3427</v>
      </c>
      <c r="F216" s="190" t="s">
        <v>3428</v>
      </c>
      <c r="G216" s="191" t="s">
        <v>318</v>
      </c>
      <c r="H216" s="192">
        <v>1</v>
      </c>
      <c r="I216" s="193"/>
      <c r="J216" s="194">
        <f t="shared" si="50"/>
        <v>0</v>
      </c>
      <c r="K216" s="195"/>
      <c r="L216" s="196"/>
      <c r="M216" s="197" t="s">
        <v>1</v>
      </c>
      <c r="N216" s="198" t="s">
        <v>41</v>
      </c>
      <c r="P216" s="154">
        <f t="shared" si="51"/>
        <v>0</v>
      </c>
      <c r="Q216" s="154">
        <v>0</v>
      </c>
      <c r="R216" s="154">
        <f t="shared" si="52"/>
        <v>0</v>
      </c>
      <c r="S216" s="154">
        <v>0</v>
      </c>
      <c r="T216" s="155">
        <f t="shared" si="53"/>
        <v>0</v>
      </c>
      <c r="AR216" s="156" t="s">
        <v>1771</v>
      </c>
      <c r="AT216" s="156" t="s">
        <v>523</v>
      </c>
      <c r="AU216" s="156" t="s">
        <v>104</v>
      </c>
      <c r="AY216" s="17" t="s">
        <v>273</v>
      </c>
      <c r="BE216" s="157">
        <f t="shared" si="54"/>
        <v>0</v>
      </c>
      <c r="BF216" s="157">
        <f t="shared" si="55"/>
        <v>0</v>
      </c>
      <c r="BG216" s="157">
        <f t="shared" si="56"/>
        <v>0</v>
      </c>
      <c r="BH216" s="157">
        <f t="shared" si="57"/>
        <v>0</v>
      </c>
      <c r="BI216" s="157">
        <f t="shared" si="58"/>
        <v>0</v>
      </c>
      <c r="BJ216" s="17" t="s">
        <v>88</v>
      </c>
      <c r="BK216" s="157">
        <f t="shared" si="59"/>
        <v>0</v>
      </c>
      <c r="BL216" s="17" t="s">
        <v>625</v>
      </c>
      <c r="BM216" s="156" t="s">
        <v>3429</v>
      </c>
    </row>
    <row r="217" spans="2:65" s="1" customFormat="1" ht="16.5" customHeight="1">
      <c r="B217" s="143"/>
      <c r="C217" s="188" t="s">
        <v>612</v>
      </c>
      <c r="D217" s="188" t="s">
        <v>523</v>
      </c>
      <c r="E217" s="189" t="s">
        <v>3430</v>
      </c>
      <c r="F217" s="190" t="s">
        <v>3431</v>
      </c>
      <c r="G217" s="191" t="s">
        <v>318</v>
      </c>
      <c r="H217" s="192">
        <v>1</v>
      </c>
      <c r="I217" s="193"/>
      <c r="J217" s="194">
        <f t="shared" si="50"/>
        <v>0</v>
      </c>
      <c r="K217" s="195"/>
      <c r="L217" s="196"/>
      <c r="M217" s="197" t="s">
        <v>1</v>
      </c>
      <c r="N217" s="198" t="s">
        <v>41</v>
      </c>
      <c r="P217" s="154">
        <f t="shared" si="51"/>
        <v>0</v>
      </c>
      <c r="Q217" s="154">
        <v>0</v>
      </c>
      <c r="R217" s="154">
        <f t="shared" si="52"/>
        <v>0</v>
      </c>
      <c r="S217" s="154">
        <v>0</v>
      </c>
      <c r="T217" s="155">
        <f t="shared" si="53"/>
        <v>0</v>
      </c>
      <c r="AR217" s="156" t="s">
        <v>1771</v>
      </c>
      <c r="AT217" s="156" t="s">
        <v>523</v>
      </c>
      <c r="AU217" s="156" t="s">
        <v>104</v>
      </c>
      <c r="AY217" s="17" t="s">
        <v>273</v>
      </c>
      <c r="BE217" s="157">
        <f t="shared" si="54"/>
        <v>0</v>
      </c>
      <c r="BF217" s="157">
        <f t="shared" si="55"/>
        <v>0</v>
      </c>
      <c r="BG217" s="157">
        <f t="shared" si="56"/>
        <v>0</v>
      </c>
      <c r="BH217" s="157">
        <f t="shared" si="57"/>
        <v>0</v>
      </c>
      <c r="BI217" s="157">
        <f t="shared" si="58"/>
        <v>0</v>
      </c>
      <c r="BJ217" s="17" t="s">
        <v>88</v>
      </c>
      <c r="BK217" s="157">
        <f t="shared" si="59"/>
        <v>0</v>
      </c>
      <c r="BL217" s="17" t="s">
        <v>625</v>
      </c>
      <c r="BM217" s="156" t="s">
        <v>3432</v>
      </c>
    </row>
    <row r="218" spans="2:65" s="1" customFormat="1" ht="16.5" customHeight="1">
      <c r="B218" s="143"/>
      <c r="C218" s="188" t="s">
        <v>618</v>
      </c>
      <c r="D218" s="188" t="s">
        <v>523</v>
      </c>
      <c r="E218" s="189" t="s">
        <v>3433</v>
      </c>
      <c r="F218" s="190" t="s">
        <v>3434</v>
      </c>
      <c r="G218" s="191" t="s">
        <v>318</v>
      </c>
      <c r="H218" s="192">
        <v>10</v>
      </c>
      <c r="I218" s="193"/>
      <c r="J218" s="194">
        <f t="shared" si="50"/>
        <v>0</v>
      </c>
      <c r="K218" s="195"/>
      <c r="L218" s="196"/>
      <c r="M218" s="197" t="s">
        <v>1</v>
      </c>
      <c r="N218" s="198" t="s">
        <v>41</v>
      </c>
      <c r="P218" s="154">
        <f t="shared" si="51"/>
        <v>0</v>
      </c>
      <c r="Q218" s="154">
        <v>0</v>
      </c>
      <c r="R218" s="154">
        <f t="shared" si="52"/>
        <v>0</v>
      </c>
      <c r="S218" s="154">
        <v>0</v>
      </c>
      <c r="T218" s="155">
        <f t="shared" si="53"/>
        <v>0</v>
      </c>
      <c r="AR218" s="156" t="s">
        <v>1771</v>
      </c>
      <c r="AT218" s="156" t="s">
        <v>523</v>
      </c>
      <c r="AU218" s="156" t="s">
        <v>104</v>
      </c>
      <c r="AY218" s="17" t="s">
        <v>273</v>
      </c>
      <c r="BE218" s="157">
        <f t="shared" si="54"/>
        <v>0</v>
      </c>
      <c r="BF218" s="157">
        <f t="shared" si="55"/>
        <v>0</v>
      </c>
      <c r="BG218" s="157">
        <f t="shared" si="56"/>
        <v>0</v>
      </c>
      <c r="BH218" s="157">
        <f t="shared" si="57"/>
        <v>0</v>
      </c>
      <c r="BI218" s="157">
        <f t="shared" si="58"/>
        <v>0</v>
      </c>
      <c r="BJ218" s="17" t="s">
        <v>88</v>
      </c>
      <c r="BK218" s="157">
        <f t="shared" si="59"/>
        <v>0</v>
      </c>
      <c r="BL218" s="17" t="s">
        <v>625</v>
      </c>
      <c r="BM218" s="156" t="s">
        <v>3435</v>
      </c>
    </row>
    <row r="219" spans="2:65" s="1" customFormat="1" ht="16.5" customHeight="1">
      <c r="B219" s="143"/>
      <c r="C219" s="188" t="s">
        <v>620</v>
      </c>
      <c r="D219" s="188" t="s">
        <v>523</v>
      </c>
      <c r="E219" s="189" t="s">
        <v>3436</v>
      </c>
      <c r="F219" s="190" t="s">
        <v>3437</v>
      </c>
      <c r="G219" s="191" t="s">
        <v>318</v>
      </c>
      <c r="H219" s="192">
        <v>6</v>
      </c>
      <c r="I219" s="193"/>
      <c r="J219" s="194">
        <f t="shared" si="50"/>
        <v>0</v>
      </c>
      <c r="K219" s="195"/>
      <c r="L219" s="196"/>
      <c r="M219" s="197" t="s">
        <v>1</v>
      </c>
      <c r="N219" s="198" t="s">
        <v>41</v>
      </c>
      <c r="P219" s="154">
        <f t="shared" si="51"/>
        <v>0</v>
      </c>
      <c r="Q219" s="154">
        <v>0</v>
      </c>
      <c r="R219" s="154">
        <f t="shared" si="52"/>
        <v>0</v>
      </c>
      <c r="S219" s="154">
        <v>0</v>
      </c>
      <c r="T219" s="155">
        <f t="shared" si="53"/>
        <v>0</v>
      </c>
      <c r="AR219" s="156" t="s">
        <v>1771</v>
      </c>
      <c r="AT219" s="156" t="s">
        <v>523</v>
      </c>
      <c r="AU219" s="156" t="s">
        <v>104</v>
      </c>
      <c r="AY219" s="17" t="s">
        <v>273</v>
      </c>
      <c r="BE219" s="157">
        <f t="shared" si="54"/>
        <v>0</v>
      </c>
      <c r="BF219" s="157">
        <f t="shared" si="55"/>
        <v>0</v>
      </c>
      <c r="BG219" s="157">
        <f t="shared" si="56"/>
        <v>0</v>
      </c>
      <c r="BH219" s="157">
        <f t="shared" si="57"/>
        <v>0</v>
      </c>
      <c r="BI219" s="157">
        <f t="shared" si="58"/>
        <v>0</v>
      </c>
      <c r="BJ219" s="17" t="s">
        <v>88</v>
      </c>
      <c r="BK219" s="157">
        <f t="shared" si="59"/>
        <v>0</v>
      </c>
      <c r="BL219" s="17" t="s">
        <v>625</v>
      </c>
      <c r="BM219" s="156" t="s">
        <v>3438</v>
      </c>
    </row>
    <row r="220" spans="2:65" s="1" customFormat="1" ht="16.5" customHeight="1">
      <c r="B220" s="143"/>
      <c r="C220" s="144" t="s">
        <v>625</v>
      </c>
      <c r="D220" s="144" t="s">
        <v>274</v>
      </c>
      <c r="E220" s="145" t="s">
        <v>3439</v>
      </c>
      <c r="F220" s="146" t="s">
        <v>3440</v>
      </c>
      <c r="G220" s="147" t="s">
        <v>318</v>
      </c>
      <c r="H220" s="148">
        <v>1</v>
      </c>
      <c r="I220" s="149"/>
      <c r="J220" s="150">
        <f t="shared" si="50"/>
        <v>0</v>
      </c>
      <c r="K220" s="151"/>
      <c r="L220" s="32"/>
      <c r="M220" s="152" t="s">
        <v>1</v>
      </c>
      <c r="N220" s="153" t="s">
        <v>41</v>
      </c>
      <c r="P220" s="154">
        <f t="shared" si="51"/>
        <v>0</v>
      </c>
      <c r="Q220" s="154">
        <v>0</v>
      </c>
      <c r="R220" s="154">
        <f t="shared" si="52"/>
        <v>0</v>
      </c>
      <c r="S220" s="154">
        <v>0</v>
      </c>
      <c r="T220" s="155">
        <f t="shared" si="53"/>
        <v>0</v>
      </c>
      <c r="AR220" s="156" t="s">
        <v>625</v>
      </c>
      <c r="AT220" s="156" t="s">
        <v>274</v>
      </c>
      <c r="AU220" s="156" t="s">
        <v>104</v>
      </c>
      <c r="AY220" s="17" t="s">
        <v>273</v>
      </c>
      <c r="BE220" s="157">
        <f t="shared" si="54"/>
        <v>0</v>
      </c>
      <c r="BF220" s="157">
        <f t="shared" si="55"/>
        <v>0</v>
      </c>
      <c r="BG220" s="157">
        <f t="shared" si="56"/>
        <v>0</v>
      </c>
      <c r="BH220" s="157">
        <f t="shared" si="57"/>
        <v>0</v>
      </c>
      <c r="BI220" s="157">
        <f t="shared" si="58"/>
        <v>0</v>
      </c>
      <c r="BJ220" s="17" t="s">
        <v>88</v>
      </c>
      <c r="BK220" s="157">
        <f t="shared" si="59"/>
        <v>0</v>
      </c>
      <c r="BL220" s="17" t="s">
        <v>625</v>
      </c>
      <c r="BM220" s="156" t="s">
        <v>3441</v>
      </c>
    </row>
    <row r="221" spans="2:65" s="11" customFormat="1" ht="22.9" customHeight="1">
      <c r="B221" s="133"/>
      <c r="D221" s="134" t="s">
        <v>74</v>
      </c>
      <c r="E221" s="172" t="s">
        <v>3442</v>
      </c>
      <c r="F221" s="172" t="s">
        <v>3443</v>
      </c>
      <c r="I221" s="136"/>
      <c r="J221" s="173">
        <f>BK221</f>
        <v>0</v>
      </c>
      <c r="L221" s="133"/>
      <c r="M221" s="138"/>
      <c r="P221" s="139">
        <f>P222</f>
        <v>0</v>
      </c>
      <c r="R221" s="139">
        <f>R222</f>
        <v>0</v>
      </c>
      <c r="T221" s="140">
        <f>T222</f>
        <v>0</v>
      </c>
      <c r="AR221" s="134" t="s">
        <v>82</v>
      </c>
      <c r="AT221" s="141" t="s">
        <v>74</v>
      </c>
      <c r="AU221" s="141" t="s">
        <v>82</v>
      </c>
      <c r="AY221" s="134" t="s">
        <v>273</v>
      </c>
      <c r="BK221" s="142">
        <f>BK222</f>
        <v>0</v>
      </c>
    </row>
    <row r="222" spans="2:65" s="11" customFormat="1" ht="20.85" customHeight="1">
      <c r="B222" s="133"/>
      <c r="D222" s="134" t="s">
        <v>74</v>
      </c>
      <c r="E222" s="172" t="s">
        <v>2430</v>
      </c>
      <c r="F222" s="172" t="s">
        <v>1</v>
      </c>
      <c r="I222" s="136"/>
      <c r="J222" s="173">
        <f>BK222</f>
        <v>0</v>
      </c>
      <c r="L222" s="133"/>
      <c r="M222" s="138"/>
      <c r="P222" s="139">
        <f>SUM(P223:P244)</f>
        <v>0</v>
      </c>
      <c r="R222" s="139">
        <f>SUM(R223:R244)</f>
        <v>0</v>
      </c>
      <c r="T222" s="140">
        <f>SUM(T223:T244)</f>
        <v>0</v>
      </c>
      <c r="AR222" s="134" t="s">
        <v>82</v>
      </c>
      <c r="AT222" s="141" t="s">
        <v>74</v>
      </c>
      <c r="AU222" s="141" t="s">
        <v>88</v>
      </c>
      <c r="AY222" s="134" t="s">
        <v>273</v>
      </c>
      <c r="BK222" s="142">
        <f>SUM(BK223:BK244)</f>
        <v>0</v>
      </c>
    </row>
    <row r="223" spans="2:65" s="1" customFormat="1" ht="21.75" customHeight="1">
      <c r="B223" s="143"/>
      <c r="C223" s="188" t="s">
        <v>167</v>
      </c>
      <c r="D223" s="188" t="s">
        <v>523</v>
      </c>
      <c r="E223" s="189" t="s">
        <v>3444</v>
      </c>
      <c r="F223" s="190" t="s">
        <v>3445</v>
      </c>
      <c r="G223" s="191" t="s">
        <v>318</v>
      </c>
      <c r="H223" s="192">
        <v>1</v>
      </c>
      <c r="I223" s="193"/>
      <c r="J223" s="194">
        <f t="shared" ref="J223:J244" si="60">ROUND(I223*H223,2)</f>
        <v>0</v>
      </c>
      <c r="K223" s="195"/>
      <c r="L223" s="196"/>
      <c r="M223" s="197" t="s">
        <v>1</v>
      </c>
      <c r="N223" s="198" t="s">
        <v>41</v>
      </c>
      <c r="P223" s="154">
        <f t="shared" ref="P223:P244" si="61">O223*H223</f>
        <v>0</v>
      </c>
      <c r="Q223" s="154">
        <v>0</v>
      </c>
      <c r="R223" s="154">
        <f t="shared" ref="R223:R244" si="62">Q223*H223</f>
        <v>0</v>
      </c>
      <c r="S223" s="154">
        <v>0</v>
      </c>
      <c r="T223" s="155">
        <f t="shared" ref="T223:T244" si="63">S223*H223</f>
        <v>0</v>
      </c>
      <c r="AR223" s="156" t="s">
        <v>1771</v>
      </c>
      <c r="AT223" s="156" t="s">
        <v>523</v>
      </c>
      <c r="AU223" s="156" t="s">
        <v>104</v>
      </c>
      <c r="AY223" s="17" t="s">
        <v>273</v>
      </c>
      <c r="BE223" s="157">
        <f t="shared" ref="BE223:BE244" si="64">IF(N223="základná",J223,0)</f>
        <v>0</v>
      </c>
      <c r="BF223" s="157">
        <f t="shared" ref="BF223:BF244" si="65">IF(N223="znížená",J223,0)</f>
        <v>0</v>
      </c>
      <c r="BG223" s="157">
        <f t="shared" ref="BG223:BG244" si="66">IF(N223="zákl. prenesená",J223,0)</f>
        <v>0</v>
      </c>
      <c r="BH223" s="157">
        <f t="shared" ref="BH223:BH244" si="67">IF(N223="zníž. prenesená",J223,0)</f>
        <v>0</v>
      </c>
      <c r="BI223" s="157">
        <f t="shared" ref="BI223:BI244" si="68">IF(N223="nulová",J223,0)</f>
        <v>0</v>
      </c>
      <c r="BJ223" s="17" t="s">
        <v>88</v>
      </c>
      <c r="BK223" s="157">
        <f t="shared" ref="BK223:BK244" si="69">ROUND(I223*H223,2)</f>
        <v>0</v>
      </c>
      <c r="BL223" s="17" t="s">
        <v>625</v>
      </c>
      <c r="BM223" s="156" t="s">
        <v>3446</v>
      </c>
    </row>
    <row r="224" spans="2:65" s="1" customFormat="1" ht="16.5" customHeight="1">
      <c r="B224" s="143"/>
      <c r="C224" s="188" t="s">
        <v>639</v>
      </c>
      <c r="D224" s="188" t="s">
        <v>523</v>
      </c>
      <c r="E224" s="189" t="s">
        <v>3447</v>
      </c>
      <c r="F224" s="190" t="s">
        <v>3448</v>
      </c>
      <c r="G224" s="191" t="s">
        <v>318</v>
      </c>
      <c r="H224" s="192">
        <v>1</v>
      </c>
      <c r="I224" s="193"/>
      <c r="J224" s="194">
        <f t="shared" si="60"/>
        <v>0</v>
      </c>
      <c r="K224" s="195"/>
      <c r="L224" s="196"/>
      <c r="M224" s="197" t="s">
        <v>1</v>
      </c>
      <c r="N224" s="198" t="s">
        <v>41</v>
      </c>
      <c r="P224" s="154">
        <f t="shared" si="61"/>
        <v>0</v>
      </c>
      <c r="Q224" s="154">
        <v>0</v>
      </c>
      <c r="R224" s="154">
        <f t="shared" si="62"/>
        <v>0</v>
      </c>
      <c r="S224" s="154">
        <v>0</v>
      </c>
      <c r="T224" s="155">
        <f t="shared" si="63"/>
        <v>0</v>
      </c>
      <c r="AR224" s="156" t="s">
        <v>1771</v>
      </c>
      <c r="AT224" s="156" t="s">
        <v>523</v>
      </c>
      <c r="AU224" s="156" t="s">
        <v>104</v>
      </c>
      <c r="AY224" s="17" t="s">
        <v>273</v>
      </c>
      <c r="BE224" s="157">
        <f t="shared" si="64"/>
        <v>0</v>
      </c>
      <c r="BF224" s="157">
        <f t="shared" si="65"/>
        <v>0</v>
      </c>
      <c r="BG224" s="157">
        <f t="shared" si="66"/>
        <v>0</v>
      </c>
      <c r="BH224" s="157">
        <f t="shared" si="67"/>
        <v>0</v>
      </c>
      <c r="BI224" s="157">
        <f t="shared" si="68"/>
        <v>0</v>
      </c>
      <c r="BJ224" s="17" t="s">
        <v>88</v>
      </c>
      <c r="BK224" s="157">
        <f t="shared" si="69"/>
        <v>0</v>
      </c>
      <c r="BL224" s="17" t="s">
        <v>625</v>
      </c>
      <c r="BM224" s="156" t="s">
        <v>3449</v>
      </c>
    </row>
    <row r="225" spans="2:65" s="1" customFormat="1" ht="16.5" customHeight="1">
      <c r="B225" s="143"/>
      <c r="C225" s="188" t="s">
        <v>647</v>
      </c>
      <c r="D225" s="188" t="s">
        <v>523</v>
      </c>
      <c r="E225" s="189" t="s">
        <v>3376</v>
      </c>
      <c r="F225" s="190" t="s">
        <v>3377</v>
      </c>
      <c r="G225" s="191" t="s">
        <v>318</v>
      </c>
      <c r="H225" s="192">
        <v>1</v>
      </c>
      <c r="I225" s="193"/>
      <c r="J225" s="194">
        <f t="shared" si="60"/>
        <v>0</v>
      </c>
      <c r="K225" s="195"/>
      <c r="L225" s="196"/>
      <c r="M225" s="197" t="s">
        <v>1</v>
      </c>
      <c r="N225" s="198" t="s">
        <v>41</v>
      </c>
      <c r="P225" s="154">
        <f t="shared" si="61"/>
        <v>0</v>
      </c>
      <c r="Q225" s="154">
        <v>0</v>
      </c>
      <c r="R225" s="154">
        <f t="shared" si="62"/>
        <v>0</v>
      </c>
      <c r="S225" s="154">
        <v>0</v>
      </c>
      <c r="T225" s="155">
        <f t="shared" si="63"/>
        <v>0</v>
      </c>
      <c r="AR225" s="156" t="s">
        <v>1771</v>
      </c>
      <c r="AT225" s="156" t="s">
        <v>523</v>
      </c>
      <c r="AU225" s="156" t="s">
        <v>104</v>
      </c>
      <c r="AY225" s="17" t="s">
        <v>273</v>
      </c>
      <c r="BE225" s="157">
        <f t="shared" si="64"/>
        <v>0</v>
      </c>
      <c r="BF225" s="157">
        <f t="shared" si="65"/>
        <v>0</v>
      </c>
      <c r="BG225" s="157">
        <f t="shared" si="66"/>
        <v>0</v>
      </c>
      <c r="BH225" s="157">
        <f t="shared" si="67"/>
        <v>0</v>
      </c>
      <c r="BI225" s="157">
        <f t="shared" si="68"/>
        <v>0</v>
      </c>
      <c r="BJ225" s="17" t="s">
        <v>88</v>
      </c>
      <c r="BK225" s="157">
        <f t="shared" si="69"/>
        <v>0</v>
      </c>
      <c r="BL225" s="17" t="s">
        <v>625</v>
      </c>
      <c r="BM225" s="156" t="s">
        <v>3450</v>
      </c>
    </row>
    <row r="226" spans="2:65" s="1" customFormat="1" ht="16.5" customHeight="1">
      <c r="B226" s="143"/>
      <c r="C226" s="188" t="s">
        <v>652</v>
      </c>
      <c r="D226" s="188" t="s">
        <v>523</v>
      </c>
      <c r="E226" s="189" t="s">
        <v>3379</v>
      </c>
      <c r="F226" s="190" t="s">
        <v>3380</v>
      </c>
      <c r="G226" s="191" t="s">
        <v>338</v>
      </c>
      <c r="H226" s="192">
        <v>2</v>
      </c>
      <c r="I226" s="193"/>
      <c r="J226" s="194">
        <f t="shared" si="60"/>
        <v>0</v>
      </c>
      <c r="K226" s="195"/>
      <c r="L226" s="196"/>
      <c r="M226" s="197" t="s">
        <v>1</v>
      </c>
      <c r="N226" s="198" t="s">
        <v>41</v>
      </c>
      <c r="P226" s="154">
        <f t="shared" si="61"/>
        <v>0</v>
      </c>
      <c r="Q226" s="154">
        <v>0</v>
      </c>
      <c r="R226" s="154">
        <f t="shared" si="62"/>
        <v>0</v>
      </c>
      <c r="S226" s="154">
        <v>0</v>
      </c>
      <c r="T226" s="155">
        <f t="shared" si="63"/>
        <v>0</v>
      </c>
      <c r="AR226" s="156" t="s">
        <v>1771</v>
      </c>
      <c r="AT226" s="156" t="s">
        <v>523</v>
      </c>
      <c r="AU226" s="156" t="s">
        <v>104</v>
      </c>
      <c r="AY226" s="17" t="s">
        <v>273</v>
      </c>
      <c r="BE226" s="157">
        <f t="shared" si="64"/>
        <v>0</v>
      </c>
      <c r="BF226" s="157">
        <f t="shared" si="65"/>
        <v>0</v>
      </c>
      <c r="BG226" s="157">
        <f t="shared" si="66"/>
        <v>0</v>
      </c>
      <c r="BH226" s="157">
        <f t="shared" si="67"/>
        <v>0</v>
      </c>
      <c r="BI226" s="157">
        <f t="shared" si="68"/>
        <v>0</v>
      </c>
      <c r="BJ226" s="17" t="s">
        <v>88</v>
      </c>
      <c r="BK226" s="157">
        <f t="shared" si="69"/>
        <v>0</v>
      </c>
      <c r="BL226" s="17" t="s">
        <v>625</v>
      </c>
      <c r="BM226" s="156" t="s">
        <v>3451</v>
      </c>
    </row>
    <row r="227" spans="2:65" s="1" customFormat="1" ht="16.5" customHeight="1">
      <c r="B227" s="143"/>
      <c r="C227" s="188" t="s">
        <v>664</v>
      </c>
      <c r="D227" s="188" t="s">
        <v>523</v>
      </c>
      <c r="E227" s="189" t="s">
        <v>3382</v>
      </c>
      <c r="F227" s="190" t="s">
        <v>3383</v>
      </c>
      <c r="G227" s="191" t="s">
        <v>318</v>
      </c>
      <c r="H227" s="192">
        <v>1</v>
      </c>
      <c r="I227" s="193"/>
      <c r="J227" s="194">
        <f t="shared" si="60"/>
        <v>0</v>
      </c>
      <c r="K227" s="195"/>
      <c r="L227" s="196"/>
      <c r="M227" s="197" t="s">
        <v>1</v>
      </c>
      <c r="N227" s="198" t="s">
        <v>41</v>
      </c>
      <c r="P227" s="154">
        <f t="shared" si="61"/>
        <v>0</v>
      </c>
      <c r="Q227" s="154">
        <v>0</v>
      </c>
      <c r="R227" s="154">
        <f t="shared" si="62"/>
        <v>0</v>
      </c>
      <c r="S227" s="154">
        <v>0</v>
      </c>
      <c r="T227" s="155">
        <f t="shared" si="63"/>
        <v>0</v>
      </c>
      <c r="AR227" s="156" t="s">
        <v>1771</v>
      </c>
      <c r="AT227" s="156" t="s">
        <v>523</v>
      </c>
      <c r="AU227" s="156" t="s">
        <v>104</v>
      </c>
      <c r="AY227" s="17" t="s">
        <v>273</v>
      </c>
      <c r="BE227" s="157">
        <f t="shared" si="64"/>
        <v>0</v>
      </c>
      <c r="BF227" s="157">
        <f t="shared" si="65"/>
        <v>0</v>
      </c>
      <c r="BG227" s="157">
        <f t="shared" si="66"/>
        <v>0</v>
      </c>
      <c r="BH227" s="157">
        <f t="shared" si="67"/>
        <v>0</v>
      </c>
      <c r="BI227" s="157">
        <f t="shared" si="68"/>
        <v>0</v>
      </c>
      <c r="BJ227" s="17" t="s">
        <v>88</v>
      </c>
      <c r="BK227" s="157">
        <f t="shared" si="69"/>
        <v>0</v>
      </c>
      <c r="BL227" s="17" t="s">
        <v>625</v>
      </c>
      <c r="BM227" s="156" t="s">
        <v>3452</v>
      </c>
    </row>
    <row r="228" spans="2:65" s="1" customFormat="1" ht="16.5" customHeight="1">
      <c r="B228" s="143"/>
      <c r="C228" s="188" t="s">
        <v>669</v>
      </c>
      <c r="D228" s="188" t="s">
        <v>523</v>
      </c>
      <c r="E228" s="189" t="s">
        <v>3385</v>
      </c>
      <c r="F228" s="190" t="s">
        <v>3386</v>
      </c>
      <c r="G228" s="191" t="s">
        <v>318</v>
      </c>
      <c r="H228" s="192">
        <v>8</v>
      </c>
      <c r="I228" s="193"/>
      <c r="J228" s="194">
        <f t="shared" si="60"/>
        <v>0</v>
      </c>
      <c r="K228" s="195"/>
      <c r="L228" s="196"/>
      <c r="M228" s="197" t="s">
        <v>1</v>
      </c>
      <c r="N228" s="198" t="s">
        <v>41</v>
      </c>
      <c r="P228" s="154">
        <f t="shared" si="61"/>
        <v>0</v>
      </c>
      <c r="Q228" s="154">
        <v>0</v>
      </c>
      <c r="R228" s="154">
        <f t="shared" si="62"/>
        <v>0</v>
      </c>
      <c r="S228" s="154">
        <v>0</v>
      </c>
      <c r="T228" s="155">
        <f t="shared" si="63"/>
        <v>0</v>
      </c>
      <c r="AR228" s="156" t="s">
        <v>1771</v>
      </c>
      <c r="AT228" s="156" t="s">
        <v>523</v>
      </c>
      <c r="AU228" s="156" t="s">
        <v>104</v>
      </c>
      <c r="AY228" s="17" t="s">
        <v>273</v>
      </c>
      <c r="BE228" s="157">
        <f t="shared" si="64"/>
        <v>0</v>
      </c>
      <c r="BF228" s="157">
        <f t="shared" si="65"/>
        <v>0</v>
      </c>
      <c r="BG228" s="157">
        <f t="shared" si="66"/>
        <v>0</v>
      </c>
      <c r="BH228" s="157">
        <f t="shared" si="67"/>
        <v>0</v>
      </c>
      <c r="BI228" s="157">
        <f t="shared" si="68"/>
        <v>0</v>
      </c>
      <c r="BJ228" s="17" t="s">
        <v>88</v>
      </c>
      <c r="BK228" s="157">
        <f t="shared" si="69"/>
        <v>0</v>
      </c>
      <c r="BL228" s="17" t="s">
        <v>625</v>
      </c>
      <c r="BM228" s="156" t="s">
        <v>3453</v>
      </c>
    </row>
    <row r="229" spans="2:65" s="1" customFormat="1" ht="16.5" customHeight="1">
      <c r="B229" s="143"/>
      <c r="C229" s="188" t="s">
        <v>674</v>
      </c>
      <c r="D229" s="188" t="s">
        <v>523</v>
      </c>
      <c r="E229" s="189" t="s">
        <v>3388</v>
      </c>
      <c r="F229" s="190" t="s">
        <v>3389</v>
      </c>
      <c r="G229" s="191" t="s">
        <v>318</v>
      </c>
      <c r="H229" s="192">
        <v>8</v>
      </c>
      <c r="I229" s="193"/>
      <c r="J229" s="194">
        <f t="shared" si="60"/>
        <v>0</v>
      </c>
      <c r="K229" s="195"/>
      <c r="L229" s="196"/>
      <c r="M229" s="197" t="s">
        <v>1</v>
      </c>
      <c r="N229" s="198" t="s">
        <v>41</v>
      </c>
      <c r="P229" s="154">
        <f t="shared" si="61"/>
        <v>0</v>
      </c>
      <c r="Q229" s="154">
        <v>0</v>
      </c>
      <c r="R229" s="154">
        <f t="shared" si="62"/>
        <v>0</v>
      </c>
      <c r="S229" s="154">
        <v>0</v>
      </c>
      <c r="T229" s="155">
        <f t="shared" si="63"/>
        <v>0</v>
      </c>
      <c r="AR229" s="156" t="s">
        <v>1771</v>
      </c>
      <c r="AT229" s="156" t="s">
        <v>523</v>
      </c>
      <c r="AU229" s="156" t="s">
        <v>104</v>
      </c>
      <c r="AY229" s="17" t="s">
        <v>273</v>
      </c>
      <c r="BE229" s="157">
        <f t="shared" si="64"/>
        <v>0</v>
      </c>
      <c r="BF229" s="157">
        <f t="shared" si="65"/>
        <v>0</v>
      </c>
      <c r="BG229" s="157">
        <f t="shared" si="66"/>
        <v>0</v>
      </c>
      <c r="BH229" s="157">
        <f t="shared" si="67"/>
        <v>0</v>
      </c>
      <c r="BI229" s="157">
        <f t="shared" si="68"/>
        <v>0</v>
      </c>
      <c r="BJ229" s="17" t="s">
        <v>88</v>
      </c>
      <c r="BK229" s="157">
        <f t="shared" si="69"/>
        <v>0</v>
      </c>
      <c r="BL229" s="17" t="s">
        <v>625</v>
      </c>
      <c r="BM229" s="156" t="s">
        <v>3454</v>
      </c>
    </row>
    <row r="230" spans="2:65" s="1" customFormat="1" ht="16.5" customHeight="1">
      <c r="B230" s="143"/>
      <c r="C230" s="188" t="s">
        <v>680</v>
      </c>
      <c r="D230" s="188" t="s">
        <v>523</v>
      </c>
      <c r="E230" s="189" t="s">
        <v>3391</v>
      </c>
      <c r="F230" s="190" t="s">
        <v>3392</v>
      </c>
      <c r="G230" s="191" t="s">
        <v>318</v>
      </c>
      <c r="H230" s="192">
        <v>79</v>
      </c>
      <c r="I230" s="193"/>
      <c r="J230" s="194">
        <f t="shared" si="60"/>
        <v>0</v>
      </c>
      <c r="K230" s="195"/>
      <c r="L230" s="196"/>
      <c r="M230" s="197" t="s">
        <v>1</v>
      </c>
      <c r="N230" s="198" t="s">
        <v>41</v>
      </c>
      <c r="P230" s="154">
        <f t="shared" si="61"/>
        <v>0</v>
      </c>
      <c r="Q230" s="154">
        <v>0</v>
      </c>
      <c r="R230" s="154">
        <f t="shared" si="62"/>
        <v>0</v>
      </c>
      <c r="S230" s="154">
        <v>0</v>
      </c>
      <c r="T230" s="155">
        <f t="shared" si="63"/>
        <v>0</v>
      </c>
      <c r="AR230" s="156" t="s">
        <v>1771</v>
      </c>
      <c r="AT230" s="156" t="s">
        <v>523</v>
      </c>
      <c r="AU230" s="156" t="s">
        <v>104</v>
      </c>
      <c r="AY230" s="17" t="s">
        <v>273</v>
      </c>
      <c r="BE230" s="157">
        <f t="shared" si="64"/>
        <v>0</v>
      </c>
      <c r="BF230" s="157">
        <f t="shared" si="65"/>
        <v>0</v>
      </c>
      <c r="BG230" s="157">
        <f t="shared" si="66"/>
        <v>0</v>
      </c>
      <c r="BH230" s="157">
        <f t="shared" si="67"/>
        <v>0</v>
      </c>
      <c r="BI230" s="157">
        <f t="shared" si="68"/>
        <v>0</v>
      </c>
      <c r="BJ230" s="17" t="s">
        <v>88</v>
      </c>
      <c r="BK230" s="157">
        <f t="shared" si="69"/>
        <v>0</v>
      </c>
      <c r="BL230" s="17" t="s">
        <v>625</v>
      </c>
      <c r="BM230" s="156" t="s">
        <v>3455</v>
      </c>
    </row>
    <row r="231" spans="2:65" s="1" customFormat="1" ht="16.5" customHeight="1">
      <c r="B231" s="143"/>
      <c r="C231" s="188" t="s">
        <v>685</v>
      </c>
      <c r="D231" s="188" t="s">
        <v>523</v>
      </c>
      <c r="E231" s="189" t="s">
        <v>3394</v>
      </c>
      <c r="F231" s="190" t="s">
        <v>3395</v>
      </c>
      <c r="G231" s="191" t="s">
        <v>318</v>
      </c>
      <c r="H231" s="192">
        <v>1</v>
      </c>
      <c r="I231" s="193"/>
      <c r="J231" s="194">
        <f t="shared" si="60"/>
        <v>0</v>
      </c>
      <c r="K231" s="195"/>
      <c r="L231" s="196"/>
      <c r="M231" s="197" t="s">
        <v>1</v>
      </c>
      <c r="N231" s="198" t="s">
        <v>41</v>
      </c>
      <c r="P231" s="154">
        <f t="shared" si="61"/>
        <v>0</v>
      </c>
      <c r="Q231" s="154">
        <v>0</v>
      </c>
      <c r="R231" s="154">
        <f t="shared" si="62"/>
        <v>0</v>
      </c>
      <c r="S231" s="154">
        <v>0</v>
      </c>
      <c r="T231" s="155">
        <f t="shared" si="63"/>
        <v>0</v>
      </c>
      <c r="AR231" s="156" t="s">
        <v>1771</v>
      </c>
      <c r="AT231" s="156" t="s">
        <v>523</v>
      </c>
      <c r="AU231" s="156" t="s">
        <v>104</v>
      </c>
      <c r="AY231" s="17" t="s">
        <v>273</v>
      </c>
      <c r="BE231" s="157">
        <f t="shared" si="64"/>
        <v>0</v>
      </c>
      <c r="BF231" s="157">
        <f t="shared" si="65"/>
        <v>0</v>
      </c>
      <c r="BG231" s="157">
        <f t="shared" si="66"/>
        <v>0</v>
      </c>
      <c r="BH231" s="157">
        <f t="shared" si="67"/>
        <v>0</v>
      </c>
      <c r="BI231" s="157">
        <f t="shared" si="68"/>
        <v>0</v>
      </c>
      <c r="BJ231" s="17" t="s">
        <v>88</v>
      </c>
      <c r="BK231" s="157">
        <f t="shared" si="69"/>
        <v>0</v>
      </c>
      <c r="BL231" s="17" t="s">
        <v>625</v>
      </c>
      <c r="BM231" s="156" t="s">
        <v>3456</v>
      </c>
    </row>
    <row r="232" spans="2:65" s="1" customFormat="1" ht="16.5" customHeight="1">
      <c r="B232" s="143"/>
      <c r="C232" s="188" t="s">
        <v>691</v>
      </c>
      <c r="D232" s="188" t="s">
        <v>523</v>
      </c>
      <c r="E232" s="189" t="s">
        <v>3397</v>
      </c>
      <c r="F232" s="190" t="s">
        <v>3398</v>
      </c>
      <c r="G232" s="191" t="s">
        <v>318</v>
      </c>
      <c r="H232" s="192">
        <v>3</v>
      </c>
      <c r="I232" s="193"/>
      <c r="J232" s="194">
        <f t="shared" si="60"/>
        <v>0</v>
      </c>
      <c r="K232" s="195"/>
      <c r="L232" s="196"/>
      <c r="M232" s="197" t="s">
        <v>1</v>
      </c>
      <c r="N232" s="198" t="s">
        <v>41</v>
      </c>
      <c r="P232" s="154">
        <f t="shared" si="61"/>
        <v>0</v>
      </c>
      <c r="Q232" s="154">
        <v>0</v>
      </c>
      <c r="R232" s="154">
        <f t="shared" si="62"/>
        <v>0</v>
      </c>
      <c r="S232" s="154">
        <v>0</v>
      </c>
      <c r="T232" s="155">
        <f t="shared" si="63"/>
        <v>0</v>
      </c>
      <c r="AR232" s="156" t="s">
        <v>1771</v>
      </c>
      <c r="AT232" s="156" t="s">
        <v>523</v>
      </c>
      <c r="AU232" s="156" t="s">
        <v>104</v>
      </c>
      <c r="AY232" s="17" t="s">
        <v>273</v>
      </c>
      <c r="BE232" s="157">
        <f t="shared" si="64"/>
        <v>0</v>
      </c>
      <c r="BF232" s="157">
        <f t="shared" si="65"/>
        <v>0</v>
      </c>
      <c r="BG232" s="157">
        <f t="shared" si="66"/>
        <v>0</v>
      </c>
      <c r="BH232" s="157">
        <f t="shared" si="67"/>
        <v>0</v>
      </c>
      <c r="BI232" s="157">
        <f t="shared" si="68"/>
        <v>0</v>
      </c>
      <c r="BJ232" s="17" t="s">
        <v>88</v>
      </c>
      <c r="BK232" s="157">
        <f t="shared" si="69"/>
        <v>0</v>
      </c>
      <c r="BL232" s="17" t="s">
        <v>625</v>
      </c>
      <c r="BM232" s="156" t="s">
        <v>3457</v>
      </c>
    </row>
    <row r="233" spans="2:65" s="1" customFormat="1" ht="16.5" customHeight="1">
      <c r="B233" s="143"/>
      <c r="C233" s="188" t="s">
        <v>696</v>
      </c>
      <c r="D233" s="188" t="s">
        <v>523</v>
      </c>
      <c r="E233" s="189" t="s">
        <v>3400</v>
      </c>
      <c r="F233" s="190" t="s">
        <v>3401</v>
      </c>
      <c r="G233" s="191" t="s">
        <v>318</v>
      </c>
      <c r="H233" s="192">
        <v>2</v>
      </c>
      <c r="I233" s="193"/>
      <c r="J233" s="194">
        <f t="shared" si="60"/>
        <v>0</v>
      </c>
      <c r="K233" s="195"/>
      <c r="L233" s="196"/>
      <c r="M233" s="197" t="s">
        <v>1</v>
      </c>
      <c r="N233" s="198" t="s">
        <v>41</v>
      </c>
      <c r="P233" s="154">
        <f t="shared" si="61"/>
        <v>0</v>
      </c>
      <c r="Q233" s="154">
        <v>0</v>
      </c>
      <c r="R233" s="154">
        <f t="shared" si="62"/>
        <v>0</v>
      </c>
      <c r="S233" s="154">
        <v>0</v>
      </c>
      <c r="T233" s="155">
        <f t="shared" si="63"/>
        <v>0</v>
      </c>
      <c r="AR233" s="156" t="s">
        <v>1771</v>
      </c>
      <c r="AT233" s="156" t="s">
        <v>523</v>
      </c>
      <c r="AU233" s="156" t="s">
        <v>104</v>
      </c>
      <c r="AY233" s="17" t="s">
        <v>273</v>
      </c>
      <c r="BE233" s="157">
        <f t="shared" si="64"/>
        <v>0</v>
      </c>
      <c r="BF233" s="157">
        <f t="shared" si="65"/>
        <v>0</v>
      </c>
      <c r="BG233" s="157">
        <f t="shared" si="66"/>
        <v>0</v>
      </c>
      <c r="BH233" s="157">
        <f t="shared" si="67"/>
        <v>0</v>
      </c>
      <c r="BI233" s="157">
        <f t="shared" si="68"/>
        <v>0</v>
      </c>
      <c r="BJ233" s="17" t="s">
        <v>88</v>
      </c>
      <c r="BK233" s="157">
        <f t="shared" si="69"/>
        <v>0</v>
      </c>
      <c r="BL233" s="17" t="s">
        <v>625</v>
      </c>
      <c r="BM233" s="156" t="s">
        <v>3458</v>
      </c>
    </row>
    <row r="234" spans="2:65" s="1" customFormat="1" ht="16.5" customHeight="1">
      <c r="B234" s="143"/>
      <c r="C234" s="188" t="s">
        <v>701</v>
      </c>
      <c r="D234" s="188" t="s">
        <v>523</v>
      </c>
      <c r="E234" s="189" t="s">
        <v>3403</v>
      </c>
      <c r="F234" s="190" t="s">
        <v>3404</v>
      </c>
      <c r="G234" s="191" t="s">
        <v>344</v>
      </c>
      <c r="H234" s="192">
        <v>40</v>
      </c>
      <c r="I234" s="193"/>
      <c r="J234" s="194">
        <f t="shared" si="60"/>
        <v>0</v>
      </c>
      <c r="K234" s="195"/>
      <c r="L234" s="196"/>
      <c r="M234" s="197" t="s">
        <v>1</v>
      </c>
      <c r="N234" s="198" t="s">
        <v>41</v>
      </c>
      <c r="P234" s="154">
        <f t="shared" si="61"/>
        <v>0</v>
      </c>
      <c r="Q234" s="154">
        <v>0</v>
      </c>
      <c r="R234" s="154">
        <f t="shared" si="62"/>
        <v>0</v>
      </c>
      <c r="S234" s="154">
        <v>0</v>
      </c>
      <c r="T234" s="155">
        <f t="shared" si="63"/>
        <v>0</v>
      </c>
      <c r="AR234" s="156" t="s">
        <v>1771</v>
      </c>
      <c r="AT234" s="156" t="s">
        <v>523</v>
      </c>
      <c r="AU234" s="156" t="s">
        <v>104</v>
      </c>
      <c r="AY234" s="17" t="s">
        <v>273</v>
      </c>
      <c r="BE234" s="157">
        <f t="shared" si="64"/>
        <v>0</v>
      </c>
      <c r="BF234" s="157">
        <f t="shared" si="65"/>
        <v>0</v>
      </c>
      <c r="BG234" s="157">
        <f t="shared" si="66"/>
        <v>0</v>
      </c>
      <c r="BH234" s="157">
        <f t="shared" si="67"/>
        <v>0</v>
      </c>
      <c r="BI234" s="157">
        <f t="shared" si="68"/>
        <v>0</v>
      </c>
      <c r="BJ234" s="17" t="s">
        <v>88</v>
      </c>
      <c r="BK234" s="157">
        <f t="shared" si="69"/>
        <v>0</v>
      </c>
      <c r="BL234" s="17" t="s">
        <v>625</v>
      </c>
      <c r="BM234" s="156" t="s">
        <v>3459</v>
      </c>
    </row>
    <row r="235" spans="2:65" s="1" customFormat="1" ht="16.5" customHeight="1">
      <c r="B235" s="143"/>
      <c r="C235" s="188" t="s">
        <v>706</v>
      </c>
      <c r="D235" s="188" t="s">
        <v>523</v>
      </c>
      <c r="E235" s="189" t="s">
        <v>3460</v>
      </c>
      <c r="F235" s="190" t="s">
        <v>3461</v>
      </c>
      <c r="G235" s="191" t="s">
        <v>318</v>
      </c>
      <c r="H235" s="192">
        <v>7</v>
      </c>
      <c r="I235" s="193"/>
      <c r="J235" s="194">
        <f t="shared" si="60"/>
        <v>0</v>
      </c>
      <c r="K235" s="195"/>
      <c r="L235" s="196"/>
      <c r="M235" s="197" t="s">
        <v>1</v>
      </c>
      <c r="N235" s="198" t="s">
        <v>41</v>
      </c>
      <c r="P235" s="154">
        <f t="shared" si="61"/>
        <v>0</v>
      </c>
      <c r="Q235" s="154">
        <v>0</v>
      </c>
      <c r="R235" s="154">
        <f t="shared" si="62"/>
        <v>0</v>
      </c>
      <c r="S235" s="154">
        <v>0</v>
      </c>
      <c r="T235" s="155">
        <f t="shared" si="63"/>
        <v>0</v>
      </c>
      <c r="AR235" s="156" t="s">
        <v>1771</v>
      </c>
      <c r="AT235" s="156" t="s">
        <v>523</v>
      </c>
      <c r="AU235" s="156" t="s">
        <v>104</v>
      </c>
      <c r="AY235" s="17" t="s">
        <v>273</v>
      </c>
      <c r="BE235" s="157">
        <f t="shared" si="64"/>
        <v>0</v>
      </c>
      <c r="BF235" s="157">
        <f t="shared" si="65"/>
        <v>0</v>
      </c>
      <c r="BG235" s="157">
        <f t="shared" si="66"/>
        <v>0</v>
      </c>
      <c r="BH235" s="157">
        <f t="shared" si="67"/>
        <v>0</v>
      </c>
      <c r="BI235" s="157">
        <f t="shared" si="68"/>
        <v>0</v>
      </c>
      <c r="BJ235" s="17" t="s">
        <v>88</v>
      </c>
      <c r="BK235" s="157">
        <f t="shared" si="69"/>
        <v>0</v>
      </c>
      <c r="BL235" s="17" t="s">
        <v>625</v>
      </c>
      <c r="BM235" s="156" t="s">
        <v>3462</v>
      </c>
    </row>
    <row r="236" spans="2:65" s="1" customFormat="1" ht="16.5" customHeight="1">
      <c r="B236" s="143"/>
      <c r="C236" s="188" t="s">
        <v>710</v>
      </c>
      <c r="D236" s="188" t="s">
        <v>523</v>
      </c>
      <c r="E236" s="189" t="s">
        <v>3463</v>
      </c>
      <c r="F236" s="190" t="s">
        <v>3422</v>
      </c>
      <c r="G236" s="191" t="s">
        <v>318</v>
      </c>
      <c r="H236" s="192">
        <v>1</v>
      </c>
      <c r="I236" s="193"/>
      <c r="J236" s="194">
        <f t="shared" si="60"/>
        <v>0</v>
      </c>
      <c r="K236" s="195"/>
      <c r="L236" s="196"/>
      <c r="M236" s="197" t="s">
        <v>1</v>
      </c>
      <c r="N236" s="198" t="s">
        <v>41</v>
      </c>
      <c r="P236" s="154">
        <f t="shared" si="61"/>
        <v>0</v>
      </c>
      <c r="Q236" s="154">
        <v>0</v>
      </c>
      <c r="R236" s="154">
        <f t="shared" si="62"/>
        <v>0</v>
      </c>
      <c r="S236" s="154">
        <v>0</v>
      </c>
      <c r="T236" s="155">
        <f t="shared" si="63"/>
        <v>0</v>
      </c>
      <c r="AR236" s="156" t="s">
        <v>1771</v>
      </c>
      <c r="AT236" s="156" t="s">
        <v>523</v>
      </c>
      <c r="AU236" s="156" t="s">
        <v>104</v>
      </c>
      <c r="AY236" s="17" t="s">
        <v>273</v>
      </c>
      <c r="BE236" s="157">
        <f t="shared" si="64"/>
        <v>0</v>
      </c>
      <c r="BF236" s="157">
        <f t="shared" si="65"/>
        <v>0</v>
      </c>
      <c r="BG236" s="157">
        <f t="shared" si="66"/>
        <v>0</v>
      </c>
      <c r="BH236" s="157">
        <f t="shared" si="67"/>
        <v>0</v>
      </c>
      <c r="BI236" s="157">
        <f t="shared" si="68"/>
        <v>0</v>
      </c>
      <c r="BJ236" s="17" t="s">
        <v>88</v>
      </c>
      <c r="BK236" s="157">
        <f t="shared" si="69"/>
        <v>0</v>
      </c>
      <c r="BL236" s="17" t="s">
        <v>625</v>
      </c>
      <c r="BM236" s="156" t="s">
        <v>3464</v>
      </c>
    </row>
    <row r="237" spans="2:65" s="1" customFormat="1" ht="16.5" customHeight="1">
      <c r="B237" s="143"/>
      <c r="C237" s="188" t="s">
        <v>715</v>
      </c>
      <c r="D237" s="188" t="s">
        <v>523</v>
      </c>
      <c r="E237" s="189" t="s">
        <v>3465</v>
      </c>
      <c r="F237" s="190" t="s">
        <v>3466</v>
      </c>
      <c r="G237" s="191" t="s">
        <v>318</v>
      </c>
      <c r="H237" s="192">
        <v>1</v>
      </c>
      <c r="I237" s="193"/>
      <c r="J237" s="194">
        <f t="shared" si="60"/>
        <v>0</v>
      </c>
      <c r="K237" s="195"/>
      <c r="L237" s="196"/>
      <c r="M237" s="197" t="s">
        <v>1</v>
      </c>
      <c r="N237" s="198" t="s">
        <v>41</v>
      </c>
      <c r="P237" s="154">
        <f t="shared" si="61"/>
        <v>0</v>
      </c>
      <c r="Q237" s="154">
        <v>0</v>
      </c>
      <c r="R237" s="154">
        <f t="shared" si="62"/>
        <v>0</v>
      </c>
      <c r="S237" s="154">
        <v>0</v>
      </c>
      <c r="T237" s="155">
        <f t="shared" si="63"/>
        <v>0</v>
      </c>
      <c r="AR237" s="156" t="s">
        <v>1771</v>
      </c>
      <c r="AT237" s="156" t="s">
        <v>523</v>
      </c>
      <c r="AU237" s="156" t="s">
        <v>104</v>
      </c>
      <c r="AY237" s="17" t="s">
        <v>273</v>
      </c>
      <c r="BE237" s="157">
        <f t="shared" si="64"/>
        <v>0</v>
      </c>
      <c r="BF237" s="157">
        <f t="shared" si="65"/>
        <v>0</v>
      </c>
      <c r="BG237" s="157">
        <f t="shared" si="66"/>
        <v>0</v>
      </c>
      <c r="BH237" s="157">
        <f t="shared" si="67"/>
        <v>0</v>
      </c>
      <c r="BI237" s="157">
        <f t="shared" si="68"/>
        <v>0</v>
      </c>
      <c r="BJ237" s="17" t="s">
        <v>88</v>
      </c>
      <c r="BK237" s="157">
        <f t="shared" si="69"/>
        <v>0</v>
      </c>
      <c r="BL237" s="17" t="s">
        <v>625</v>
      </c>
      <c r="BM237" s="156" t="s">
        <v>3467</v>
      </c>
    </row>
    <row r="238" spans="2:65" s="1" customFormat="1" ht="16.5" customHeight="1">
      <c r="B238" s="143"/>
      <c r="C238" s="188" t="s">
        <v>721</v>
      </c>
      <c r="D238" s="188" t="s">
        <v>523</v>
      </c>
      <c r="E238" s="189" t="s">
        <v>3468</v>
      </c>
      <c r="F238" s="190" t="s">
        <v>3469</v>
      </c>
      <c r="G238" s="191" t="s">
        <v>318</v>
      </c>
      <c r="H238" s="192">
        <v>1</v>
      </c>
      <c r="I238" s="193"/>
      <c r="J238" s="194">
        <f t="shared" si="60"/>
        <v>0</v>
      </c>
      <c r="K238" s="195"/>
      <c r="L238" s="196"/>
      <c r="M238" s="197" t="s">
        <v>1</v>
      </c>
      <c r="N238" s="198" t="s">
        <v>41</v>
      </c>
      <c r="P238" s="154">
        <f t="shared" si="61"/>
        <v>0</v>
      </c>
      <c r="Q238" s="154">
        <v>0</v>
      </c>
      <c r="R238" s="154">
        <f t="shared" si="62"/>
        <v>0</v>
      </c>
      <c r="S238" s="154">
        <v>0</v>
      </c>
      <c r="T238" s="155">
        <f t="shared" si="63"/>
        <v>0</v>
      </c>
      <c r="AR238" s="156" t="s">
        <v>1771</v>
      </c>
      <c r="AT238" s="156" t="s">
        <v>523</v>
      </c>
      <c r="AU238" s="156" t="s">
        <v>104</v>
      </c>
      <c r="AY238" s="17" t="s">
        <v>273</v>
      </c>
      <c r="BE238" s="157">
        <f t="shared" si="64"/>
        <v>0</v>
      </c>
      <c r="BF238" s="157">
        <f t="shared" si="65"/>
        <v>0</v>
      </c>
      <c r="BG238" s="157">
        <f t="shared" si="66"/>
        <v>0</v>
      </c>
      <c r="BH238" s="157">
        <f t="shared" si="67"/>
        <v>0</v>
      </c>
      <c r="BI238" s="157">
        <f t="shared" si="68"/>
        <v>0</v>
      </c>
      <c r="BJ238" s="17" t="s">
        <v>88</v>
      </c>
      <c r="BK238" s="157">
        <f t="shared" si="69"/>
        <v>0</v>
      </c>
      <c r="BL238" s="17" t="s">
        <v>625</v>
      </c>
      <c r="BM238" s="156" t="s">
        <v>3470</v>
      </c>
    </row>
    <row r="239" spans="2:65" s="1" customFormat="1" ht="16.5" customHeight="1">
      <c r="B239" s="143"/>
      <c r="C239" s="188" t="s">
        <v>726</v>
      </c>
      <c r="D239" s="188" t="s">
        <v>523</v>
      </c>
      <c r="E239" s="189" t="s">
        <v>3471</v>
      </c>
      <c r="F239" s="190" t="s">
        <v>3472</v>
      </c>
      <c r="G239" s="191" t="s">
        <v>318</v>
      </c>
      <c r="H239" s="192">
        <v>1</v>
      </c>
      <c r="I239" s="193"/>
      <c r="J239" s="194">
        <f t="shared" si="60"/>
        <v>0</v>
      </c>
      <c r="K239" s="195"/>
      <c r="L239" s="196"/>
      <c r="M239" s="197" t="s">
        <v>1</v>
      </c>
      <c r="N239" s="198" t="s">
        <v>41</v>
      </c>
      <c r="P239" s="154">
        <f t="shared" si="61"/>
        <v>0</v>
      </c>
      <c r="Q239" s="154">
        <v>0</v>
      </c>
      <c r="R239" s="154">
        <f t="shared" si="62"/>
        <v>0</v>
      </c>
      <c r="S239" s="154">
        <v>0</v>
      </c>
      <c r="T239" s="155">
        <f t="shared" si="63"/>
        <v>0</v>
      </c>
      <c r="AR239" s="156" t="s">
        <v>1771</v>
      </c>
      <c r="AT239" s="156" t="s">
        <v>523</v>
      </c>
      <c r="AU239" s="156" t="s">
        <v>104</v>
      </c>
      <c r="AY239" s="17" t="s">
        <v>273</v>
      </c>
      <c r="BE239" s="157">
        <f t="shared" si="64"/>
        <v>0</v>
      </c>
      <c r="BF239" s="157">
        <f t="shared" si="65"/>
        <v>0</v>
      </c>
      <c r="BG239" s="157">
        <f t="shared" si="66"/>
        <v>0</v>
      </c>
      <c r="BH239" s="157">
        <f t="shared" si="67"/>
        <v>0</v>
      </c>
      <c r="BI239" s="157">
        <f t="shared" si="68"/>
        <v>0</v>
      </c>
      <c r="BJ239" s="17" t="s">
        <v>88</v>
      </c>
      <c r="BK239" s="157">
        <f t="shared" si="69"/>
        <v>0</v>
      </c>
      <c r="BL239" s="17" t="s">
        <v>625</v>
      </c>
      <c r="BM239" s="156" t="s">
        <v>3473</v>
      </c>
    </row>
    <row r="240" spans="2:65" s="1" customFormat="1" ht="16.5" customHeight="1">
      <c r="B240" s="143"/>
      <c r="C240" s="188" t="s">
        <v>731</v>
      </c>
      <c r="D240" s="188" t="s">
        <v>523</v>
      </c>
      <c r="E240" s="189" t="s">
        <v>3474</v>
      </c>
      <c r="F240" s="190" t="s">
        <v>3475</v>
      </c>
      <c r="G240" s="191" t="s">
        <v>318</v>
      </c>
      <c r="H240" s="192">
        <v>18</v>
      </c>
      <c r="I240" s="193"/>
      <c r="J240" s="194">
        <f t="shared" si="60"/>
        <v>0</v>
      </c>
      <c r="K240" s="195"/>
      <c r="L240" s="196"/>
      <c r="M240" s="197" t="s">
        <v>1</v>
      </c>
      <c r="N240" s="198" t="s">
        <v>41</v>
      </c>
      <c r="P240" s="154">
        <f t="shared" si="61"/>
        <v>0</v>
      </c>
      <c r="Q240" s="154">
        <v>0</v>
      </c>
      <c r="R240" s="154">
        <f t="shared" si="62"/>
        <v>0</v>
      </c>
      <c r="S240" s="154">
        <v>0</v>
      </c>
      <c r="T240" s="155">
        <f t="shared" si="63"/>
        <v>0</v>
      </c>
      <c r="AR240" s="156" t="s">
        <v>1771</v>
      </c>
      <c r="AT240" s="156" t="s">
        <v>523</v>
      </c>
      <c r="AU240" s="156" t="s">
        <v>104</v>
      </c>
      <c r="AY240" s="17" t="s">
        <v>273</v>
      </c>
      <c r="BE240" s="157">
        <f t="shared" si="64"/>
        <v>0</v>
      </c>
      <c r="BF240" s="157">
        <f t="shared" si="65"/>
        <v>0</v>
      </c>
      <c r="BG240" s="157">
        <f t="shared" si="66"/>
        <v>0</v>
      </c>
      <c r="BH240" s="157">
        <f t="shared" si="67"/>
        <v>0</v>
      </c>
      <c r="BI240" s="157">
        <f t="shared" si="68"/>
        <v>0</v>
      </c>
      <c r="BJ240" s="17" t="s">
        <v>88</v>
      </c>
      <c r="BK240" s="157">
        <f t="shared" si="69"/>
        <v>0</v>
      </c>
      <c r="BL240" s="17" t="s">
        <v>625</v>
      </c>
      <c r="BM240" s="156" t="s">
        <v>3476</v>
      </c>
    </row>
    <row r="241" spans="2:65" s="1" customFormat="1" ht="16.5" customHeight="1">
      <c r="B241" s="143"/>
      <c r="C241" s="188" t="s">
        <v>735</v>
      </c>
      <c r="D241" s="188" t="s">
        <v>523</v>
      </c>
      <c r="E241" s="189" t="s">
        <v>3477</v>
      </c>
      <c r="F241" s="190" t="s">
        <v>3478</v>
      </c>
      <c r="G241" s="191" t="s">
        <v>318</v>
      </c>
      <c r="H241" s="192">
        <v>51</v>
      </c>
      <c r="I241" s="193"/>
      <c r="J241" s="194">
        <f t="shared" si="60"/>
        <v>0</v>
      </c>
      <c r="K241" s="195"/>
      <c r="L241" s="196"/>
      <c r="M241" s="197" t="s">
        <v>1</v>
      </c>
      <c r="N241" s="198" t="s">
        <v>41</v>
      </c>
      <c r="P241" s="154">
        <f t="shared" si="61"/>
        <v>0</v>
      </c>
      <c r="Q241" s="154">
        <v>0</v>
      </c>
      <c r="R241" s="154">
        <f t="shared" si="62"/>
        <v>0</v>
      </c>
      <c r="S241" s="154">
        <v>0</v>
      </c>
      <c r="T241" s="155">
        <f t="shared" si="63"/>
        <v>0</v>
      </c>
      <c r="AR241" s="156" t="s">
        <v>1771</v>
      </c>
      <c r="AT241" s="156" t="s">
        <v>523</v>
      </c>
      <c r="AU241" s="156" t="s">
        <v>104</v>
      </c>
      <c r="AY241" s="17" t="s">
        <v>273</v>
      </c>
      <c r="BE241" s="157">
        <f t="shared" si="64"/>
        <v>0</v>
      </c>
      <c r="BF241" s="157">
        <f t="shared" si="65"/>
        <v>0</v>
      </c>
      <c r="BG241" s="157">
        <f t="shared" si="66"/>
        <v>0</v>
      </c>
      <c r="BH241" s="157">
        <f t="shared" si="67"/>
        <v>0</v>
      </c>
      <c r="BI241" s="157">
        <f t="shared" si="68"/>
        <v>0</v>
      </c>
      <c r="BJ241" s="17" t="s">
        <v>88</v>
      </c>
      <c r="BK241" s="157">
        <f t="shared" si="69"/>
        <v>0</v>
      </c>
      <c r="BL241" s="17" t="s">
        <v>625</v>
      </c>
      <c r="BM241" s="156" t="s">
        <v>3479</v>
      </c>
    </row>
    <row r="242" spans="2:65" s="1" customFormat="1" ht="16.5" customHeight="1">
      <c r="B242" s="143"/>
      <c r="C242" s="188" t="s">
        <v>740</v>
      </c>
      <c r="D242" s="188" t="s">
        <v>523</v>
      </c>
      <c r="E242" s="189" t="s">
        <v>3480</v>
      </c>
      <c r="F242" s="190" t="s">
        <v>3434</v>
      </c>
      <c r="G242" s="191" t="s">
        <v>318</v>
      </c>
      <c r="H242" s="192">
        <v>80</v>
      </c>
      <c r="I242" s="193"/>
      <c r="J242" s="194">
        <f t="shared" si="60"/>
        <v>0</v>
      </c>
      <c r="K242" s="195"/>
      <c r="L242" s="196"/>
      <c r="M242" s="197" t="s">
        <v>1</v>
      </c>
      <c r="N242" s="198" t="s">
        <v>41</v>
      </c>
      <c r="P242" s="154">
        <f t="shared" si="61"/>
        <v>0</v>
      </c>
      <c r="Q242" s="154">
        <v>0</v>
      </c>
      <c r="R242" s="154">
        <f t="shared" si="62"/>
        <v>0</v>
      </c>
      <c r="S242" s="154">
        <v>0</v>
      </c>
      <c r="T242" s="155">
        <f t="shared" si="63"/>
        <v>0</v>
      </c>
      <c r="AR242" s="156" t="s">
        <v>1771</v>
      </c>
      <c r="AT242" s="156" t="s">
        <v>523</v>
      </c>
      <c r="AU242" s="156" t="s">
        <v>104</v>
      </c>
      <c r="AY242" s="17" t="s">
        <v>273</v>
      </c>
      <c r="BE242" s="157">
        <f t="shared" si="64"/>
        <v>0</v>
      </c>
      <c r="BF242" s="157">
        <f t="shared" si="65"/>
        <v>0</v>
      </c>
      <c r="BG242" s="157">
        <f t="shared" si="66"/>
        <v>0</v>
      </c>
      <c r="BH242" s="157">
        <f t="shared" si="67"/>
        <v>0</v>
      </c>
      <c r="BI242" s="157">
        <f t="shared" si="68"/>
        <v>0</v>
      </c>
      <c r="BJ242" s="17" t="s">
        <v>88</v>
      </c>
      <c r="BK242" s="157">
        <f t="shared" si="69"/>
        <v>0</v>
      </c>
      <c r="BL242" s="17" t="s">
        <v>625</v>
      </c>
      <c r="BM242" s="156" t="s">
        <v>3481</v>
      </c>
    </row>
    <row r="243" spans="2:65" s="1" customFormat="1" ht="16.5" customHeight="1">
      <c r="B243" s="143"/>
      <c r="C243" s="188" t="s">
        <v>744</v>
      </c>
      <c r="D243" s="188" t="s">
        <v>523</v>
      </c>
      <c r="E243" s="189" t="s">
        <v>3482</v>
      </c>
      <c r="F243" s="190" t="s">
        <v>3437</v>
      </c>
      <c r="G243" s="191" t="s">
        <v>318</v>
      </c>
      <c r="H243" s="192">
        <v>93</v>
      </c>
      <c r="I243" s="193"/>
      <c r="J243" s="194">
        <f t="shared" si="60"/>
        <v>0</v>
      </c>
      <c r="K243" s="195"/>
      <c r="L243" s="196"/>
      <c r="M243" s="197" t="s">
        <v>1</v>
      </c>
      <c r="N243" s="198" t="s">
        <v>41</v>
      </c>
      <c r="P243" s="154">
        <f t="shared" si="61"/>
        <v>0</v>
      </c>
      <c r="Q243" s="154">
        <v>0</v>
      </c>
      <c r="R243" s="154">
        <f t="shared" si="62"/>
        <v>0</v>
      </c>
      <c r="S243" s="154">
        <v>0</v>
      </c>
      <c r="T243" s="155">
        <f t="shared" si="63"/>
        <v>0</v>
      </c>
      <c r="AR243" s="156" t="s">
        <v>1771</v>
      </c>
      <c r="AT243" s="156" t="s">
        <v>523</v>
      </c>
      <c r="AU243" s="156" t="s">
        <v>104</v>
      </c>
      <c r="AY243" s="17" t="s">
        <v>273</v>
      </c>
      <c r="BE243" s="157">
        <f t="shared" si="64"/>
        <v>0</v>
      </c>
      <c r="BF243" s="157">
        <f t="shared" si="65"/>
        <v>0</v>
      </c>
      <c r="BG243" s="157">
        <f t="shared" si="66"/>
        <v>0</v>
      </c>
      <c r="BH243" s="157">
        <f t="shared" si="67"/>
        <v>0</v>
      </c>
      <c r="BI243" s="157">
        <f t="shared" si="68"/>
        <v>0</v>
      </c>
      <c r="BJ243" s="17" t="s">
        <v>88</v>
      </c>
      <c r="BK243" s="157">
        <f t="shared" si="69"/>
        <v>0</v>
      </c>
      <c r="BL243" s="17" t="s">
        <v>625</v>
      </c>
      <c r="BM243" s="156" t="s">
        <v>3483</v>
      </c>
    </row>
    <row r="244" spans="2:65" s="1" customFormat="1" ht="16.5" customHeight="1">
      <c r="B244" s="143"/>
      <c r="C244" s="144" t="s">
        <v>753</v>
      </c>
      <c r="D244" s="144" t="s">
        <v>274</v>
      </c>
      <c r="E244" s="145" t="s">
        <v>3484</v>
      </c>
      <c r="F244" s="146" t="s">
        <v>3440</v>
      </c>
      <c r="G244" s="147" t="s">
        <v>318</v>
      </c>
      <c r="H244" s="148">
        <v>1</v>
      </c>
      <c r="I244" s="149"/>
      <c r="J244" s="150">
        <f t="shared" si="60"/>
        <v>0</v>
      </c>
      <c r="K244" s="151"/>
      <c r="L244" s="32"/>
      <c r="M244" s="152" t="s">
        <v>1</v>
      </c>
      <c r="N244" s="153" t="s">
        <v>41</v>
      </c>
      <c r="P244" s="154">
        <f t="shared" si="61"/>
        <v>0</v>
      </c>
      <c r="Q244" s="154">
        <v>0</v>
      </c>
      <c r="R244" s="154">
        <f t="shared" si="62"/>
        <v>0</v>
      </c>
      <c r="S244" s="154">
        <v>0</v>
      </c>
      <c r="T244" s="155">
        <f t="shared" si="63"/>
        <v>0</v>
      </c>
      <c r="AR244" s="156" t="s">
        <v>625</v>
      </c>
      <c r="AT244" s="156" t="s">
        <v>274</v>
      </c>
      <c r="AU244" s="156" t="s">
        <v>104</v>
      </c>
      <c r="AY244" s="17" t="s">
        <v>273</v>
      </c>
      <c r="BE244" s="157">
        <f t="shared" si="64"/>
        <v>0</v>
      </c>
      <c r="BF244" s="157">
        <f t="shared" si="65"/>
        <v>0</v>
      </c>
      <c r="BG244" s="157">
        <f t="shared" si="66"/>
        <v>0</v>
      </c>
      <c r="BH244" s="157">
        <f t="shared" si="67"/>
        <v>0</v>
      </c>
      <c r="BI244" s="157">
        <f t="shared" si="68"/>
        <v>0</v>
      </c>
      <c r="BJ244" s="17" t="s">
        <v>88</v>
      </c>
      <c r="BK244" s="157">
        <f t="shared" si="69"/>
        <v>0</v>
      </c>
      <c r="BL244" s="17" t="s">
        <v>625</v>
      </c>
      <c r="BM244" s="156" t="s">
        <v>3485</v>
      </c>
    </row>
    <row r="245" spans="2:65" s="11" customFormat="1" ht="22.9" customHeight="1">
      <c r="B245" s="133"/>
      <c r="D245" s="134" t="s">
        <v>74</v>
      </c>
      <c r="E245" s="172" t="s">
        <v>3486</v>
      </c>
      <c r="F245" s="172" t="s">
        <v>3487</v>
      </c>
      <c r="I245" s="136"/>
      <c r="J245" s="173">
        <f>BK245</f>
        <v>0</v>
      </c>
      <c r="L245" s="133"/>
      <c r="M245" s="138"/>
      <c r="P245" s="139">
        <f>P246</f>
        <v>0</v>
      </c>
      <c r="R245" s="139">
        <f>R246</f>
        <v>0</v>
      </c>
      <c r="T245" s="140">
        <f>T246</f>
        <v>0</v>
      </c>
      <c r="AR245" s="134" t="s">
        <v>82</v>
      </c>
      <c r="AT245" s="141" t="s">
        <v>74</v>
      </c>
      <c r="AU245" s="141" t="s">
        <v>82</v>
      </c>
      <c r="AY245" s="134" t="s">
        <v>273</v>
      </c>
      <c r="BK245" s="142">
        <f>BK246</f>
        <v>0</v>
      </c>
    </row>
    <row r="246" spans="2:65" s="11" customFormat="1" ht="20.85" customHeight="1">
      <c r="B246" s="133"/>
      <c r="D246" s="134" t="s">
        <v>74</v>
      </c>
      <c r="E246" s="172" t="s">
        <v>2430</v>
      </c>
      <c r="F246" s="172" t="s">
        <v>1</v>
      </c>
      <c r="I246" s="136"/>
      <c r="J246" s="173">
        <f>BK246</f>
        <v>0</v>
      </c>
      <c r="L246" s="133"/>
      <c r="M246" s="138"/>
      <c r="P246" s="139">
        <f>SUM(P247:P270)</f>
        <v>0</v>
      </c>
      <c r="R246" s="139">
        <f>SUM(R247:R270)</f>
        <v>0</v>
      </c>
      <c r="T246" s="140">
        <f>SUM(T247:T270)</f>
        <v>0</v>
      </c>
      <c r="AR246" s="134" t="s">
        <v>82</v>
      </c>
      <c r="AT246" s="141" t="s">
        <v>74</v>
      </c>
      <c r="AU246" s="141" t="s">
        <v>88</v>
      </c>
      <c r="AY246" s="134" t="s">
        <v>273</v>
      </c>
      <c r="BK246" s="142">
        <f>SUM(BK247:BK270)</f>
        <v>0</v>
      </c>
    </row>
    <row r="247" spans="2:65" s="1" customFormat="1" ht="16.5" customHeight="1">
      <c r="B247" s="143"/>
      <c r="C247" s="144" t="s">
        <v>758</v>
      </c>
      <c r="D247" s="144" t="s">
        <v>274</v>
      </c>
      <c r="E247" s="145" t="s">
        <v>3488</v>
      </c>
      <c r="F247" s="146" t="s">
        <v>3489</v>
      </c>
      <c r="G247" s="147" t="s">
        <v>318</v>
      </c>
      <c r="H247" s="148">
        <v>1</v>
      </c>
      <c r="I247" s="149"/>
      <c r="J247" s="150">
        <f t="shared" ref="J247:J270" si="70">ROUND(I247*H247,2)</f>
        <v>0</v>
      </c>
      <c r="K247" s="151"/>
      <c r="L247" s="32"/>
      <c r="M247" s="152" t="s">
        <v>1</v>
      </c>
      <c r="N247" s="153" t="s">
        <v>41</v>
      </c>
      <c r="P247" s="154">
        <f t="shared" ref="P247:P270" si="71">O247*H247</f>
        <v>0</v>
      </c>
      <c r="Q247" s="154">
        <v>0</v>
      </c>
      <c r="R247" s="154">
        <f t="shared" ref="R247:R270" si="72">Q247*H247</f>
        <v>0</v>
      </c>
      <c r="S247" s="154">
        <v>0</v>
      </c>
      <c r="T247" s="155">
        <f t="shared" ref="T247:T270" si="73">S247*H247</f>
        <v>0</v>
      </c>
      <c r="AR247" s="156" t="s">
        <v>625</v>
      </c>
      <c r="AT247" s="156" t="s">
        <v>274</v>
      </c>
      <c r="AU247" s="156" t="s">
        <v>104</v>
      </c>
      <c r="AY247" s="17" t="s">
        <v>273</v>
      </c>
      <c r="BE247" s="157">
        <f t="shared" ref="BE247:BE270" si="74">IF(N247="základná",J247,0)</f>
        <v>0</v>
      </c>
      <c r="BF247" s="157">
        <f t="shared" ref="BF247:BF270" si="75">IF(N247="znížená",J247,0)</f>
        <v>0</v>
      </c>
      <c r="BG247" s="157">
        <f t="shared" ref="BG247:BG270" si="76">IF(N247="zákl. prenesená",J247,0)</f>
        <v>0</v>
      </c>
      <c r="BH247" s="157">
        <f t="shared" ref="BH247:BH270" si="77">IF(N247="zníž. prenesená",J247,0)</f>
        <v>0</v>
      </c>
      <c r="BI247" s="157">
        <f t="shared" ref="BI247:BI270" si="78">IF(N247="nulová",J247,0)</f>
        <v>0</v>
      </c>
      <c r="BJ247" s="17" t="s">
        <v>88</v>
      </c>
      <c r="BK247" s="157">
        <f t="shared" ref="BK247:BK270" si="79">ROUND(I247*H247,2)</f>
        <v>0</v>
      </c>
      <c r="BL247" s="17" t="s">
        <v>625</v>
      </c>
      <c r="BM247" s="156" t="s">
        <v>3490</v>
      </c>
    </row>
    <row r="248" spans="2:65" s="1" customFormat="1" ht="16.5" customHeight="1">
      <c r="B248" s="143"/>
      <c r="C248" s="188" t="s">
        <v>763</v>
      </c>
      <c r="D248" s="188" t="s">
        <v>523</v>
      </c>
      <c r="E248" s="189" t="s">
        <v>3491</v>
      </c>
      <c r="F248" s="190" t="s">
        <v>3377</v>
      </c>
      <c r="G248" s="191" t="s">
        <v>318</v>
      </c>
      <c r="H248" s="192">
        <v>1</v>
      </c>
      <c r="I248" s="193"/>
      <c r="J248" s="194">
        <f t="shared" si="70"/>
        <v>0</v>
      </c>
      <c r="K248" s="195"/>
      <c r="L248" s="196"/>
      <c r="M248" s="197" t="s">
        <v>1</v>
      </c>
      <c r="N248" s="198" t="s">
        <v>41</v>
      </c>
      <c r="P248" s="154">
        <f t="shared" si="71"/>
        <v>0</v>
      </c>
      <c r="Q248" s="154">
        <v>0</v>
      </c>
      <c r="R248" s="154">
        <f t="shared" si="72"/>
        <v>0</v>
      </c>
      <c r="S248" s="154">
        <v>0</v>
      </c>
      <c r="T248" s="155">
        <f t="shared" si="73"/>
        <v>0</v>
      </c>
      <c r="AR248" s="156" t="s">
        <v>1771</v>
      </c>
      <c r="AT248" s="156" t="s">
        <v>523</v>
      </c>
      <c r="AU248" s="156" t="s">
        <v>104</v>
      </c>
      <c r="AY248" s="17" t="s">
        <v>273</v>
      </c>
      <c r="BE248" s="157">
        <f t="shared" si="74"/>
        <v>0</v>
      </c>
      <c r="BF248" s="157">
        <f t="shared" si="75"/>
        <v>0</v>
      </c>
      <c r="BG248" s="157">
        <f t="shared" si="76"/>
        <v>0</v>
      </c>
      <c r="BH248" s="157">
        <f t="shared" si="77"/>
        <v>0</v>
      </c>
      <c r="BI248" s="157">
        <f t="shared" si="78"/>
        <v>0</v>
      </c>
      <c r="BJ248" s="17" t="s">
        <v>88</v>
      </c>
      <c r="BK248" s="157">
        <f t="shared" si="79"/>
        <v>0</v>
      </c>
      <c r="BL248" s="17" t="s">
        <v>625</v>
      </c>
      <c r="BM248" s="156" t="s">
        <v>3492</v>
      </c>
    </row>
    <row r="249" spans="2:65" s="1" customFormat="1" ht="16.5" customHeight="1">
      <c r="B249" s="143"/>
      <c r="C249" s="188" t="s">
        <v>769</v>
      </c>
      <c r="D249" s="188" t="s">
        <v>523</v>
      </c>
      <c r="E249" s="189" t="s">
        <v>3493</v>
      </c>
      <c r="F249" s="190" t="s">
        <v>3383</v>
      </c>
      <c r="G249" s="191" t="s">
        <v>318</v>
      </c>
      <c r="H249" s="192">
        <v>1</v>
      </c>
      <c r="I249" s="193"/>
      <c r="J249" s="194">
        <f t="shared" si="70"/>
        <v>0</v>
      </c>
      <c r="K249" s="195"/>
      <c r="L249" s="196"/>
      <c r="M249" s="197" t="s">
        <v>1</v>
      </c>
      <c r="N249" s="198" t="s">
        <v>41</v>
      </c>
      <c r="P249" s="154">
        <f t="shared" si="71"/>
        <v>0</v>
      </c>
      <c r="Q249" s="154">
        <v>0</v>
      </c>
      <c r="R249" s="154">
        <f t="shared" si="72"/>
        <v>0</v>
      </c>
      <c r="S249" s="154">
        <v>0</v>
      </c>
      <c r="T249" s="155">
        <f t="shared" si="73"/>
        <v>0</v>
      </c>
      <c r="AR249" s="156" t="s">
        <v>1771</v>
      </c>
      <c r="AT249" s="156" t="s">
        <v>523</v>
      </c>
      <c r="AU249" s="156" t="s">
        <v>104</v>
      </c>
      <c r="AY249" s="17" t="s">
        <v>273</v>
      </c>
      <c r="BE249" s="157">
        <f t="shared" si="74"/>
        <v>0</v>
      </c>
      <c r="BF249" s="157">
        <f t="shared" si="75"/>
        <v>0</v>
      </c>
      <c r="BG249" s="157">
        <f t="shared" si="76"/>
        <v>0</v>
      </c>
      <c r="BH249" s="157">
        <f t="shared" si="77"/>
        <v>0</v>
      </c>
      <c r="BI249" s="157">
        <f t="shared" si="78"/>
        <v>0</v>
      </c>
      <c r="BJ249" s="17" t="s">
        <v>88</v>
      </c>
      <c r="BK249" s="157">
        <f t="shared" si="79"/>
        <v>0</v>
      </c>
      <c r="BL249" s="17" t="s">
        <v>625</v>
      </c>
      <c r="BM249" s="156" t="s">
        <v>3494</v>
      </c>
    </row>
    <row r="250" spans="2:65" s="1" customFormat="1" ht="16.5" customHeight="1">
      <c r="B250" s="143"/>
      <c r="C250" s="188" t="s">
        <v>775</v>
      </c>
      <c r="D250" s="188" t="s">
        <v>523</v>
      </c>
      <c r="E250" s="189" t="s">
        <v>3495</v>
      </c>
      <c r="F250" s="190" t="s">
        <v>3386</v>
      </c>
      <c r="G250" s="191" t="s">
        <v>318</v>
      </c>
      <c r="H250" s="192">
        <v>4</v>
      </c>
      <c r="I250" s="193"/>
      <c r="J250" s="194">
        <f t="shared" si="70"/>
        <v>0</v>
      </c>
      <c r="K250" s="195"/>
      <c r="L250" s="196"/>
      <c r="M250" s="197" t="s">
        <v>1</v>
      </c>
      <c r="N250" s="198" t="s">
        <v>41</v>
      </c>
      <c r="P250" s="154">
        <f t="shared" si="71"/>
        <v>0</v>
      </c>
      <c r="Q250" s="154">
        <v>0</v>
      </c>
      <c r="R250" s="154">
        <f t="shared" si="72"/>
        <v>0</v>
      </c>
      <c r="S250" s="154">
        <v>0</v>
      </c>
      <c r="T250" s="155">
        <f t="shared" si="73"/>
        <v>0</v>
      </c>
      <c r="AR250" s="156" t="s">
        <v>1771</v>
      </c>
      <c r="AT250" s="156" t="s">
        <v>523</v>
      </c>
      <c r="AU250" s="156" t="s">
        <v>104</v>
      </c>
      <c r="AY250" s="17" t="s">
        <v>273</v>
      </c>
      <c r="BE250" s="157">
        <f t="shared" si="74"/>
        <v>0</v>
      </c>
      <c r="BF250" s="157">
        <f t="shared" si="75"/>
        <v>0</v>
      </c>
      <c r="BG250" s="157">
        <f t="shared" si="76"/>
        <v>0</v>
      </c>
      <c r="BH250" s="157">
        <f t="shared" si="77"/>
        <v>0</v>
      </c>
      <c r="BI250" s="157">
        <f t="shared" si="78"/>
        <v>0</v>
      </c>
      <c r="BJ250" s="17" t="s">
        <v>88</v>
      </c>
      <c r="BK250" s="157">
        <f t="shared" si="79"/>
        <v>0</v>
      </c>
      <c r="BL250" s="17" t="s">
        <v>625</v>
      </c>
      <c r="BM250" s="156" t="s">
        <v>3496</v>
      </c>
    </row>
    <row r="251" spans="2:65" s="1" customFormat="1" ht="16.5" customHeight="1">
      <c r="B251" s="143"/>
      <c r="C251" s="188" t="s">
        <v>783</v>
      </c>
      <c r="D251" s="188" t="s">
        <v>523</v>
      </c>
      <c r="E251" s="189" t="s">
        <v>3497</v>
      </c>
      <c r="F251" s="190" t="s">
        <v>3389</v>
      </c>
      <c r="G251" s="191" t="s">
        <v>318</v>
      </c>
      <c r="H251" s="192">
        <v>4</v>
      </c>
      <c r="I251" s="193"/>
      <c r="J251" s="194">
        <f t="shared" si="70"/>
        <v>0</v>
      </c>
      <c r="K251" s="195"/>
      <c r="L251" s="196"/>
      <c r="M251" s="197" t="s">
        <v>1</v>
      </c>
      <c r="N251" s="198" t="s">
        <v>41</v>
      </c>
      <c r="P251" s="154">
        <f t="shared" si="71"/>
        <v>0</v>
      </c>
      <c r="Q251" s="154">
        <v>0</v>
      </c>
      <c r="R251" s="154">
        <f t="shared" si="72"/>
        <v>0</v>
      </c>
      <c r="S251" s="154">
        <v>0</v>
      </c>
      <c r="T251" s="155">
        <f t="shared" si="73"/>
        <v>0</v>
      </c>
      <c r="AR251" s="156" t="s">
        <v>1771</v>
      </c>
      <c r="AT251" s="156" t="s">
        <v>523</v>
      </c>
      <c r="AU251" s="156" t="s">
        <v>104</v>
      </c>
      <c r="AY251" s="17" t="s">
        <v>273</v>
      </c>
      <c r="BE251" s="157">
        <f t="shared" si="74"/>
        <v>0</v>
      </c>
      <c r="BF251" s="157">
        <f t="shared" si="75"/>
        <v>0</v>
      </c>
      <c r="BG251" s="157">
        <f t="shared" si="76"/>
        <v>0</v>
      </c>
      <c r="BH251" s="157">
        <f t="shared" si="77"/>
        <v>0</v>
      </c>
      <c r="BI251" s="157">
        <f t="shared" si="78"/>
        <v>0</v>
      </c>
      <c r="BJ251" s="17" t="s">
        <v>88</v>
      </c>
      <c r="BK251" s="157">
        <f t="shared" si="79"/>
        <v>0</v>
      </c>
      <c r="BL251" s="17" t="s">
        <v>625</v>
      </c>
      <c r="BM251" s="156" t="s">
        <v>3498</v>
      </c>
    </row>
    <row r="252" spans="2:65" s="1" customFormat="1" ht="16.5" customHeight="1">
      <c r="B252" s="143"/>
      <c r="C252" s="188" t="s">
        <v>787</v>
      </c>
      <c r="D252" s="188" t="s">
        <v>523</v>
      </c>
      <c r="E252" s="189" t="s">
        <v>3499</v>
      </c>
      <c r="F252" s="190" t="s">
        <v>3392</v>
      </c>
      <c r="G252" s="191" t="s">
        <v>318</v>
      </c>
      <c r="H252" s="192">
        <v>35</v>
      </c>
      <c r="I252" s="193"/>
      <c r="J252" s="194">
        <f t="shared" si="70"/>
        <v>0</v>
      </c>
      <c r="K252" s="195"/>
      <c r="L252" s="196"/>
      <c r="M252" s="197" t="s">
        <v>1</v>
      </c>
      <c r="N252" s="198" t="s">
        <v>41</v>
      </c>
      <c r="P252" s="154">
        <f t="shared" si="71"/>
        <v>0</v>
      </c>
      <c r="Q252" s="154">
        <v>0</v>
      </c>
      <c r="R252" s="154">
        <f t="shared" si="72"/>
        <v>0</v>
      </c>
      <c r="S252" s="154">
        <v>0</v>
      </c>
      <c r="T252" s="155">
        <f t="shared" si="73"/>
        <v>0</v>
      </c>
      <c r="AR252" s="156" t="s">
        <v>1771</v>
      </c>
      <c r="AT252" s="156" t="s">
        <v>523</v>
      </c>
      <c r="AU252" s="156" t="s">
        <v>104</v>
      </c>
      <c r="AY252" s="17" t="s">
        <v>273</v>
      </c>
      <c r="BE252" s="157">
        <f t="shared" si="74"/>
        <v>0</v>
      </c>
      <c r="BF252" s="157">
        <f t="shared" si="75"/>
        <v>0</v>
      </c>
      <c r="BG252" s="157">
        <f t="shared" si="76"/>
        <v>0</v>
      </c>
      <c r="BH252" s="157">
        <f t="shared" si="77"/>
        <v>0</v>
      </c>
      <c r="BI252" s="157">
        <f t="shared" si="78"/>
        <v>0</v>
      </c>
      <c r="BJ252" s="17" t="s">
        <v>88</v>
      </c>
      <c r="BK252" s="157">
        <f t="shared" si="79"/>
        <v>0</v>
      </c>
      <c r="BL252" s="17" t="s">
        <v>625</v>
      </c>
      <c r="BM252" s="156" t="s">
        <v>3500</v>
      </c>
    </row>
    <row r="253" spans="2:65" s="1" customFormat="1" ht="16.5" customHeight="1">
      <c r="B253" s="143"/>
      <c r="C253" s="188" t="s">
        <v>791</v>
      </c>
      <c r="D253" s="188" t="s">
        <v>523</v>
      </c>
      <c r="E253" s="189" t="s">
        <v>3501</v>
      </c>
      <c r="F253" s="190" t="s">
        <v>3395</v>
      </c>
      <c r="G253" s="191" t="s">
        <v>318</v>
      </c>
      <c r="H253" s="192">
        <v>1</v>
      </c>
      <c r="I253" s="193"/>
      <c r="J253" s="194">
        <f t="shared" si="70"/>
        <v>0</v>
      </c>
      <c r="K253" s="195"/>
      <c r="L253" s="196"/>
      <c r="M253" s="197" t="s">
        <v>1</v>
      </c>
      <c r="N253" s="198" t="s">
        <v>41</v>
      </c>
      <c r="P253" s="154">
        <f t="shared" si="71"/>
        <v>0</v>
      </c>
      <c r="Q253" s="154">
        <v>0</v>
      </c>
      <c r="R253" s="154">
        <f t="shared" si="72"/>
        <v>0</v>
      </c>
      <c r="S253" s="154">
        <v>0</v>
      </c>
      <c r="T253" s="155">
        <f t="shared" si="73"/>
        <v>0</v>
      </c>
      <c r="AR253" s="156" t="s">
        <v>1771</v>
      </c>
      <c r="AT253" s="156" t="s">
        <v>523</v>
      </c>
      <c r="AU253" s="156" t="s">
        <v>104</v>
      </c>
      <c r="AY253" s="17" t="s">
        <v>273</v>
      </c>
      <c r="BE253" s="157">
        <f t="shared" si="74"/>
        <v>0</v>
      </c>
      <c r="BF253" s="157">
        <f t="shared" si="75"/>
        <v>0</v>
      </c>
      <c r="BG253" s="157">
        <f t="shared" si="76"/>
        <v>0</v>
      </c>
      <c r="BH253" s="157">
        <f t="shared" si="77"/>
        <v>0</v>
      </c>
      <c r="BI253" s="157">
        <f t="shared" si="78"/>
        <v>0</v>
      </c>
      <c r="BJ253" s="17" t="s">
        <v>88</v>
      </c>
      <c r="BK253" s="157">
        <f t="shared" si="79"/>
        <v>0</v>
      </c>
      <c r="BL253" s="17" t="s">
        <v>625</v>
      </c>
      <c r="BM253" s="156" t="s">
        <v>3502</v>
      </c>
    </row>
    <row r="254" spans="2:65" s="1" customFormat="1" ht="16.5" customHeight="1">
      <c r="B254" s="143"/>
      <c r="C254" s="188" t="s">
        <v>798</v>
      </c>
      <c r="D254" s="188" t="s">
        <v>523</v>
      </c>
      <c r="E254" s="189" t="s">
        <v>3503</v>
      </c>
      <c r="F254" s="190" t="s">
        <v>3404</v>
      </c>
      <c r="G254" s="191" t="s">
        <v>344</v>
      </c>
      <c r="H254" s="192">
        <v>20</v>
      </c>
      <c r="I254" s="193"/>
      <c r="J254" s="194">
        <f t="shared" si="70"/>
        <v>0</v>
      </c>
      <c r="K254" s="195"/>
      <c r="L254" s="196"/>
      <c r="M254" s="197" t="s">
        <v>1</v>
      </c>
      <c r="N254" s="198" t="s">
        <v>41</v>
      </c>
      <c r="P254" s="154">
        <f t="shared" si="71"/>
        <v>0</v>
      </c>
      <c r="Q254" s="154">
        <v>0</v>
      </c>
      <c r="R254" s="154">
        <f t="shared" si="72"/>
        <v>0</v>
      </c>
      <c r="S254" s="154">
        <v>0</v>
      </c>
      <c r="T254" s="155">
        <f t="shared" si="73"/>
        <v>0</v>
      </c>
      <c r="AR254" s="156" t="s">
        <v>1771</v>
      </c>
      <c r="AT254" s="156" t="s">
        <v>523</v>
      </c>
      <c r="AU254" s="156" t="s">
        <v>104</v>
      </c>
      <c r="AY254" s="17" t="s">
        <v>273</v>
      </c>
      <c r="BE254" s="157">
        <f t="shared" si="74"/>
        <v>0</v>
      </c>
      <c r="BF254" s="157">
        <f t="shared" si="75"/>
        <v>0</v>
      </c>
      <c r="BG254" s="157">
        <f t="shared" si="76"/>
        <v>0</v>
      </c>
      <c r="BH254" s="157">
        <f t="shared" si="77"/>
        <v>0</v>
      </c>
      <c r="BI254" s="157">
        <f t="shared" si="78"/>
        <v>0</v>
      </c>
      <c r="BJ254" s="17" t="s">
        <v>88</v>
      </c>
      <c r="BK254" s="157">
        <f t="shared" si="79"/>
        <v>0</v>
      </c>
      <c r="BL254" s="17" t="s">
        <v>625</v>
      </c>
      <c r="BM254" s="156" t="s">
        <v>3504</v>
      </c>
    </row>
    <row r="255" spans="2:65" s="1" customFormat="1" ht="16.5" customHeight="1">
      <c r="B255" s="143"/>
      <c r="C255" s="188" t="s">
        <v>480</v>
      </c>
      <c r="D255" s="188" t="s">
        <v>523</v>
      </c>
      <c r="E255" s="189" t="s">
        <v>3505</v>
      </c>
      <c r="F255" s="190" t="s">
        <v>3407</v>
      </c>
      <c r="G255" s="191" t="s">
        <v>318</v>
      </c>
      <c r="H255" s="192">
        <v>2</v>
      </c>
      <c r="I255" s="193"/>
      <c r="J255" s="194">
        <f t="shared" si="70"/>
        <v>0</v>
      </c>
      <c r="K255" s="195"/>
      <c r="L255" s="196"/>
      <c r="M255" s="197" t="s">
        <v>1</v>
      </c>
      <c r="N255" s="198" t="s">
        <v>41</v>
      </c>
      <c r="P255" s="154">
        <f t="shared" si="71"/>
        <v>0</v>
      </c>
      <c r="Q255" s="154">
        <v>0</v>
      </c>
      <c r="R255" s="154">
        <f t="shared" si="72"/>
        <v>0</v>
      </c>
      <c r="S255" s="154">
        <v>0</v>
      </c>
      <c r="T255" s="155">
        <f t="shared" si="73"/>
        <v>0</v>
      </c>
      <c r="AR255" s="156" t="s">
        <v>1771</v>
      </c>
      <c r="AT255" s="156" t="s">
        <v>523</v>
      </c>
      <c r="AU255" s="156" t="s">
        <v>104</v>
      </c>
      <c r="AY255" s="17" t="s">
        <v>273</v>
      </c>
      <c r="BE255" s="157">
        <f t="shared" si="74"/>
        <v>0</v>
      </c>
      <c r="BF255" s="157">
        <f t="shared" si="75"/>
        <v>0</v>
      </c>
      <c r="BG255" s="157">
        <f t="shared" si="76"/>
        <v>0</v>
      </c>
      <c r="BH255" s="157">
        <f t="shared" si="77"/>
        <v>0</v>
      </c>
      <c r="BI255" s="157">
        <f t="shared" si="78"/>
        <v>0</v>
      </c>
      <c r="BJ255" s="17" t="s">
        <v>88</v>
      </c>
      <c r="BK255" s="157">
        <f t="shared" si="79"/>
        <v>0</v>
      </c>
      <c r="BL255" s="17" t="s">
        <v>625</v>
      </c>
      <c r="BM255" s="156" t="s">
        <v>3506</v>
      </c>
    </row>
    <row r="256" spans="2:65" s="1" customFormat="1" ht="16.5" customHeight="1">
      <c r="B256" s="143"/>
      <c r="C256" s="188" t="s">
        <v>802</v>
      </c>
      <c r="D256" s="188" t="s">
        <v>523</v>
      </c>
      <c r="E256" s="189" t="s">
        <v>3507</v>
      </c>
      <c r="F256" s="190" t="s">
        <v>3508</v>
      </c>
      <c r="G256" s="191" t="s">
        <v>318</v>
      </c>
      <c r="H256" s="192">
        <v>1</v>
      </c>
      <c r="I256" s="193"/>
      <c r="J256" s="194">
        <f t="shared" si="70"/>
        <v>0</v>
      </c>
      <c r="K256" s="195"/>
      <c r="L256" s="196"/>
      <c r="M256" s="197" t="s">
        <v>1</v>
      </c>
      <c r="N256" s="198" t="s">
        <v>41</v>
      </c>
      <c r="P256" s="154">
        <f t="shared" si="71"/>
        <v>0</v>
      </c>
      <c r="Q256" s="154">
        <v>0</v>
      </c>
      <c r="R256" s="154">
        <f t="shared" si="72"/>
        <v>0</v>
      </c>
      <c r="S256" s="154">
        <v>0</v>
      </c>
      <c r="T256" s="155">
        <f t="shared" si="73"/>
        <v>0</v>
      </c>
      <c r="AR256" s="156" t="s">
        <v>1771</v>
      </c>
      <c r="AT256" s="156" t="s">
        <v>523</v>
      </c>
      <c r="AU256" s="156" t="s">
        <v>104</v>
      </c>
      <c r="AY256" s="17" t="s">
        <v>273</v>
      </c>
      <c r="BE256" s="157">
        <f t="shared" si="74"/>
        <v>0</v>
      </c>
      <c r="BF256" s="157">
        <f t="shared" si="75"/>
        <v>0</v>
      </c>
      <c r="BG256" s="157">
        <f t="shared" si="76"/>
        <v>0</v>
      </c>
      <c r="BH256" s="157">
        <f t="shared" si="77"/>
        <v>0</v>
      </c>
      <c r="BI256" s="157">
        <f t="shared" si="78"/>
        <v>0</v>
      </c>
      <c r="BJ256" s="17" t="s">
        <v>88</v>
      </c>
      <c r="BK256" s="157">
        <f t="shared" si="79"/>
        <v>0</v>
      </c>
      <c r="BL256" s="17" t="s">
        <v>625</v>
      </c>
      <c r="BM256" s="156" t="s">
        <v>3509</v>
      </c>
    </row>
    <row r="257" spans="2:65" s="1" customFormat="1" ht="16.5" customHeight="1">
      <c r="B257" s="143"/>
      <c r="C257" s="188" t="s">
        <v>804</v>
      </c>
      <c r="D257" s="188" t="s">
        <v>523</v>
      </c>
      <c r="E257" s="189" t="s">
        <v>3510</v>
      </c>
      <c r="F257" s="190" t="s">
        <v>3511</v>
      </c>
      <c r="G257" s="191" t="s">
        <v>318</v>
      </c>
      <c r="H257" s="192">
        <v>1</v>
      </c>
      <c r="I257" s="193"/>
      <c r="J257" s="194">
        <f t="shared" si="70"/>
        <v>0</v>
      </c>
      <c r="K257" s="195"/>
      <c r="L257" s="196"/>
      <c r="M257" s="197" t="s">
        <v>1</v>
      </c>
      <c r="N257" s="198" t="s">
        <v>41</v>
      </c>
      <c r="P257" s="154">
        <f t="shared" si="71"/>
        <v>0</v>
      </c>
      <c r="Q257" s="154">
        <v>0</v>
      </c>
      <c r="R257" s="154">
        <f t="shared" si="72"/>
        <v>0</v>
      </c>
      <c r="S257" s="154">
        <v>0</v>
      </c>
      <c r="T257" s="155">
        <f t="shared" si="73"/>
        <v>0</v>
      </c>
      <c r="AR257" s="156" t="s">
        <v>1771</v>
      </c>
      <c r="AT257" s="156" t="s">
        <v>523</v>
      </c>
      <c r="AU257" s="156" t="s">
        <v>104</v>
      </c>
      <c r="AY257" s="17" t="s">
        <v>273</v>
      </c>
      <c r="BE257" s="157">
        <f t="shared" si="74"/>
        <v>0</v>
      </c>
      <c r="BF257" s="157">
        <f t="shared" si="75"/>
        <v>0</v>
      </c>
      <c r="BG257" s="157">
        <f t="shared" si="76"/>
        <v>0</v>
      </c>
      <c r="BH257" s="157">
        <f t="shared" si="77"/>
        <v>0</v>
      </c>
      <c r="BI257" s="157">
        <f t="shared" si="78"/>
        <v>0</v>
      </c>
      <c r="BJ257" s="17" t="s">
        <v>88</v>
      </c>
      <c r="BK257" s="157">
        <f t="shared" si="79"/>
        <v>0</v>
      </c>
      <c r="BL257" s="17" t="s">
        <v>625</v>
      </c>
      <c r="BM257" s="156" t="s">
        <v>3512</v>
      </c>
    </row>
    <row r="258" spans="2:65" s="1" customFormat="1" ht="16.5" customHeight="1">
      <c r="B258" s="143"/>
      <c r="C258" s="188" t="s">
        <v>809</v>
      </c>
      <c r="D258" s="188" t="s">
        <v>523</v>
      </c>
      <c r="E258" s="189" t="s">
        <v>3513</v>
      </c>
      <c r="F258" s="190" t="s">
        <v>3514</v>
      </c>
      <c r="G258" s="191" t="s">
        <v>318</v>
      </c>
      <c r="H258" s="192">
        <v>3</v>
      </c>
      <c r="I258" s="193"/>
      <c r="J258" s="194">
        <f t="shared" si="70"/>
        <v>0</v>
      </c>
      <c r="K258" s="195"/>
      <c r="L258" s="196"/>
      <c r="M258" s="197" t="s">
        <v>1</v>
      </c>
      <c r="N258" s="198" t="s">
        <v>41</v>
      </c>
      <c r="P258" s="154">
        <f t="shared" si="71"/>
        <v>0</v>
      </c>
      <c r="Q258" s="154">
        <v>0</v>
      </c>
      <c r="R258" s="154">
        <f t="shared" si="72"/>
        <v>0</v>
      </c>
      <c r="S258" s="154">
        <v>0</v>
      </c>
      <c r="T258" s="155">
        <f t="shared" si="73"/>
        <v>0</v>
      </c>
      <c r="AR258" s="156" t="s">
        <v>1771</v>
      </c>
      <c r="AT258" s="156" t="s">
        <v>523</v>
      </c>
      <c r="AU258" s="156" t="s">
        <v>104</v>
      </c>
      <c r="AY258" s="17" t="s">
        <v>273</v>
      </c>
      <c r="BE258" s="157">
        <f t="shared" si="74"/>
        <v>0</v>
      </c>
      <c r="BF258" s="157">
        <f t="shared" si="75"/>
        <v>0</v>
      </c>
      <c r="BG258" s="157">
        <f t="shared" si="76"/>
        <v>0</v>
      </c>
      <c r="BH258" s="157">
        <f t="shared" si="77"/>
        <v>0</v>
      </c>
      <c r="BI258" s="157">
        <f t="shared" si="78"/>
        <v>0</v>
      </c>
      <c r="BJ258" s="17" t="s">
        <v>88</v>
      </c>
      <c r="BK258" s="157">
        <f t="shared" si="79"/>
        <v>0</v>
      </c>
      <c r="BL258" s="17" t="s">
        <v>625</v>
      </c>
      <c r="BM258" s="156" t="s">
        <v>3515</v>
      </c>
    </row>
    <row r="259" spans="2:65" s="1" customFormat="1" ht="16.5" customHeight="1">
      <c r="B259" s="143"/>
      <c r="C259" s="188" t="s">
        <v>813</v>
      </c>
      <c r="D259" s="188" t="s">
        <v>523</v>
      </c>
      <c r="E259" s="189" t="s">
        <v>3516</v>
      </c>
      <c r="F259" s="190" t="s">
        <v>3413</v>
      </c>
      <c r="G259" s="191" t="s">
        <v>318</v>
      </c>
      <c r="H259" s="192">
        <v>1</v>
      </c>
      <c r="I259" s="193"/>
      <c r="J259" s="194">
        <f t="shared" si="70"/>
        <v>0</v>
      </c>
      <c r="K259" s="195"/>
      <c r="L259" s="196"/>
      <c r="M259" s="197" t="s">
        <v>1</v>
      </c>
      <c r="N259" s="198" t="s">
        <v>41</v>
      </c>
      <c r="P259" s="154">
        <f t="shared" si="71"/>
        <v>0</v>
      </c>
      <c r="Q259" s="154">
        <v>0</v>
      </c>
      <c r="R259" s="154">
        <f t="shared" si="72"/>
        <v>0</v>
      </c>
      <c r="S259" s="154">
        <v>0</v>
      </c>
      <c r="T259" s="155">
        <f t="shared" si="73"/>
        <v>0</v>
      </c>
      <c r="AR259" s="156" t="s">
        <v>1771</v>
      </c>
      <c r="AT259" s="156" t="s">
        <v>523</v>
      </c>
      <c r="AU259" s="156" t="s">
        <v>104</v>
      </c>
      <c r="AY259" s="17" t="s">
        <v>273</v>
      </c>
      <c r="BE259" s="157">
        <f t="shared" si="74"/>
        <v>0</v>
      </c>
      <c r="BF259" s="157">
        <f t="shared" si="75"/>
        <v>0</v>
      </c>
      <c r="BG259" s="157">
        <f t="shared" si="76"/>
        <v>0</v>
      </c>
      <c r="BH259" s="157">
        <f t="shared" si="77"/>
        <v>0</v>
      </c>
      <c r="BI259" s="157">
        <f t="shared" si="78"/>
        <v>0</v>
      </c>
      <c r="BJ259" s="17" t="s">
        <v>88</v>
      </c>
      <c r="BK259" s="157">
        <f t="shared" si="79"/>
        <v>0</v>
      </c>
      <c r="BL259" s="17" t="s">
        <v>625</v>
      </c>
      <c r="BM259" s="156" t="s">
        <v>3517</v>
      </c>
    </row>
    <row r="260" spans="2:65" s="1" customFormat="1" ht="16.5" customHeight="1">
      <c r="B260" s="143"/>
      <c r="C260" s="188" t="s">
        <v>819</v>
      </c>
      <c r="D260" s="188" t="s">
        <v>523</v>
      </c>
      <c r="E260" s="189" t="s">
        <v>3518</v>
      </c>
      <c r="F260" s="190" t="s">
        <v>3416</v>
      </c>
      <c r="G260" s="191" t="s">
        <v>318</v>
      </c>
      <c r="H260" s="192">
        <v>2</v>
      </c>
      <c r="I260" s="193"/>
      <c r="J260" s="194">
        <f t="shared" si="70"/>
        <v>0</v>
      </c>
      <c r="K260" s="195"/>
      <c r="L260" s="196"/>
      <c r="M260" s="197" t="s">
        <v>1</v>
      </c>
      <c r="N260" s="198" t="s">
        <v>41</v>
      </c>
      <c r="P260" s="154">
        <f t="shared" si="71"/>
        <v>0</v>
      </c>
      <c r="Q260" s="154">
        <v>0</v>
      </c>
      <c r="R260" s="154">
        <f t="shared" si="72"/>
        <v>0</v>
      </c>
      <c r="S260" s="154">
        <v>0</v>
      </c>
      <c r="T260" s="155">
        <f t="shared" si="73"/>
        <v>0</v>
      </c>
      <c r="AR260" s="156" t="s">
        <v>1771</v>
      </c>
      <c r="AT260" s="156" t="s">
        <v>523</v>
      </c>
      <c r="AU260" s="156" t="s">
        <v>104</v>
      </c>
      <c r="AY260" s="17" t="s">
        <v>273</v>
      </c>
      <c r="BE260" s="157">
        <f t="shared" si="74"/>
        <v>0</v>
      </c>
      <c r="BF260" s="157">
        <f t="shared" si="75"/>
        <v>0</v>
      </c>
      <c r="BG260" s="157">
        <f t="shared" si="76"/>
        <v>0</v>
      </c>
      <c r="BH260" s="157">
        <f t="shared" si="77"/>
        <v>0</v>
      </c>
      <c r="BI260" s="157">
        <f t="shared" si="78"/>
        <v>0</v>
      </c>
      <c r="BJ260" s="17" t="s">
        <v>88</v>
      </c>
      <c r="BK260" s="157">
        <f t="shared" si="79"/>
        <v>0</v>
      </c>
      <c r="BL260" s="17" t="s">
        <v>625</v>
      </c>
      <c r="BM260" s="156" t="s">
        <v>3519</v>
      </c>
    </row>
    <row r="261" spans="2:65" s="1" customFormat="1" ht="16.5" customHeight="1">
      <c r="B261" s="143"/>
      <c r="C261" s="188" t="s">
        <v>823</v>
      </c>
      <c r="D261" s="188" t="s">
        <v>523</v>
      </c>
      <c r="E261" s="189" t="s">
        <v>3520</v>
      </c>
      <c r="F261" s="190" t="s">
        <v>3461</v>
      </c>
      <c r="G261" s="191" t="s">
        <v>318</v>
      </c>
      <c r="H261" s="192">
        <v>2</v>
      </c>
      <c r="I261" s="193"/>
      <c r="J261" s="194">
        <f t="shared" si="70"/>
        <v>0</v>
      </c>
      <c r="K261" s="195"/>
      <c r="L261" s="196"/>
      <c r="M261" s="197" t="s">
        <v>1</v>
      </c>
      <c r="N261" s="198" t="s">
        <v>41</v>
      </c>
      <c r="P261" s="154">
        <f t="shared" si="71"/>
        <v>0</v>
      </c>
      <c r="Q261" s="154">
        <v>0</v>
      </c>
      <c r="R261" s="154">
        <f t="shared" si="72"/>
        <v>0</v>
      </c>
      <c r="S261" s="154">
        <v>0</v>
      </c>
      <c r="T261" s="155">
        <f t="shared" si="73"/>
        <v>0</v>
      </c>
      <c r="AR261" s="156" t="s">
        <v>1771</v>
      </c>
      <c r="AT261" s="156" t="s">
        <v>523</v>
      </c>
      <c r="AU261" s="156" t="s">
        <v>104</v>
      </c>
      <c r="AY261" s="17" t="s">
        <v>273</v>
      </c>
      <c r="BE261" s="157">
        <f t="shared" si="74"/>
        <v>0</v>
      </c>
      <c r="BF261" s="157">
        <f t="shared" si="75"/>
        <v>0</v>
      </c>
      <c r="BG261" s="157">
        <f t="shared" si="76"/>
        <v>0</v>
      </c>
      <c r="BH261" s="157">
        <f t="shared" si="77"/>
        <v>0</v>
      </c>
      <c r="BI261" s="157">
        <f t="shared" si="78"/>
        <v>0</v>
      </c>
      <c r="BJ261" s="17" t="s">
        <v>88</v>
      </c>
      <c r="BK261" s="157">
        <f t="shared" si="79"/>
        <v>0</v>
      </c>
      <c r="BL261" s="17" t="s">
        <v>625</v>
      </c>
      <c r="BM261" s="156" t="s">
        <v>3521</v>
      </c>
    </row>
    <row r="262" spans="2:65" s="1" customFormat="1" ht="16.5" customHeight="1">
      <c r="B262" s="143"/>
      <c r="C262" s="188" t="s">
        <v>830</v>
      </c>
      <c r="D262" s="188" t="s">
        <v>523</v>
      </c>
      <c r="E262" s="189" t="s">
        <v>3522</v>
      </c>
      <c r="F262" s="190" t="s">
        <v>3523</v>
      </c>
      <c r="G262" s="191" t="s">
        <v>318</v>
      </c>
      <c r="H262" s="192">
        <v>4</v>
      </c>
      <c r="I262" s="193"/>
      <c r="J262" s="194">
        <f t="shared" si="70"/>
        <v>0</v>
      </c>
      <c r="K262" s="195"/>
      <c r="L262" s="196"/>
      <c r="M262" s="197" t="s">
        <v>1</v>
      </c>
      <c r="N262" s="198" t="s">
        <v>41</v>
      </c>
      <c r="P262" s="154">
        <f t="shared" si="71"/>
        <v>0</v>
      </c>
      <c r="Q262" s="154">
        <v>0</v>
      </c>
      <c r="R262" s="154">
        <f t="shared" si="72"/>
        <v>0</v>
      </c>
      <c r="S262" s="154">
        <v>0</v>
      </c>
      <c r="T262" s="155">
        <f t="shared" si="73"/>
        <v>0</v>
      </c>
      <c r="AR262" s="156" t="s">
        <v>1771</v>
      </c>
      <c r="AT262" s="156" t="s">
        <v>523</v>
      </c>
      <c r="AU262" s="156" t="s">
        <v>104</v>
      </c>
      <c r="AY262" s="17" t="s">
        <v>273</v>
      </c>
      <c r="BE262" s="157">
        <f t="shared" si="74"/>
        <v>0</v>
      </c>
      <c r="BF262" s="157">
        <f t="shared" si="75"/>
        <v>0</v>
      </c>
      <c r="BG262" s="157">
        <f t="shared" si="76"/>
        <v>0</v>
      </c>
      <c r="BH262" s="157">
        <f t="shared" si="77"/>
        <v>0</v>
      </c>
      <c r="BI262" s="157">
        <f t="shared" si="78"/>
        <v>0</v>
      </c>
      <c r="BJ262" s="17" t="s">
        <v>88</v>
      </c>
      <c r="BK262" s="157">
        <f t="shared" si="79"/>
        <v>0</v>
      </c>
      <c r="BL262" s="17" t="s">
        <v>625</v>
      </c>
      <c r="BM262" s="156" t="s">
        <v>3524</v>
      </c>
    </row>
    <row r="263" spans="2:65" s="1" customFormat="1" ht="16.5" customHeight="1">
      <c r="B263" s="143"/>
      <c r="C263" s="188" t="s">
        <v>837</v>
      </c>
      <c r="D263" s="188" t="s">
        <v>523</v>
      </c>
      <c r="E263" s="189" t="s">
        <v>3525</v>
      </c>
      <c r="F263" s="190" t="s">
        <v>3422</v>
      </c>
      <c r="G263" s="191" t="s">
        <v>318</v>
      </c>
      <c r="H263" s="192">
        <v>1</v>
      </c>
      <c r="I263" s="193"/>
      <c r="J263" s="194">
        <f t="shared" si="70"/>
        <v>0</v>
      </c>
      <c r="K263" s="195"/>
      <c r="L263" s="196"/>
      <c r="M263" s="197" t="s">
        <v>1</v>
      </c>
      <c r="N263" s="198" t="s">
        <v>41</v>
      </c>
      <c r="P263" s="154">
        <f t="shared" si="71"/>
        <v>0</v>
      </c>
      <c r="Q263" s="154">
        <v>0</v>
      </c>
      <c r="R263" s="154">
        <f t="shared" si="72"/>
        <v>0</v>
      </c>
      <c r="S263" s="154">
        <v>0</v>
      </c>
      <c r="T263" s="155">
        <f t="shared" si="73"/>
        <v>0</v>
      </c>
      <c r="AR263" s="156" t="s">
        <v>1771</v>
      </c>
      <c r="AT263" s="156" t="s">
        <v>523</v>
      </c>
      <c r="AU263" s="156" t="s">
        <v>104</v>
      </c>
      <c r="AY263" s="17" t="s">
        <v>273</v>
      </c>
      <c r="BE263" s="157">
        <f t="shared" si="74"/>
        <v>0</v>
      </c>
      <c r="BF263" s="157">
        <f t="shared" si="75"/>
        <v>0</v>
      </c>
      <c r="BG263" s="157">
        <f t="shared" si="76"/>
        <v>0</v>
      </c>
      <c r="BH263" s="157">
        <f t="shared" si="77"/>
        <v>0</v>
      </c>
      <c r="BI263" s="157">
        <f t="shared" si="78"/>
        <v>0</v>
      </c>
      <c r="BJ263" s="17" t="s">
        <v>88</v>
      </c>
      <c r="BK263" s="157">
        <f t="shared" si="79"/>
        <v>0</v>
      </c>
      <c r="BL263" s="17" t="s">
        <v>625</v>
      </c>
      <c r="BM263" s="156" t="s">
        <v>3526</v>
      </c>
    </row>
    <row r="264" spans="2:65" s="1" customFormat="1" ht="16.5" customHeight="1">
      <c r="B264" s="143"/>
      <c r="C264" s="188" t="s">
        <v>843</v>
      </c>
      <c r="D264" s="188" t="s">
        <v>523</v>
      </c>
      <c r="E264" s="189" t="s">
        <v>3474</v>
      </c>
      <c r="F264" s="190" t="s">
        <v>3475</v>
      </c>
      <c r="G264" s="191" t="s">
        <v>318</v>
      </c>
      <c r="H264" s="192">
        <v>8</v>
      </c>
      <c r="I264" s="193"/>
      <c r="J264" s="194">
        <f t="shared" si="70"/>
        <v>0</v>
      </c>
      <c r="K264" s="195"/>
      <c r="L264" s="196"/>
      <c r="M264" s="197" t="s">
        <v>1</v>
      </c>
      <c r="N264" s="198" t="s">
        <v>41</v>
      </c>
      <c r="P264" s="154">
        <f t="shared" si="71"/>
        <v>0</v>
      </c>
      <c r="Q264" s="154">
        <v>0</v>
      </c>
      <c r="R264" s="154">
        <f t="shared" si="72"/>
        <v>0</v>
      </c>
      <c r="S264" s="154">
        <v>0</v>
      </c>
      <c r="T264" s="155">
        <f t="shared" si="73"/>
        <v>0</v>
      </c>
      <c r="AR264" s="156" t="s">
        <v>1771</v>
      </c>
      <c r="AT264" s="156" t="s">
        <v>523</v>
      </c>
      <c r="AU264" s="156" t="s">
        <v>104</v>
      </c>
      <c r="AY264" s="17" t="s">
        <v>273</v>
      </c>
      <c r="BE264" s="157">
        <f t="shared" si="74"/>
        <v>0</v>
      </c>
      <c r="BF264" s="157">
        <f t="shared" si="75"/>
        <v>0</v>
      </c>
      <c r="BG264" s="157">
        <f t="shared" si="76"/>
        <v>0</v>
      </c>
      <c r="BH264" s="157">
        <f t="shared" si="77"/>
        <v>0</v>
      </c>
      <c r="BI264" s="157">
        <f t="shared" si="78"/>
        <v>0</v>
      </c>
      <c r="BJ264" s="17" t="s">
        <v>88</v>
      </c>
      <c r="BK264" s="157">
        <f t="shared" si="79"/>
        <v>0</v>
      </c>
      <c r="BL264" s="17" t="s">
        <v>625</v>
      </c>
      <c r="BM264" s="156" t="s">
        <v>3527</v>
      </c>
    </row>
    <row r="265" spans="2:65" s="1" customFormat="1" ht="16.5" customHeight="1">
      <c r="B265" s="143"/>
      <c r="C265" s="188" t="s">
        <v>849</v>
      </c>
      <c r="D265" s="188" t="s">
        <v>523</v>
      </c>
      <c r="E265" s="189" t="s">
        <v>3477</v>
      </c>
      <c r="F265" s="190" t="s">
        <v>3478</v>
      </c>
      <c r="G265" s="191" t="s">
        <v>318</v>
      </c>
      <c r="H265" s="192">
        <v>9</v>
      </c>
      <c r="I265" s="193"/>
      <c r="J265" s="194">
        <f t="shared" si="70"/>
        <v>0</v>
      </c>
      <c r="K265" s="195"/>
      <c r="L265" s="196"/>
      <c r="M265" s="197" t="s">
        <v>1</v>
      </c>
      <c r="N265" s="198" t="s">
        <v>41</v>
      </c>
      <c r="P265" s="154">
        <f t="shared" si="71"/>
        <v>0</v>
      </c>
      <c r="Q265" s="154">
        <v>0</v>
      </c>
      <c r="R265" s="154">
        <f t="shared" si="72"/>
        <v>0</v>
      </c>
      <c r="S265" s="154">
        <v>0</v>
      </c>
      <c r="T265" s="155">
        <f t="shared" si="73"/>
        <v>0</v>
      </c>
      <c r="AR265" s="156" t="s">
        <v>1771</v>
      </c>
      <c r="AT265" s="156" t="s">
        <v>523</v>
      </c>
      <c r="AU265" s="156" t="s">
        <v>104</v>
      </c>
      <c r="AY265" s="17" t="s">
        <v>273</v>
      </c>
      <c r="BE265" s="157">
        <f t="shared" si="74"/>
        <v>0</v>
      </c>
      <c r="BF265" s="157">
        <f t="shared" si="75"/>
        <v>0</v>
      </c>
      <c r="BG265" s="157">
        <f t="shared" si="76"/>
        <v>0</v>
      </c>
      <c r="BH265" s="157">
        <f t="shared" si="77"/>
        <v>0</v>
      </c>
      <c r="BI265" s="157">
        <f t="shared" si="78"/>
        <v>0</v>
      </c>
      <c r="BJ265" s="17" t="s">
        <v>88</v>
      </c>
      <c r="BK265" s="157">
        <f t="shared" si="79"/>
        <v>0</v>
      </c>
      <c r="BL265" s="17" t="s">
        <v>625</v>
      </c>
      <c r="BM265" s="156" t="s">
        <v>3528</v>
      </c>
    </row>
    <row r="266" spans="2:65" s="1" customFormat="1" ht="16.5" customHeight="1">
      <c r="B266" s="143"/>
      <c r="C266" s="188" t="s">
        <v>858</v>
      </c>
      <c r="D266" s="188" t="s">
        <v>523</v>
      </c>
      <c r="E266" s="189" t="s">
        <v>3529</v>
      </c>
      <c r="F266" s="190" t="s">
        <v>3530</v>
      </c>
      <c r="G266" s="191" t="s">
        <v>318</v>
      </c>
      <c r="H266" s="192">
        <v>2</v>
      </c>
      <c r="I266" s="193"/>
      <c r="J266" s="194">
        <f t="shared" si="70"/>
        <v>0</v>
      </c>
      <c r="K266" s="195"/>
      <c r="L266" s="196"/>
      <c r="M266" s="197" t="s">
        <v>1</v>
      </c>
      <c r="N266" s="198" t="s">
        <v>41</v>
      </c>
      <c r="P266" s="154">
        <f t="shared" si="71"/>
        <v>0</v>
      </c>
      <c r="Q266" s="154">
        <v>0</v>
      </c>
      <c r="R266" s="154">
        <f t="shared" si="72"/>
        <v>0</v>
      </c>
      <c r="S266" s="154">
        <v>0</v>
      </c>
      <c r="T266" s="155">
        <f t="shared" si="73"/>
        <v>0</v>
      </c>
      <c r="AR266" s="156" t="s">
        <v>1771</v>
      </c>
      <c r="AT266" s="156" t="s">
        <v>523</v>
      </c>
      <c r="AU266" s="156" t="s">
        <v>104</v>
      </c>
      <c r="AY266" s="17" t="s">
        <v>273</v>
      </c>
      <c r="BE266" s="157">
        <f t="shared" si="74"/>
        <v>0</v>
      </c>
      <c r="BF266" s="157">
        <f t="shared" si="75"/>
        <v>0</v>
      </c>
      <c r="BG266" s="157">
        <f t="shared" si="76"/>
        <v>0</v>
      </c>
      <c r="BH266" s="157">
        <f t="shared" si="77"/>
        <v>0</v>
      </c>
      <c r="BI266" s="157">
        <f t="shared" si="78"/>
        <v>0</v>
      </c>
      <c r="BJ266" s="17" t="s">
        <v>88</v>
      </c>
      <c r="BK266" s="157">
        <f t="shared" si="79"/>
        <v>0</v>
      </c>
      <c r="BL266" s="17" t="s">
        <v>625</v>
      </c>
      <c r="BM266" s="156" t="s">
        <v>3531</v>
      </c>
    </row>
    <row r="267" spans="2:65" s="1" customFormat="1" ht="16.5" customHeight="1">
      <c r="B267" s="143"/>
      <c r="C267" s="188" t="s">
        <v>864</v>
      </c>
      <c r="D267" s="188" t="s">
        <v>523</v>
      </c>
      <c r="E267" s="189" t="s">
        <v>3532</v>
      </c>
      <c r="F267" s="190" t="s">
        <v>3533</v>
      </c>
      <c r="G267" s="191" t="s">
        <v>318</v>
      </c>
      <c r="H267" s="192">
        <v>1</v>
      </c>
      <c r="I267" s="193"/>
      <c r="J267" s="194">
        <f t="shared" si="70"/>
        <v>0</v>
      </c>
      <c r="K267" s="195"/>
      <c r="L267" s="196"/>
      <c r="M267" s="197" t="s">
        <v>1</v>
      </c>
      <c r="N267" s="198" t="s">
        <v>41</v>
      </c>
      <c r="P267" s="154">
        <f t="shared" si="71"/>
        <v>0</v>
      </c>
      <c r="Q267" s="154">
        <v>0</v>
      </c>
      <c r="R267" s="154">
        <f t="shared" si="72"/>
        <v>0</v>
      </c>
      <c r="S267" s="154">
        <v>0</v>
      </c>
      <c r="T267" s="155">
        <f t="shared" si="73"/>
        <v>0</v>
      </c>
      <c r="AR267" s="156" t="s">
        <v>1771</v>
      </c>
      <c r="AT267" s="156" t="s">
        <v>523</v>
      </c>
      <c r="AU267" s="156" t="s">
        <v>104</v>
      </c>
      <c r="AY267" s="17" t="s">
        <v>273</v>
      </c>
      <c r="BE267" s="157">
        <f t="shared" si="74"/>
        <v>0</v>
      </c>
      <c r="BF267" s="157">
        <f t="shared" si="75"/>
        <v>0</v>
      </c>
      <c r="BG267" s="157">
        <f t="shared" si="76"/>
        <v>0</v>
      </c>
      <c r="BH267" s="157">
        <f t="shared" si="77"/>
        <v>0</v>
      </c>
      <c r="BI267" s="157">
        <f t="shared" si="78"/>
        <v>0</v>
      </c>
      <c r="BJ267" s="17" t="s">
        <v>88</v>
      </c>
      <c r="BK267" s="157">
        <f t="shared" si="79"/>
        <v>0</v>
      </c>
      <c r="BL267" s="17" t="s">
        <v>625</v>
      </c>
      <c r="BM267" s="156" t="s">
        <v>3534</v>
      </c>
    </row>
    <row r="268" spans="2:65" s="1" customFormat="1" ht="16.5" customHeight="1">
      <c r="B268" s="143"/>
      <c r="C268" s="188" t="s">
        <v>871</v>
      </c>
      <c r="D268" s="188" t="s">
        <v>523</v>
      </c>
      <c r="E268" s="189" t="s">
        <v>3535</v>
      </c>
      <c r="F268" s="190" t="s">
        <v>3536</v>
      </c>
      <c r="G268" s="191" t="s">
        <v>318</v>
      </c>
      <c r="H268" s="192">
        <v>2</v>
      </c>
      <c r="I268" s="193"/>
      <c r="J268" s="194">
        <f t="shared" si="70"/>
        <v>0</v>
      </c>
      <c r="K268" s="195"/>
      <c r="L268" s="196"/>
      <c r="M268" s="197" t="s">
        <v>1</v>
      </c>
      <c r="N268" s="198" t="s">
        <v>41</v>
      </c>
      <c r="P268" s="154">
        <f t="shared" si="71"/>
        <v>0</v>
      </c>
      <c r="Q268" s="154">
        <v>0</v>
      </c>
      <c r="R268" s="154">
        <f t="shared" si="72"/>
        <v>0</v>
      </c>
      <c r="S268" s="154">
        <v>0</v>
      </c>
      <c r="T268" s="155">
        <f t="shared" si="73"/>
        <v>0</v>
      </c>
      <c r="AR268" s="156" t="s">
        <v>1771</v>
      </c>
      <c r="AT268" s="156" t="s">
        <v>523</v>
      </c>
      <c r="AU268" s="156" t="s">
        <v>104</v>
      </c>
      <c r="AY268" s="17" t="s">
        <v>273</v>
      </c>
      <c r="BE268" s="157">
        <f t="shared" si="74"/>
        <v>0</v>
      </c>
      <c r="BF268" s="157">
        <f t="shared" si="75"/>
        <v>0</v>
      </c>
      <c r="BG268" s="157">
        <f t="shared" si="76"/>
        <v>0</v>
      </c>
      <c r="BH268" s="157">
        <f t="shared" si="77"/>
        <v>0</v>
      </c>
      <c r="BI268" s="157">
        <f t="shared" si="78"/>
        <v>0</v>
      </c>
      <c r="BJ268" s="17" t="s">
        <v>88</v>
      </c>
      <c r="BK268" s="157">
        <f t="shared" si="79"/>
        <v>0</v>
      </c>
      <c r="BL268" s="17" t="s">
        <v>625</v>
      </c>
      <c r="BM268" s="156" t="s">
        <v>3537</v>
      </c>
    </row>
    <row r="269" spans="2:65" s="1" customFormat="1" ht="16.5" customHeight="1">
      <c r="B269" s="143"/>
      <c r="C269" s="188" t="s">
        <v>877</v>
      </c>
      <c r="D269" s="188" t="s">
        <v>523</v>
      </c>
      <c r="E269" s="189" t="s">
        <v>3538</v>
      </c>
      <c r="F269" s="190" t="s">
        <v>3539</v>
      </c>
      <c r="G269" s="191" t="s">
        <v>318</v>
      </c>
      <c r="H269" s="192">
        <v>1</v>
      </c>
      <c r="I269" s="193"/>
      <c r="J269" s="194">
        <f t="shared" si="70"/>
        <v>0</v>
      </c>
      <c r="K269" s="195"/>
      <c r="L269" s="196"/>
      <c r="M269" s="197" t="s">
        <v>1</v>
      </c>
      <c r="N269" s="198" t="s">
        <v>41</v>
      </c>
      <c r="P269" s="154">
        <f t="shared" si="71"/>
        <v>0</v>
      </c>
      <c r="Q269" s="154">
        <v>0</v>
      </c>
      <c r="R269" s="154">
        <f t="shared" si="72"/>
        <v>0</v>
      </c>
      <c r="S269" s="154">
        <v>0</v>
      </c>
      <c r="T269" s="155">
        <f t="shared" si="73"/>
        <v>0</v>
      </c>
      <c r="AR269" s="156" t="s">
        <v>1771</v>
      </c>
      <c r="AT269" s="156" t="s">
        <v>523</v>
      </c>
      <c r="AU269" s="156" t="s">
        <v>104</v>
      </c>
      <c r="AY269" s="17" t="s">
        <v>273</v>
      </c>
      <c r="BE269" s="157">
        <f t="shared" si="74"/>
        <v>0</v>
      </c>
      <c r="BF269" s="157">
        <f t="shared" si="75"/>
        <v>0</v>
      </c>
      <c r="BG269" s="157">
        <f t="shared" si="76"/>
        <v>0</v>
      </c>
      <c r="BH269" s="157">
        <f t="shared" si="77"/>
        <v>0</v>
      </c>
      <c r="BI269" s="157">
        <f t="shared" si="78"/>
        <v>0</v>
      </c>
      <c r="BJ269" s="17" t="s">
        <v>88</v>
      </c>
      <c r="BK269" s="157">
        <f t="shared" si="79"/>
        <v>0</v>
      </c>
      <c r="BL269" s="17" t="s">
        <v>625</v>
      </c>
      <c r="BM269" s="156" t="s">
        <v>3540</v>
      </c>
    </row>
    <row r="270" spans="2:65" s="1" customFormat="1" ht="16.5" customHeight="1">
      <c r="B270" s="143"/>
      <c r="C270" s="144" t="s">
        <v>882</v>
      </c>
      <c r="D270" s="144" t="s">
        <v>274</v>
      </c>
      <c r="E270" s="145" t="s">
        <v>3439</v>
      </c>
      <c r="F270" s="146" t="s">
        <v>3440</v>
      </c>
      <c r="G270" s="147" t="s">
        <v>318</v>
      </c>
      <c r="H270" s="148">
        <v>1</v>
      </c>
      <c r="I270" s="149"/>
      <c r="J270" s="150">
        <f t="shared" si="70"/>
        <v>0</v>
      </c>
      <c r="K270" s="151"/>
      <c r="L270" s="32"/>
      <c r="M270" s="152" t="s">
        <v>1</v>
      </c>
      <c r="N270" s="153" t="s">
        <v>41</v>
      </c>
      <c r="P270" s="154">
        <f t="shared" si="71"/>
        <v>0</v>
      </c>
      <c r="Q270" s="154">
        <v>0</v>
      </c>
      <c r="R270" s="154">
        <f t="shared" si="72"/>
        <v>0</v>
      </c>
      <c r="S270" s="154">
        <v>0</v>
      </c>
      <c r="T270" s="155">
        <f t="shared" si="73"/>
        <v>0</v>
      </c>
      <c r="AR270" s="156" t="s">
        <v>625</v>
      </c>
      <c r="AT270" s="156" t="s">
        <v>274</v>
      </c>
      <c r="AU270" s="156" t="s">
        <v>104</v>
      </c>
      <c r="AY270" s="17" t="s">
        <v>273</v>
      </c>
      <c r="BE270" s="157">
        <f t="shared" si="74"/>
        <v>0</v>
      </c>
      <c r="BF270" s="157">
        <f t="shared" si="75"/>
        <v>0</v>
      </c>
      <c r="BG270" s="157">
        <f t="shared" si="76"/>
        <v>0</v>
      </c>
      <c r="BH270" s="157">
        <f t="shared" si="77"/>
        <v>0</v>
      </c>
      <c r="BI270" s="157">
        <f t="shared" si="78"/>
        <v>0</v>
      </c>
      <c r="BJ270" s="17" t="s">
        <v>88</v>
      </c>
      <c r="BK270" s="157">
        <f t="shared" si="79"/>
        <v>0</v>
      </c>
      <c r="BL270" s="17" t="s">
        <v>625</v>
      </c>
      <c r="BM270" s="156" t="s">
        <v>3541</v>
      </c>
    </row>
    <row r="271" spans="2:65" s="11" customFormat="1" ht="22.9" customHeight="1">
      <c r="B271" s="133"/>
      <c r="D271" s="134" t="s">
        <v>74</v>
      </c>
      <c r="E271" s="172" t="s">
        <v>3542</v>
      </c>
      <c r="F271" s="172" t="s">
        <v>3543</v>
      </c>
      <c r="I271" s="136"/>
      <c r="J271" s="173">
        <f>BK271</f>
        <v>0</v>
      </c>
      <c r="L271" s="133"/>
      <c r="M271" s="138"/>
      <c r="P271" s="139">
        <f>P272</f>
        <v>0</v>
      </c>
      <c r="R271" s="139">
        <f>R272</f>
        <v>0</v>
      </c>
      <c r="T271" s="140">
        <f>T272</f>
        <v>0</v>
      </c>
      <c r="AR271" s="134" t="s">
        <v>82</v>
      </c>
      <c r="AT271" s="141" t="s">
        <v>74</v>
      </c>
      <c r="AU271" s="141" t="s">
        <v>82</v>
      </c>
      <c r="AY271" s="134" t="s">
        <v>273</v>
      </c>
      <c r="BK271" s="142">
        <f>BK272</f>
        <v>0</v>
      </c>
    </row>
    <row r="272" spans="2:65" s="11" customFormat="1" ht="20.85" customHeight="1">
      <c r="B272" s="133"/>
      <c r="D272" s="134" t="s">
        <v>74</v>
      </c>
      <c r="E272" s="172" t="s">
        <v>2430</v>
      </c>
      <c r="F272" s="172" t="s">
        <v>1</v>
      </c>
      <c r="I272" s="136"/>
      <c r="J272" s="173">
        <f>BK272</f>
        <v>0</v>
      </c>
      <c r="L272" s="133"/>
      <c r="M272" s="138"/>
      <c r="P272" s="139">
        <f>SUM(P273:P294)</f>
        <v>0</v>
      </c>
      <c r="R272" s="139">
        <f>SUM(R273:R294)</f>
        <v>0</v>
      </c>
      <c r="T272" s="140">
        <f>SUM(T273:T294)</f>
        <v>0</v>
      </c>
      <c r="AR272" s="134" t="s">
        <v>82</v>
      </c>
      <c r="AT272" s="141" t="s">
        <v>74</v>
      </c>
      <c r="AU272" s="141" t="s">
        <v>88</v>
      </c>
      <c r="AY272" s="134" t="s">
        <v>273</v>
      </c>
      <c r="BK272" s="142">
        <f>SUM(BK273:BK294)</f>
        <v>0</v>
      </c>
    </row>
    <row r="273" spans="2:65" s="1" customFormat="1" ht="24.2" customHeight="1">
      <c r="B273" s="143"/>
      <c r="C273" s="188" t="s">
        <v>887</v>
      </c>
      <c r="D273" s="188" t="s">
        <v>523</v>
      </c>
      <c r="E273" s="189" t="s">
        <v>3544</v>
      </c>
      <c r="F273" s="190" t="s">
        <v>3545</v>
      </c>
      <c r="G273" s="191" t="s">
        <v>318</v>
      </c>
      <c r="H273" s="192">
        <v>1</v>
      </c>
      <c r="I273" s="193"/>
      <c r="J273" s="194">
        <f t="shared" ref="J273:J294" si="80">ROUND(I273*H273,2)</f>
        <v>0</v>
      </c>
      <c r="K273" s="195"/>
      <c r="L273" s="196"/>
      <c r="M273" s="197" t="s">
        <v>1</v>
      </c>
      <c r="N273" s="198" t="s">
        <v>41</v>
      </c>
      <c r="P273" s="154">
        <f t="shared" ref="P273:P294" si="81">O273*H273</f>
        <v>0</v>
      </c>
      <c r="Q273" s="154">
        <v>0</v>
      </c>
      <c r="R273" s="154">
        <f t="shared" ref="R273:R294" si="82">Q273*H273</f>
        <v>0</v>
      </c>
      <c r="S273" s="154">
        <v>0</v>
      </c>
      <c r="T273" s="155">
        <f t="shared" ref="T273:T294" si="83">S273*H273</f>
        <v>0</v>
      </c>
      <c r="AR273" s="156" t="s">
        <v>1771</v>
      </c>
      <c r="AT273" s="156" t="s">
        <v>523</v>
      </c>
      <c r="AU273" s="156" t="s">
        <v>104</v>
      </c>
      <c r="AY273" s="17" t="s">
        <v>273</v>
      </c>
      <c r="BE273" s="157">
        <f t="shared" ref="BE273:BE294" si="84">IF(N273="základná",J273,0)</f>
        <v>0</v>
      </c>
      <c r="BF273" s="157">
        <f t="shared" ref="BF273:BF294" si="85">IF(N273="znížená",J273,0)</f>
        <v>0</v>
      </c>
      <c r="BG273" s="157">
        <f t="shared" ref="BG273:BG294" si="86">IF(N273="zákl. prenesená",J273,0)</f>
        <v>0</v>
      </c>
      <c r="BH273" s="157">
        <f t="shared" ref="BH273:BH294" si="87">IF(N273="zníž. prenesená",J273,0)</f>
        <v>0</v>
      </c>
      <c r="BI273" s="157">
        <f t="shared" ref="BI273:BI294" si="88">IF(N273="nulová",J273,0)</f>
        <v>0</v>
      </c>
      <c r="BJ273" s="17" t="s">
        <v>88</v>
      </c>
      <c r="BK273" s="157">
        <f t="shared" ref="BK273:BK294" si="89">ROUND(I273*H273,2)</f>
        <v>0</v>
      </c>
      <c r="BL273" s="17" t="s">
        <v>625</v>
      </c>
      <c r="BM273" s="156" t="s">
        <v>3546</v>
      </c>
    </row>
    <row r="274" spans="2:65" s="1" customFormat="1" ht="16.5" customHeight="1">
      <c r="B274" s="143"/>
      <c r="C274" s="188" t="s">
        <v>892</v>
      </c>
      <c r="D274" s="188" t="s">
        <v>523</v>
      </c>
      <c r="E274" s="189" t="s">
        <v>3491</v>
      </c>
      <c r="F274" s="190" t="s">
        <v>3377</v>
      </c>
      <c r="G274" s="191" t="s">
        <v>318</v>
      </c>
      <c r="H274" s="192">
        <v>1</v>
      </c>
      <c r="I274" s="193"/>
      <c r="J274" s="194">
        <f t="shared" si="80"/>
        <v>0</v>
      </c>
      <c r="K274" s="195"/>
      <c r="L274" s="196"/>
      <c r="M274" s="197" t="s">
        <v>1</v>
      </c>
      <c r="N274" s="198" t="s">
        <v>41</v>
      </c>
      <c r="P274" s="154">
        <f t="shared" si="81"/>
        <v>0</v>
      </c>
      <c r="Q274" s="154">
        <v>0</v>
      </c>
      <c r="R274" s="154">
        <f t="shared" si="82"/>
        <v>0</v>
      </c>
      <c r="S274" s="154">
        <v>0</v>
      </c>
      <c r="T274" s="155">
        <f t="shared" si="83"/>
        <v>0</v>
      </c>
      <c r="AR274" s="156" t="s">
        <v>1771</v>
      </c>
      <c r="AT274" s="156" t="s">
        <v>523</v>
      </c>
      <c r="AU274" s="156" t="s">
        <v>104</v>
      </c>
      <c r="AY274" s="17" t="s">
        <v>273</v>
      </c>
      <c r="BE274" s="157">
        <f t="shared" si="84"/>
        <v>0</v>
      </c>
      <c r="BF274" s="157">
        <f t="shared" si="85"/>
        <v>0</v>
      </c>
      <c r="BG274" s="157">
        <f t="shared" si="86"/>
        <v>0</v>
      </c>
      <c r="BH274" s="157">
        <f t="shared" si="87"/>
        <v>0</v>
      </c>
      <c r="BI274" s="157">
        <f t="shared" si="88"/>
        <v>0</v>
      </c>
      <c r="BJ274" s="17" t="s">
        <v>88</v>
      </c>
      <c r="BK274" s="157">
        <f t="shared" si="89"/>
        <v>0</v>
      </c>
      <c r="BL274" s="17" t="s">
        <v>625</v>
      </c>
      <c r="BM274" s="156" t="s">
        <v>3547</v>
      </c>
    </row>
    <row r="275" spans="2:65" s="1" customFormat="1" ht="16.5" customHeight="1">
      <c r="B275" s="143"/>
      <c r="C275" s="188" t="s">
        <v>897</v>
      </c>
      <c r="D275" s="188" t="s">
        <v>523</v>
      </c>
      <c r="E275" s="189" t="s">
        <v>3493</v>
      </c>
      <c r="F275" s="190" t="s">
        <v>3383</v>
      </c>
      <c r="G275" s="191" t="s">
        <v>318</v>
      </c>
      <c r="H275" s="192">
        <v>1</v>
      </c>
      <c r="I275" s="193"/>
      <c r="J275" s="194">
        <f t="shared" si="80"/>
        <v>0</v>
      </c>
      <c r="K275" s="195"/>
      <c r="L275" s="196"/>
      <c r="M275" s="197" t="s">
        <v>1</v>
      </c>
      <c r="N275" s="198" t="s">
        <v>41</v>
      </c>
      <c r="P275" s="154">
        <f t="shared" si="81"/>
        <v>0</v>
      </c>
      <c r="Q275" s="154">
        <v>0</v>
      </c>
      <c r="R275" s="154">
        <f t="shared" si="82"/>
        <v>0</v>
      </c>
      <c r="S275" s="154">
        <v>0</v>
      </c>
      <c r="T275" s="155">
        <f t="shared" si="83"/>
        <v>0</v>
      </c>
      <c r="AR275" s="156" t="s">
        <v>1771</v>
      </c>
      <c r="AT275" s="156" t="s">
        <v>523</v>
      </c>
      <c r="AU275" s="156" t="s">
        <v>104</v>
      </c>
      <c r="AY275" s="17" t="s">
        <v>273</v>
      </c>
      <c r="BE275" s="157">
        <f t="shared" si="84"/>
        <v>0</v>
      </c>
      <c r="BF275" s="157">
        <f t="shared" si="85"/>
        <v>0</v>
      </c>
      <c r="BG275" s="157">
        <f t="shared" si="86"/>
        <v>0</v>
      </c>
      <c r="BH275" s="157">
        <f t="shared" si="87"/>
        <v>0</v>
      </c>
      <c r="BI275" s="157">
        <f t="shared" si="88"/>
        <v>0</v>
      </c>
      <c r="BJ275" s="17" t="s">
        <v>88</v>
      </c>
      <c r="BK275" s="157">
        <f t="shared" si="89"/>
        <v>0</v>
      </c>
      <c r="BL275" s="17" t="s">
        <v>625</v>
      </c>
      <c r="BM275" s="156" t="s">
        <v>3548</v>
      </c>
    </row>
    <row r="276" spans="2:65" s="1" customFormat="1" ht="16.5" customHeight="1">
      <c r="B276" s="143"/>
      <c r="C276" s="188" t="s">
        <v>904</v>
      </c>
      <c r="D276" s="188" t="s">
        <v>523</v>
      </c>
      <c r="E276" s="189" t="s">
        <v>3495</v>
      </c>
      <c r="F276" s="190" t="s">
        <v>3386</v>
      </c>
      <c r="G276" s="191" t="s">
        <v>318</v>
      </c>
      <c r="H276" s="192">
        <v>4</v>
      </c>
      <c r="I276" s="193"/>
      <c r="J276" s="194">
        <f t="shared" si="80"/>
        <v>0</v>
      </c>
      <c r="K276" s="195"/>
      <c r="L276" s="196"/>
      <c r="M276" s="197" t="s">
        <v>1</v>
      </c>
      <c r="N276" s="198" t="s">
        <v>41</v>
      </c>
      <c r="P276" s="154">
        <f t="shared" si="81"/>
        <v>0</v>
      </c>
      <c r="Q276" s="154">
        <v>0</v>
      </c>
      <c r="R276" s="154">
        <f t="shared" si="82"/>
        <v>0</v>
      </c>
      <c r="S276" s="154">
        <v>0</v>
      </c>
      <c r="T276" s="155">
        <f t="shared" si="83"/>
        <v>0</v>
      </c>
      <c r="AR276" s="156" t="s">
        <v>1771</v>
      </c>
      <c r="AT276" s="156" t="s">
        <v>523</v>
      </c>
      <c r="AU276" s="156" t="s">
        <v>104</v>
      </c>
      <c r="AY276" s="17" t="s">
        <v>273</v>
      </c>
      <c r="BE276" s="157">
        <f t="shared" si="84"/>
        <v>0</v>
      </c>
      <c r="BF276" s="157">
        <f t="shared" si="85"/>
        <v>0</v>
      </c>
      <c r="BG276" s="157">
        <f t="shared" si="86"/>
        <v>0</v>
      </c>
      <c r="BH276" s="157">
        <f t="shared" si="87"/>
        <v>0</v>
      </c>
      <c r="BI276" s="157">
        <f t="shared" si="88"/>
        <v>0</v>
      </c>
      <c r="BJ276" s="17" t="s">
        <v>88</v>
      </c>
      <c r="BK276" s="157">
        <f t="shared" si="89"/>
        <v>0</v>
      </c>
      <c r="BL276" s="17" t="s">
        <v>625</v>
      </c>
      <c r="BM276" s="156" t="s">
        <v>3549</v>
      </c>
    </row>
    <row r="277" spans="2:65" s="1" customFormat="1" ht="16.5" customHeight="1">
      <c r="B277" s="143"/>
      <c r="C277" s="188" t="s">
        <v>912</v>
      </c>
      <c r="D277" s="188" t="s">
        <v>523</v>
      </c>
      <c r="E277" s="189" t="s">
        <v>3497</v>
      </c>
      <c r="F277" s="190" t="s">
        <v>3389</v>
      </c>
      <c r="G277" s="191" t="s">
        <v>318</v>
      </c>
      <c r="H277" s="192">
        <v>4</v>
      </c>
      <c r="I277" s="193"/>
      <c r="J277" s="194">
        <f t="shared" si="80"/>
        <v>0</v>
      </c>
      <c r="K277" s="195"/>
      <c r="L277" s="196"/>
      <c r="M277" s="197" t="s">
        <v>1</v>
      </c>
      <c r="N277" s="198" t="s">
        <v>41</v>
      </c>
      <c r="P277" s="154">
        <f t="shared" si="81"/>
        <v>0</v>
      </c>
      <c r="Q277" s="154">
        <v>0</v>
      </c>
      <c r="R277" s="154">
        <f t="shared" si="82"/>
        <v>0</v>
      </c>
      <c r="S277" s="154">
        <v>0</v>
      </c>
      <c r="T277" s="155">
        <f t="shared" si="83"/>
        <v>0</v>
      </c>
      <c r="AR277" s="156" t="s">
        <v>1771</v>
      </c>
      <c r="AT277" s="156" t="s">
        <v>523</v>
      </c>
      <c r="AU277" s="156" t="s">
        <v>104</v>
      </c>
      <c r="AY277" s="17" t="s">
        <v>273</v>
      </c>
      <c r="BE277" s="157">
        <f t="shared" si="84"/>
        <v>0</v>
      </c>
      <c r="BF277" s="157">
        <f t="shared" si="85"/>
        <v>0</v>
      </c>
      <c r="BG277" s="157">
        <f t="shared" si="86"/>
        <v>0</v>
      </c>
      <c r="BH277" s="157">
        <f t="shared" si="87"/>
        <v>0</v>
      </c>
      <c r="BI277" s="157">
        <f t="shared" si="88"/>
        <v>0</v>
      </c>
      <c r="BJ277" s="17" t="s">
        <v>88</v>
      </c>
      <c r="BK277" s="157">
        <f t="shared" si="89"/>
        <v>0</v>
      </c>
      <c r="BL277" s="17" t="s">
        <v>625</v>
      </c>
      <c r="BM277" s="156" t="s">
        <v>3550</v>
      </c>
    </row>
    <row r="278" spans="2:65" s="1" customFormat="1" ht="16.5" customHeight="1">
      <c r="B278" s="143"/>
      <c r="C278" s="188" t="s">
        <v>919</v>
      </c>
      <c r="D278" s="188" t="s">
        <v>523</v>
      </c>
      <c r="E278" s="189" t="s">
        <v>3499</v>
      </c>
      <c r="F278" s="190" t="s">
        <v>3392</v>
      </c>
      <c r="G278" s="191" t="s">
        <v>318</v>
      </c>
      <c r="H278" s="192">
        <v>19</v>
      </c>
      <c r="I278" s="193"/>
      <c r="J278" s="194">
        <f t="shared" si="80"/>
        <v>0</v>
      </c>
      <c r="K278" s="195"/>
      <c r="L278" s="196"/>
      <c r="M278" s="197" t="s">
        <v>1</v>
      </c>
      <c r="N278" s="198" t="s">
        <v>41</v>
      </c>
      <c r="P278" s="154">
        <f t="shared" si="81"/>
        <v>0</v>
      </c>
      <c r="Q278" s="154">
        <v>0</v>
      </c>
      <c r="R278" s="154">
        <f t="shared" si="82"/>
        <v>0</v>
      </c>
      <c r="S278" s="154">
        <v>0</v>
      </c>
      <c r="T278" s="155">
        <f t="shared" si="83"/>
        <v>0</v>
      </c>
      <c r="AR278" s="156" t="s">
        <v>1771</v>
      </c>
      <c r="AT278" s="156" t="s">
        <v>523</v>
      </c>
      <c r="AU278" s="156" t="s">
        <v>104</v>
      </c>
      <c r="AY278" s="17" t="s">
        <v>273</v>
      </c>
      <c r="BE278" s="157">
        <f t="shared" si="84"/>
        <v>0</v>
      </c>
      <c r="BF278" s="157">
        <f t="shared" si="85"/>
        <v>0</v>
      </c>
      <c r="BG278" s="157">
        <f t="shared" si="86"/>
        <v>0</v>
      </c>
      <c r="BH278" s="157">
        <f t="shared" si="87"/>
        <v>0</v>
      </c>
      <c r="BI278" s="157">
        <f t="shared" si="88"/>
        <v>0</v>
      </c>
      <c r="BJ278" s="17" t="s">
        <v>88</v>
      </c>
      <c r="BK278" s="157">
        <f t="shared" si="89"/>
        <v>0</v>
      </c>
      <c r="BL278" s="17" t="s">
        <v>625</v>
      </c>
      <c r="BM278" s="156" t="s">
        <v>3551</v>
      </c>
    </row>
    <row r="279" spans="2:65" s="1" customFormat="1" ht="16.5" customHeight="1">
      <c r="B279" s="143"/>
      <c r="C279" s="188" t="s">
        <v>926</v>
      </c>
      <c r="D279" s="188" t="s">
        <v>523</v>
      </c>
      <c r="E279" s="189" t="s">
        <v>3501</v>
      </c>
      <c r="F279" s="190" t="s">
        <v>3395</v>
      </c>
      <c r="G279" s="191" t="s">
        <v>318</v>
      </c>
      <c r="H279" s="192">
        <v>1</v>
      </c>
      <c r="I279" s="193"/>
      <c r="J279" s="194">
        <f t="shared" si="80"/>
        <v>0</v>
      </c>
      <c r="K279" s="195"/>
      <c r="L279" s="196"/>
      <c r="M279" s="197" t="s">
        <v>1</v>
      </c>
      <c r="N279" s="198" t="s">
        <v>41</v>
      </c>
      <c r="P279" s="154">
        <f t="shared" si="81"/>
        <v>0</v>
      </c>
      <c r="Q279" s="154">
        <v>0</v>
      </c>
      <c r="R279" s="154">
        <f t="shared" si="82"/>
        <v>0</v>
      </c>
      <c r="S279" s="154">
        <v>0</v>
      </c>
      <c r="T279" s="155">
        <f t="shared" si="83"/>
        <v>0</v>
      </c>
      <c r="AR279" s="156" t="s">
        <v>1771</v>
      </c>
      <c r="AT279" s="156" t="s">
        <v>523</v>
      </c>
      <c r="AU279" s="156" t="s">
        <v>104</v>
      </c>
      <c r="AY279" s="17" t="s">
        <v>273</v>
      </c>
      <c r="BE279" s="157">
        <f t="shared" si="84"/>
        <v>0</v>
      </c>
      <c r="BF279" s="157">
        <f t="shared" si="85"/>
        <v>0</v>
      </c>
      <c r="BG279" s="157">
        <f t="shared" si="86"/>
        <v>0</v>
      </c>
      <c r="BH279" s="157">
        <f t="shared" si="87"/>
        <v>0</v>
      </c>
      <c r="BI279" s="157">
        <f t="shared" si="88"/>
        <v>0</v>
      </c>
      <c r="BJ279" s="17" t="s">
        <v>88</v>
      </c>
      <c r="BK279" s="157">
        <f t="shared" si="89"/>
        <v>0</v>
      </c>
      <c r="BL279" s="17" t="s">
        <v>625</v>
      </c>
      <c r="BM279" s="156" t="s">
        <v>3552</v>
      </c>
    </row>
    <row r="280" spans="2:65" s="1" customFormat="1" ht="16.5" customHeight="1">
      <c r="B280" s="143"/>
      <c r="C280" s="188" t="s">
        <v>931</v>
      </c>
      <c r="D280" s="188" t="s">
        <v>523</v>
      </c>
      <c r="E280" s="189" t="s">
        <v>3503</v>
      </c>
      <c r="F280" s="190" t="s">
        <v>3404</v>
      </c>
      <c r="G280" s="191" t="s">
        <v>344</v>
      </c>
      <c r="H280" s="192">
        <v>20</v>
      </c>
      <c r="I280" s="193"/>
      <c r="J280" s="194">
        <f t="shared" si="80"/>
        <v>0</v>
      </c>
      <c r="K280" s="195"/>
      <c r="L280" s="196"/>
      <c r="M280" s="197" t="s">
        <v>1</v>
      </c>
      <c r="N280" s="198" t="s">
        <v>41</v>
      </c>
      <c r="P280" s="154">
        <f t="shared" si="81"/>
        <v>0</v>
      </c>
      <c r="Q280" s="154">
        <v>0</v>
      </c>
      <c r="R280" s="154">
        <f t="shared" si="82"/>
        <v>0</v>
      </c>
      <c r="S280" s="154">
        <v>0</v>
      </c>
      <c r="T280" s="155">
        <f t="shared" si="83"/>
        <v>0</v>
      </c>
      <c r="AR280" s="156" t="s">
        <v>1771</v>
      </c>
      <c r="AT280" s="156" t="s">
        <v>523</v>
      </c>
      <c r="AU280" s="156" t="s">
        <v>104</v>
      </c>
      <c r="AY280" s="17" t="s">
        <v>273</v>
      </c>
      <c r="BE280" s="157">
        <f t="shared" si="84"/>
        <v>0</v>
      </c>
      <c r="BF280" s="157">
        <f t="shared" si="85"/>
        <v>0</v>
      </c>
      <c r="BG280" s="157">
        <f t="shared" si="86"/>
        <v>0</v>
      </c>
      <c r="BH280" s="157">
        <f t="shared" si="87"/>
        <v>0</v>
      </c>
      <c r="BI280" s="157">
        <f t="shared" si="88"/>
        <v>0</v>
      </c>
      <c r="BJ280" s="17" t="s">
        <v>88</v>
      </c>
      <c r="BK280" s="157">
        <f t="shared" si="89"/>
        <v>0</v>
      </c>
      <c r="BL280" s="17" t="s">
        <v>625</v>
      </c>
      <c r="BM280" s="156" t="s">
        <v>3553</v>
      </c>
    </row>
    <row r="281" spans="2:65" s="1" customFormat="1" ht="16.5" customHeight="1">
      <c r="B281" s="143"/>
      <c r="C281" s="188" t="s">
        <v>936</v>
      </c>
      <c r="D281" s="188" t="s">
        <v>523</v>
      </c>
      <c r="E281" s="189" t="s">
        <v>3505</v>
      </c>
      <c r="F281" s="190" t="s">
        <v>3407</v>
      </c>
      <c r="G281" s="191" t="s">
        <v>318</v>
      </c>
      <c r="H281" s="192">
        <v>2</v>
      </c>
      <c r="I281" s="193"/>
      <c r="J281" s="194">
        <f t="shared" si="80"/>
        <v>0</v>
      </c>
      <c r="K281" s="195"/>
      <c r="L281" s="196"/>
      <c r="M281" s="197" t="s">
        <v>1</v>
      </c>
      <c r="N281" s="198" t="s">
        <v>41</v>
      </c>
      <c r="P281" s="154">
        <f t="shared" si="81"/>
        <v>0</v>
      </c>
      <c r="Q281" s="154">
        <v>0</v>
      </c>
      <c r="R281" s="154">
        <f t="shared" si="82"/>
        <v>0</v>
      </c>
      <c r="S281" s="154">
        <v>0</v>
      </c>
      <c r="T281" s="155">
        <f t="shared" si="83"/>
        <v>0</v>
      </c>
      <c r="AR281" s="156" t="s">
        <v>1771</v>
      </c>
      <c r="AT281" s="156" t="s">
        <v>523</v>
      </c>
      <c r="AU281" s="156" t="s">
        <v>104</v>
      </c>
      <c r="AY281" s="17" t="s">
        <v>273</v>
      </c>
      <c r="BE281" s="157">
        <f t="shared" si="84"/>
        <v>0</v>
      </c>
      <c r="BF281" s="157">
        <f t="shared" si="85"/>
        <v>0</v>
      </c>
      <c r="BG281" s="157">
        <f t="shared" si="86"/>
        <v>0</v>
      </c>
      <c r="BH281" s="157">
        <f t="shared" si="87"/>
        <v>0</v>
      </c>
      <c r="BI281" s="157">
        <f t="shared" si="88"/>
        <v>0</v>
      </c>
      <c r="BJ281" s="17" t="s">
        <v>88</v>
      </c>
      <c r="BK281" s="157">
        <f t="shared" si="89"/>
        <v>0</v>
      </c>
      <c r="BL281" s="17" t="s">
        <v>625</v>
      </c>
      <c r="BM281" s="156" t="s">
        <v>3554</v>
      </c>
    </row>
    <row r="282" spans="2:65" s="1" customFormat="1" ht="16.5" customHeight="1">
      <c r="B282" s="143"/>
      <c r="C282" s="188" t="s">
        <v>944</v>
      </c>
      <c r="D282" s="188" t="s">
        <v>523</v>
      </c>
      <c r="E282" s="189" t="s">
        <v>3507</v>
      </c>
      <c r="F282" s="190" t="s">
        <v>3508</v>
      </c>
      <c r="G282" s="191" t="s">
        <v>318</v>
      </c>
      <c r="H282" s="192">
        <v>1</v>
      </c>
      <c r="I282" s="193"/>
      <c r="J282" s="194">
        <f t="shared" si="80"/>
        <v>0</v>
      </c>
      <c r="K282" s="195"/>
      <c r="L282" s="196"/>
      <c r="M282" s="197" t="s">
        <v>1</v>
      </c>
      <c r="N282" s="198" t="s">
        <v>41</v>
      </c>
      <c r="P282" s="154">
        <f t="shared" si="81"/>
        <v>0</v>
      </c>
      <c r="Q282" s="154">
        <v>0</v>
      </c>
      <c r="R282" s="154">
        <f t="shared" si="82"/>
        <v>0</v>
      </c>
      <c r="S282" s="154">
        <v>0</v>
      </c>
      <c r="T282" s="155">
        <f t="shared" si="83"/>
        <v>0</v>
      </c>
      <c r="AR282" s="156" t="s">
        <v>1771</v>
      </c>
      <c r="AT282" s="156" t="s">
        <v>523</v>
      </c>
      <c r="AU282" s="156" t="s">
        <v>104</v>
      </c>
      <c r="AY282" s="17" t="s">
        <v>273</v>
      </c>
      <c r="BE282" s="157">
        <f t="shared" si="84"/>
        <v>0</v>
      </c>
      <c r="BF282" s="157">
        <f t="shared" si="85"/>
        <v>0</v>
      </c>
      <c r="BG282" s="157">
        <f t="shared" si="86"/>
        <v>0</v>
      </c>
      <c r="BH282" s="157">
        <f t="shared" si="87"/>
        <v>0</v>
      </c>
      <c r="BI282" s="157">
        <f t="shared" si="88"/>
        <v>0</v>
      </c>
      <c r="BJ282" s="17" t="s">
        <v>88</v>
      </c>
      <c r="BK282" s="157">
        <f t="shared" si="89"/>
        <v>0</v>
      </c>
      <c r="BL282" s="17" t="s">
        <v>625</v>
      </c>
      <c r="BM282" s="156" t="s">
        <v>3555</v>
      </c>
    </row>
    <row r="283" spans="2:65" s="1" customFormat="1" ht="16.5" customHeight="1">
      <c r="B283" s="143"/>
      <c r="C283" s="188" t="s">
        <v>950</v>
      </c>
      <c r="D283" s="188" t="s">
        <v>523</v>
      </c>
      <c r="E283" s="189" t="s">
        <v>3510</v>
      </c>
      <c r="F283" s="190" t="s">
        <v>3511</v>
      </c>
      <c r="G283" s="191" t="s">
        <v>318</v>
      </c>
      <c r="H283" s="192">
        <v>1</v>
      </c>
      <c r="I283" s="193"/>
      <c r="J283" s="194">
        <f t="shared" si="80"/>
        <v>0</v>
      </c>
      <c r="K283" s="195"/>
      <c r="L283" s="196"/>
      <c r="M283" s="197" t="s">
        <v>1</v>
      </c>
      <c r="N283" s="198" t="s">
        <v>41</v>
      </c>
      <c r="P283" s="154">
        <f t="shared" si="81"/>
        <v>0</v>
      </c>
      <c r="Q283" s="154">
        <v>0</v>
      </c>
      <c r="R283" s="154">
        <f t="shared" si="82"/>
        <v>0</v>
      </c>
      <c r="S283" s="154">
        <v>0</v>
      </c>
      <c r="T283" s="155">
        <f t="shared" si="83"/>
        <v>0</v>
      </c>
      <c r="AR283" s="156" t="s">
        <v>1771</v>
      </c>
      <c r="AT283" s="156" t="s">
        <v>523</v>
      </c>
      <c r="AU283" s="156" t="s">
        <v>104</v>
      </c>
      <c r="AY283" s="17" t="s">
        <v>273</v>
      </c>
      <c r="BE283" s="157">
        <f t="shared" si="84"/>
        <v>0</v>
      </c>
      <c r="BF283" s="157">
        <f t="shared" si="85"/>
        <v>0</v>
      </c>
      <c r="BG283" s="157">
        <f t="shared" si="86"/>
        <v>0</v>
      </c>
      <c r="BH283" s="157">
        <f t="shared" si="87"/>
        <v>0</v>
      </c>
      <c r="BI283" s="157">
        <f t="shared" si="88"/>
        <v>0</v>
      </c>
      <c r="BJ283" s="17" t="s">
        <v>88</v>
      </c>
      <c r="BK283" s="157">
        <f t="shared" si="89"/>
        <v>0</v>
      </c>
      <c r="BL283" s="17" t="s">
        <v>625</v>
      </c>
      <c r="BM283" s="156" t="s">
        <v>3556</v>
      </c>
    </row>
    <row r="284" spans="2:65" s="1" customFormat="1" ht="16.5" customHeight="1">
      <c r="B284" s="143"/>
      <c r="C284" s="188" t="s">
        <v>957</v>
      </c>
      <c r="D284" s="188" t="s">
        <v>523</v>
      </c>
      <c r="E284" s="189" t="s">
        <v>3513</v>
      </c>
      <c r="F284" s="190" t="s">
        <v>3514</v>
      </c>
      <c r="G284" s="191" t="s">
        <v>318</v>
      </c>
      <c r="H284" s="192">
        <v>3</v>
      </c>
      <c r="I284" s="193"/>
      <c r="J284" s="194">
        <f t="shared" si="80"/>
        <v>0</v>
      </c>
      <c r="K284" s="195"/>
      <c r="L284" s="196"/>
      <c r="M284" s="197" t="s">
        <v>1</v>
      </c>
      <c r="N284" s="198" t="s">
        <v>41</v>
      </c>
      <c r="P284" s="154">
        <f t="shared" si="81"/>
        <v>0</v>
      </c>
      <c r="Q284" s="154">
        <v>0</v>
      </c>
      <c r="R284" s="154">
        <f t="shared" si="82"/>
        <v>0</v>
      </c>
      <c r="S284" s="154">
        <v>0</v>
      </c>
      <c r="T284" s="155">
        <f t="shared" si="83"/>
        <v>0</v>
      </c>
      <c r="AR284" s="156" t="s">
        <v>1771</v>
      </c>
      <c r="AT284" s="156" t="s">
        <v>523</v>
      </c>
      <c r="AU284" s="156" t="s">
        <v>104</v>
      </c>
      <c r="AY284" s="17" t="s">
        <v>273</v>
      </c>
      <c r="BE284" s="157">
        <f t="shared" si="84"/>
        <v>0</v>
      </c>
      <c r="BF284" s="157">
        <f t="shared" si="85"/>
        <v>0</v>
      </c>
      <c r="BG284" s="157">
        <f t="shared" si="86"/>
        <v>0</v>
      </c>
      <c r="BH284" s="157">
        <f t="shared" si="87"/>
        <v>0</v>
      </c>
      <c r="BI284" s="157">
        <f t="shared" si="88"/>
        <v>0</v>
      </c>
      <c r="BJ284" s="17" t="s">
        <v>88</v>
      </c>
      <c r="BK284" s="157">
        <f t="shared" si="89"/>
        <v>0</v>
      </c>
      <c r="BL284" s="17" t="s">
        <v>625</v>
      </c>
      <c r="BM284" s="156" t="s">
        <v>3557</v>
      </c>
    </row>
    <row r="285" spans="2:65" s="1" customFormat="1" ht="16.5" customHeight="1">
      <c r="B285" s="143"/>
      <c r="C285" s="188" t="s">
        <v>963</v>
      </c>
      <c r="D285" s="188" t="s">
        <v>523</v>
      </c>
      <c r="E285" s="189" t="s">
        <v>3516</v>
      </c>
      <c r="F285" s="190" t="s">
        <v>3413</v>
      </c>
      <c r="G285" s="191" t="s">
        <v>318</v>
      </c>
      <c r="H285" s="192">
        <v>1</v>
      </c>
      <c r="I285" s="193"/>
      <c r="J285" s="194">
        <f t="shared" si="80"/>
        <v>0</v>
      </c>
      <c r="K285" s="195"/>
      <c r="L285" s="196"/>
      <c r="M285" s="197" t="s">
        <v>1</v>
      </c>
      <c r="N285" s="198" t="s">
        <v>41</v>
      </c>
      <c r="P285" s="154">
        <f t="shared" si="81"/>
        <v>0</v>
      </c>
      <c r="Q285" s="154">
        <v>0</v>
      </c>
      <c r="R285" s="154">
        <f t="shared" si="82"/>
        <v>0</v>
      </c>
      <c r="S285" s="154">
        <v>0</v>
      </c>
      <c r="T285" s="155">
        <f t="shared" si="83"/>
        <v>0</v>
      </c>
      <c r="AR285" s="156" t="s">
        <v>1771</v>
      </c>
      <c r="AT285" s="156" t="s">
        <v>523</v>
      </c>
      <c r="AU285" s="156" t="s">
        <v>104</v>
      </c>
      <c r="AY285" s="17" t="s">
        <v>273</v>
      </c>
      <c r="BE285" s="157">
        <f t="shared" si="84"/>
        <v>0</v>
      </c>
      <c r="BF285" s="157">
        <f t="shared" si="85"/>
        <v>0</v>
      </c>
      <c r="BG285" s="157">
        <f t="shared" si="86"/>
        <v>0</v>
      </c>
      <c r="BH285" s="157">
        <f t="shared" si="87"/>
        <v>0</v>
      </c>
      <c r="BI285" s="157">
        <f t="shared" si="88"/>
        <v>0</v>
      </c>
      <c r="BJ285" s="17" t="s">
        <v>88</v>
      </c>
      <c r="BK285" s="157">
        <f t="shared" si="89"/>
        <v>0</v>
      </c>
      <c r="BL285" s="17" t="s">
        <v>625</v>
      </c>
      <c r="BM285" s="156" t="s">
        <v>3558</v>
      </c>
    </row>
    <row r="286" spans="2:65" s="1" customFormat="1" ht="16.5" customHeight="1">
      <c r="B286" s="143"/>
      <c r="C286" s="188" t="s">
        <v>968</v>
      </c>
      <c r="D286" s="188" t="s">
        <v>523</v>
      </c>
      <c r="E286" s="189" t="s">
        <v>3518</v>
      </c>
      <c r="F286" s="190" t="s">
        <v>3416</v>
      </c>
      <c r="G286" s="191" t="s">
        <v>318</v>
      </c>
      <c r="H286" s="192">
        <v>2</v>
      </c>
      <c r="I286" s="193"/>
      <c r="J286" s="194">
        <f t="shared" si="80"/>
        <v>0</v>
      </c>
      <c r="K286" s="195"/>
      <c r="L286" s="196"/>
      <c r="M286" s="197" t="s">
        <v>1</v>
      </c>
      <c r="N286" s="198" t="s">
        <v>41</v>
      </c>
      <c r="P286" s="154">
        <f t="shared" si="81"/>
        <v>0</v>
      </c>
      <c r="Q286" s="154">
        <v>0</v>
      </c>
      <c r="R286" s="154">
        <f t="shared" si="82"/>
        <v>0</v>
      </c>
      <c r="S286" s="154">
        <v>0</v>
      </c>
      <c r="T286" s="155">
        <f t="shared" si="83"/>
        <v>0</v>
      </c>
      <c r="AR286" s="156" t="s">
        <v>1771</v>
      </c>
      <c r="AT286" s="156" t="s">
        <v>523</v>
      </c>
      <c r="AU286" s="156" t="s">
        <v>104</v>
      </c>
      <c r="AY286" s="17" t="s">
        <v>273</v>
      </c>
      <c r="BE286" s="157">
        <f t="shared" si="84"/>
        <v>0</v>
      </c>
      <c r="BF286" s="157">
        <f t="shared" si="85"/>
        <v>0</v>
      </c>
      <c r="BG286" s="157">
        <f t="shared" si="86"/>
        <v>0</v>
      </c>
      <c r="BH286" s="157">
        <f t="shared" si="87"/>
        <v>0</v>
      </c>
      <c r="BI286" s="157">
        <f t="shared" si="88"/>
        <v>0</v>
      </c>
      <c r="BJ286" s="17" t="s">
        <v>88</v>
      </c>
      <c r="BK286" s="157">
        <f t="shared" si="89"/>
        <v>0</v>
      </c>
      <c r="BL286" s="17" t="s">
        <v>625</v>
      </c>
      <c r="BM286" s="156" t="s">
        <v>3559</v>
      </c>
    </row>
    <row r="287" spans="2:65" s="1" customFormat="1" ht="16.5" customHeight="1">
      <c r="B287" s="143"/>
      <c r="C287" s="188" t="s">
        <v>611</v>
      </c>
      <c r="D287" s="188" t="s">
        <v>523</v>
      </c>
      <c r="E287" s="189" t="s">
        <v>3520</v>
      </c>
      <c r="F287" s="190" t="s">
        <v>3461</v>
      </c>
      <c r="G287" s="191" t="s">
        <v>318</v>
      </c>
      <c r="H287" s="192">
        <v>1</v>
      </c>
      <c r="I287" s="193"/>
      <c r="J287" s="194">
        <f t="shared" si="80"/>
        <v>0</v>
      </c>
      <c r="K287" s="195"/>
      <c r="L287" s="196"/>
      <c r="M287" s="197" t="s">
        <v>1</v>
      </c>
      <c r="N287" s="198" t="s">
        <v>41</v>
      </c>
      <c r="P287" s="154">
        <f t="shared" si="81"/>
        <v>0</v>
      </c>
      <c r="Q287" s="154">
        <v>0</v>
      </c>
      <c r="R287" s="154">
        <f t="shared" si="82"/>
        <v>0</v>
      </c>
      <c r="S287" s="154">
        <v>0</v>
      </c>
      <c r="T287" s="155">
        <f t="shared" si="83"/>
        <v>0</v>
      </c>
      <c r="AR287" s="156" t="s">
        <v>1771</v>
      </c>
      <c r="AT287" s="156" t="s">
        <v>523</v>
      </c>
      <c r="AU287" s="156" t="s">
        <v>104</v>
      </c>
      <c r="AY287" s="17" t="s">
        <v>273</v>
      </c>
      <c r="BE287" s="157">
        <f t="shared" si="84"/>
        <v>0</v>
      </c>
      <c r="BF287" s="157">
        <f t="shared" si="85"/>
        <v>0</v>
      </c>
      <c r="BG287" s="157">
        <f t="shared" si="86"/>
        <v>0</v>
      </c>
      <c r="BH287" s="157">
        <f t="shared" si="87"/>
        <v>0</v>
      </c>
      <c r="BI287" s="157">
        <f t="shared" si="88"/>
        <v>0</v>
      </c>
      <c r="BJ287" s="17" t="s">
        <v>88</v>
      </c>
      <c r="BK287" s="157">
        <f t="shared" si="89"/>
        <v>0</v>
      </c>
      <c r="BL287" s="17" t="s">
        <v>625</v>
      </c>
      <c r="BM287" s="156" t="s">
        <v>3560</v>
      </c>
    </row>
    <row r="288" spans="2:65" s="1" customFormat="1" ht="16.5" customHeight="1">
      <c r="B288" s="143"/>
      <c r="C288" s="188" t="s">
        <v>977</v>
      </c>
      <c r="D288" s="188" t="s">
        <v>523</v>
      </c>
      <c r="E288" s="189" t="s">
        <v>3522</v>
      </c>
      <c r="F288" s="190" t="s">
        <v>3523</v>
      </c>
      <c r="G288" s="191" t="s">
        <v>318</v>
      </c>
      <c r="H288" s="192">
        <v>2</v>
      </c>
      <c r="I288" s="193"/>
      <c r="J288" s="194">
        <f t="shared" si="80"/>
        <v>0</v>
      </c>
      <c r="K288" s="195"/>
      <c r="L288" s="196"/>
      <c r="M288" s="197" t="s">
        <v>1</v>
      </c>
      <c r="N288" s="198" t="s">
        <v>41</v>
      </c>
      <c r="P288" s="154">
        <f t="shared" si="81"/>
        <v>0</v>
      </c>
      <c r="Q288" s="154">
        <v>0</v>
      </c>
      <c r="R288" s="154">
        <f t="shared" si="82"/>
        <v>0</v>
      </c>
      <c r="S288" s="154">
        <v>0</v>
      </c>
      <c r="T288" s="155">
        <f t="shared" si="83"/>
        <v>0</v>
      </c>
      <c r="AR288" s="156" t="s">
        <v>1771</v>
      </c>
      <c r="AT288" s="156" t="s">
        <v>523</v>
      </c>
      <c r="AU288" s="156" t="s">
        <v>104</v>
      </c>
      <c r="AY288" s="17" t="s">
        <v>273</v>
      </c>
      <c r="BE288" s="157">
        <f t="shared" si="84"/>
        <v>0</v>
      </c>
      <c r="BF288" s="157">
        <f t="shared" si="85"/>
        <v>0</v>
      </c>
      <c r="BG288" s="157">
        <f t="shared" si="86"/>
        <v>0</v>
      </c>
      <c r="BH288" s="157">
        <f t="shared" si="87"/>
        <v>0</v>
      </c>
      <c r="BI288" s="157">
        <f t="shared" si="88"/>
        <v>0</v>
      </c>
      <c r="BJ288" s="17" t="s">
        <v>88</v>
      </c>
      <c r="BK288" s="157">
        <f t="shared" si="89"/>
        <v>0</v>
      </c>
      <c r="BL288" s="17" t="s">
        <v>625</v>
      </c>
      <c r="BM288" s="156" t="s">
        <v>3561</v>
      </c>
    </row>
    <row r="289" spans="2:65" s="1" customFormat="1" ht="16.5" customHeight="1">
      <c r="B289" s="143"/>
      <c r="C289" s="188" t="s">
        <v>983</v>
      </c>
      <c r="D289" s="188" t="s">
        <v>523</v>
      </c>
      <c r="E289" s="189" t="s">
        <v>3562</v>
      </c>
      <c r="F289" s="190" t="s">
        <v>3475</v>
      </c>
      <c r="G289" s="191" t="s">
        <v>318</v>
      </c>
      <c r="H289" s="192">
        <v>4</v>
      </c>
      <c r="I289" s="193"/>
      <c r="J289" s="194">
        <f t="shared" si="80"/>
        <v>0</v>
      </c>
      <c r="K289" s="195"/>
      <c r="L289" s="196"/>
      <c r="M289" s="197" t="s">
        <v>1</v>
      </c>
      <c r="N289" s="198" t="s">
        <v>41</v>
      </c>
      <c r="P289" s="154">
        <f t="shared" si="81"/>
        <v>0</v>
      </c>
      <c r="Q289" s="154">
        <v>0</v>
      </c>
      <c r="R289" s="154">
        <f t="shared" si="82"/>
        <v>0</v>
      </c>
      <c r="S289" s="154">
        <v>0</v>
      </c>
      <c r="T289" s="155">
        <f t="shared" si="83"/>
        <v>0</v>
      </c>
      <c r="AR289" s="156" t="s">
        <v>1771</v>
      </c>
      <c r="AT289" s="156" t="s">
        <v>523</v>
      </c>
      <c r="AU289" s="156" t="s">
        <v>104</v>
      </c>
      <c r="AY289" s="17" t="s">
        <v>273</v>
      </c>
      <c r="BE289" s="157">
        <f t="shared" si="84"/>
        <v>0</v>
      </c>
      <c r="BF289" s="157">
        <f t="shared" si="85"/>
        <v>0</v>
      </c>
      <c r="BG289" s="157">
        <f t="shared" si="86"/>
        <v>0</v>
      </c>
      <c r="BH289" s="157">
        <f t="shared" si="87"/>
        <v>0</v>
      </c>
      <c r="BI289" s="157">
        <f t="shared" si="88"/>
        <v>0</v>
      </c>
      <c r="BJ289" s="17" t="s">
        <v>88</v>
      </c>
      <c r="BK289" s="157">
        <f t="shared" si="89"/>
        <v>0</v>
      </c>
      <c r="BL289" s="17" t="s">
        <v>625</v>
      </c>
      <c r="BM289" s="156" t="s">
        <v>3563</v>
      </c>
    </row>
    <row r="290" spans="2:65" s="1" customFormat="1" ht="16.5" customHeight="1">
      <c r="B290" s="143"/>
      <c r="C290" s="188" t="s">
        <v>988</v>
      </c>
      <c r="D290" s="188" t="s">
        <v>523</v>
      </c>
      <c r="E290" s="189" t="s">
        <v>3564</v>
      </c>
      <c r="F290" s="190" t="s">
        <v>3478</v>
      </c>
      <c r="G290" s="191" t="s">
        <v>318</v>
      </c>
      <c r="H290" s="192">
        <v>4</v>
      </c>
      <c r="I290" s="193"/>
      <c r="J290" s="194">
        <f t="shared" si="80"/>
        <v>0</v>
      </c>
      <c r="K290" s="195"/>
      <c r="L290" s="196"/>
      <c r="M290" s="197" t="s">
        <v>1</v>
      </c>
      <c r="N290" s="198" t="s">
        <v>41</v>
      </c>
      <c r="P290" s="154">
        <f t="shared" si="81"/>
        <v>0</v>
      </c>
      <c r="Q290" s="154">
        <v>0</v>
      </c>
      <c r="R290" s="154">
        <f t="shared" si="82"/>
        <v>0</v>
      </c>
      <c r="S290" s="154">
        <v>0</v>
      </c>
      <c r="T290" s="155">
        <f t="shared" si="83"/>
        <v>0</v>
      </c>
      <c r="AR290" s="156" t="s">
        <v>1771</v>
      </c>
      <c r="AT290" s="156" t="s">
        <v>523</v>
      </c>
      <c r="AU290" s="156" t="s">
        <v>104</v>
      </c>
      <c r="AY290" s="17" t="s">
        <v>273</v>
      </c>
      <c r="BE290" s="157">
        <f t="shared" si="84"/>
        <v>0</v>
      </c>
      <c r="BF290" s="157">
        <f t="shared" si="85"/>
        <v>0</v>
      </c>
      <c r="BG290" s="157">
        <f t="shared" si="86"/>
        <v>0</v>
      </c>
      <c r="BH290" s="157">
        <f t="shared" si="87"/>
        <v>0</v>
      </c>
      <c r="BI290" s="157">
        <f t="shared" si="88"/>
        <v>0</v>
      </c>
      <c r="BJ290" s="17" t="s">
        <v>88</v>
      </c>
      <c r="BK290" s="157">
        <f t="shared" si="89"/>
        <v>0</v>
      </c>
      <c r="BL290" s="17" t="s">
        <v>625</v>
      </c>
      <c r="BM290" s="156" t="s">
        <v>3565</v>
      </c>
    </row>
    <row r="291" spans="2:65" s="1" customFormat="1" ht="16.5" customHeight="1">
      <c r="B291" s="143"/>
      <c r="C291" s="188" t="s">
        <v>997</v>
      </c>
      <c r="D291" s="188" t="s">
        <v>523</v>
      </c>
      <c r="E291" s="189" t="s">
        <v>3566</v>
      </c>
      <c r="F291" s="190" t="s">
        <v>3530</v>
      </c>
      <c r="G291" s="191" t="s">
        <v>318</v>
      </c>
      <c r="H291" s="192">
        <v>1</v>
      </c>
      <c r="I291" s="193"/>
      <c r="J291" s="194">
        <f t="shared" si="80"/>
        <v>0</v>
      </c>
      <c r="K291" s="195"/>
      <c r="L291" s="196"/>
      <c r="M291" s="197" t="s">
        <v>1</v>
      </c>
      <c r="N291" s="198" t="s">
        <v>41</v>
      </c>
      <c r="P291" s="154">
        <f t="shared" si="81"/>
        <v>0</v>
      </c>
      <c r="Q291" s="154">
        <v>0</v>
      </c>
      <c r="R291" s="154">
        <f t="shared" si="82"/>
        <v>0</v>
      </c>
      <c r="S291" s="154">
        <v>0</v>
      </c>
      <c r="T291" s="155">
        <f t="shared" si="83"/>
        <v>0</v>
      </c>
      <c r="AR291" s="156" t="s">
        <v>1771</v>
      </c>
      <c r="AT291" s="156" t="s">
        <v>523</v>
      </c>
      <c r="AU291" s="156" t="s">
        <v>104</v>
      </c>
      <c r="AY291" s="17" t="s">
        <v>273</v>
      </c>
      <c r="BE291" s="157">
        <f t="shared" si="84"/>
        <v>0</v>
      </c>
      <c r="BF291" s="157">
        <f t="shared" si="85"/>
        <v>0</v>
      </c>
      <c r="BG291" s="157">
        <f t="shared" si="86"/>
        <v>0</v>
      </c>
      <c r="BH291" s="157">
        <f t="shared" si="87"/>
        <v>0</v>
      </c>
      <c r="BI291" s="157">
        <f t="shared" si="88"/>
        <v>0</v>
      </c>
      <c r="BJ291" s="17" t="s">
        <v>88</v>
      </c>
      <c r="BK291" s="157">
        <f t="shared" si="89"/>
        <v>0</v>
      </c>
      <c r="BL291" s="17" t="s">
        <v>625</v>
      </c>
      <c r="BM291" s="156" t="s">
        <v>3567</v>
      </c>
    </row>
    <row r="292" spans="2:65" s="1" customFormat="1" ht="16.5" customHeight="1">
      <c r="B292" s="143"/>
      <c r="C292" s="188" t="s">
        <v>1001</v>
      </c>
      <c r="D292" s="188" t="s">
        <v>523</v>
      </c>
      <c r="E292" s="189" t="s">
        <v>3568</v>
      </c>
      <c r="F292" s="190" t="s">
        <v>3533</v>
      </c>
      <c r="G292" s="191" t="s">
        <v>318</v>
      </c>
      <c r="H292" s="192">
        <v>1</v>
      </c>
      <c r="I292" s="193"/>
      <c r="J292" s="194">
        <f t="shared" si="80"/>
        <v>0</v>
      </c>
      <c r="K292" s="195"/>
      <c r="L292" s="196"/>
      <c r="M292" s="197" t="s">
        <v>1</v>
      </c>
      <c r="N292" s="198" t="s">
        <v>41</v>
      </c>
      <c r="P292" s="154">
        <f t="shared" si="81"/>
        <v>0</v>
      </c>
      <c r="Q292" s="154">
        <v>0</v>
      </c>
      <c r="R292" s="154">
        <f t="shared" si="82"/>
        <v>0</v>
      </c>
      <c r="S292" s="154">
        <v>0</v>
      </c>
      <c r="T292" s="155">
        <f t="shared" si="83"/>
        <v>0</v>
      </c>
      <c r="AR292" s="156" t="s">
        <v>1771</v>
      </c>
      <c r="AT292" s="156" t="s">
        <v>523</v>
      </c>
      <c r="AU292" s="156" t="s">
        <v>104</v>
      </c>
      <c r="AY292" s="17" t="s">
        <v>273</v>
      </c>
      <c r="BE292" s="157">
        <f t="shared" si="84"/>
        <v>0</v>
      </c>
      <c r="BF292" s="157">
        <f t="shared" si="85"/>
        <v>0</v>
      </c>
      <c r="BG292" s="157">
        <f t="shared" si="86"/>
        <v>0</v>
      </c>
      <c r="BH292" s="157">
        <f t="shared" si="87"/>
        <v>0</v>
      </c>
      <c r="BI292" s="157">
        <f t="shared" si="88"/>
        <v>0</v>
      </c>
      <c r="BJ292" s="17" t="s">
        <v>88</v>
      </c>
      <c r="BK292" s="157">
        <f t="shared" si="89"/>
        <v>0</v>
      </c>
      <c r="BL292" s="17" t="s">
        <v>625</v>
      </c>
      <c r="BM292" s="156" t="s">
        <v>3569</v>
      </c>
    </row>
    <row r="293" spans="2:65" s="1" customFormat="1" ht="16.5" customHeight="1">
      <c r="B293" s="143"/>
      <c r="C293" s="188" t="s">
        <v>1007</v>
      </c>
      <c r="D293" s="188" t="s">
        <v>523</v>
      </c>
      <c r="E293" s="189" t="s">
        <v>3570</v>
      </c>
      <c r="F293" s="190" t="s">
        <v>3539</v>
      </c>
      <c r="G293" s="191" t="s">
        <v>318</v>
      </c>
      <c r="H293" s="192">
        <v>1</v>
      </c>
      <c r="I293" s="193"/>
      <c r="J293" s="194">
        <f t="shared" si="80"/>
        <v>0</v>
      </c>
      <c r="K293" s="195"/>
      <c r="L293" s="196"/>
      <c r="M293" s="197" t="s">
        <v>1</v>
      </c>
      <c r="N293" s="198" t="s">
        <v>41</v>
      </c>
      <c r="P293" s="154">
        <f t="shared" si="81"/>
        <v>0</v>
      </c>
      <c r="Q293" s="154">
        <v>0</v>
      </c>
      <c r="R293" s="154">
        <f t="shared" si="82"/>
        <v>0</v>
      </c>
      <c r="S293" s="154">
        <v>0</v>
      </c>
      <c r="T293" s="155">
        <f t="shared" si="83"/>
        <v>0</v>
      </c>
      <c r="AR293" s="156" t="s">
        <v>1771</v>
      </c>
      <c r="AT293" s="156" t="s">
        <v>523</v>
      </c>
      <c r="AU293" s="156" t="s">
        <v>104</v>
      </c>
      <c r="AY293" s="17" t="s">
        <v>273</v>
      </c>
      <c r="BE293" s="157">
        <f t="shared" si="84"/>
        <v>0</v>
      </c>
      <c r="BF293" s="157">
        <f t="shared" si="85"/>
        <v>0</v>
      </c>
      <c r="BG293" s="157">
        <f t="shared" si="86"/>
        <v>0</v>
      </c>
      <c r="BH293" s="157">
        <f t="shared" si="87"/>
        <v>0</v>
      </c>
      <c r="BI293" s="157">
        <f t="shared" si="88"/>
        <v>0</v>
      </c>
      <c r="BJ293" s="17" t="s">
        <v>88</v>
      </c>
      <c r="BK293" s="157">
        <f t="shared" si="89"/>
        <v>0</v>
      </c>
      <c r="BL293" s="17" t="s">
        <v>625</v>
      </c>
      <c r="BM293" s="156" t="s">
        <v>3571</v>
      </c>
    </row>
    <row r="294" spans="2:65" s="1" customFormat="1" ht="16.5" customHeight="1">
      <c r="B294" s="143"/>
      <c r="C294" s="144" t="s">
        <v>1012</v>
      </c>
      <c r="D294" s="144" t="s">
        <v>274</v>
      </c>
      <c r="E294" s="145" t="s">
        <v>3484</v>
      </c>
      <c r="F294" s="146" t="s">
        <v>3440</v>
      </c>
      <c r="G294" s="147" t="s">
        <v>318</v>
      </c>
      <c r="H294" s="148">
        <v>1</v>
      </c>
      <c r="I294" s="149"/>
      <c r="J294" s="150">
        <f t="shared" si="80"/>
        <v>0</v>
      </c>
      <c r="K294" s="151"/>
      <c r="L294" s="32"/>
      <c r="M294" s="206" t="s">
        <v>1</v>
      </c>
      <c r="N294" s="207" t="s">
        <v>41</v>
      </c>
      <c r="O294" s="208"/>
      <c r="P294" s="209">
        <f t="shared" si="81"/>
        <v>0</v>
      </c>
      <c r="Q294" s="209">
        <v>0</v>
      </c>
      <c r="R294" s="209">
        <f t="shared" si="82"/>
        <v>0</v>
      </c>
      <c r="S294" s="209">
        <v>0</v>
      </c>
      <c r="T294" s="210">
        <f t="shared" si="83"/>
        <v>0</v>
      </c>
      <c r="AR294" s="156" t="s">
        <v>625</v>
      </c>
      <c r="AT294" s="156" t="s">
        <v>274</v>
      </c>
      <c r="AU294" s="156" t="s">
        <v>104</v>
      </c>
      <c r="AY294" s="17" t="s">
        <v>273</v>
      </c>
      <c r="BE294" s="157">
        <f t="shared" si="84"/>
        <v>0</v>
      </c>
      <c r="BF294" s="157">
        <f t="shared" si="85"/>
        <v>0</v>
      </c>
      <c r="BG294" s="157">
        <f t="shared" si="86"/>
        <v>0</v>
      </c>
      <c r="BH294" s="157">
        <f t="shared" si="87"/>
        <v>0</v>
      </c>
      <c r="BI294" s="157">
        <f t="shared" si="88"/>
        <v>0</v>
      </c>
      <c r="BJ294" s="17" t="s">
        <v>88</v>
      </c>
      <c r="BK294" s="157">
        <f t="shared" si="89"/>
        <v>0</v>
      </c>
      <c r="BL294" s="17" t="s">
        <v>625</v>
      </c>
      <c r="BM294" s="156" t="s">
        <v>3572</v>
      </c>
    </row>
    <row r="295" spans="2:65" s="1" customFormat="1" ht="6.95" customHeight="1">
      <c r="B295" s="47"/>
      <c r="C295" s="48"/>
      <c r="D295" s="48"/>
      <c r="E295" s="48"/>
      <c r="F295" s="48"/>
      <c r="G295" s="48"/>
      <c r="H295" s="48"/>
      <c r="I295" s="48"/>
      <c r="J295" s="48"/>
      <c r="K295" s="48"/>
      <c r="L295" s="32"/>
    </row>
  </sheetData>
  <autoFilter ref="C142:K294" xr:uid="{00000000-0009-0000-0000-00000A000000}"/>
  <mergeCells count="15">
    <mergeCell ref="E129:H129"/>
    <mergeCell ref="E133:H133"/>
    <mergeCell ref="E131:H131"/>
    <mergeCell ref="E135:H135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45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7" t="s">
        <v>130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137</v>
      </c>
      <c r="L4" s="20"/>
      <c r="M4" s="97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26.25" customHeight="1">
      <c r="B7" s="20"/>
      <c r="E7" s="268" t="str">
        <f>'Rekapitulácia stavby'!K6</f>
        <v>G    Banská Bystrica - KC, stavebné úpravy- vypracovanie podkladovej štúdie verejnej práce</v>
      </c>
      <c r="F7" s="269"/>
      <c r="G7" s="269"/>
      <c r="H7" s="269"/>
      <c r="L7" s="20"/>
    </row>
    <row r="8" spans="2:46" ht="12.75">
      <c r="B8" s="20"/>
      <c r="D8" s="27" t="s">
        <v>146</v>
      </c>
      <c r="L8" s="20"/>
    </row>
    <row r="9" spans="2:46" ht="16.5" customHeight="1">
      <c r="B9" s="20"/>
      <c r="E9" s="268" t="s">
        <v>149</v>
      </c>
      <c r="F9" s="241"/>
      <c r="G9" s="241"/>
      <c r="H9" s="241"/>
      <c r="L9" s="20"/>
    </row>
    <row r="10" spans="2:46" ht="12" customHeight="1">
      <c r="B10" s="20"/>
      <c r="D10" s="27" t="s">
        <v>152</v>
      </c>
      <c r="L10" s="20"/>
    </row>
    <row r="11" spans="2:46" s="1" customFormat="1" ht="16.5" customHeight="1">
      <c r="B11" s="32"/>
      <c r="E11" s="230" t="s">
        <v>2907</v>
      </c>
      <c r="F11" s="267"/>
      <c r="G11" s="267"/>
      <c r="H11" s="267"/>
      <c r="L11" s="32"/>
    </row>
    <row r="12" spans="2:46" s="1" customFormat="1" ht="12" customHeight="1">
      <c r="B12" s="32"/>
      <c r="D12" s="27" t="s">
        <v>3281</v>
      </c>
      <c r="L12" s="32"/>
    </row>
    <row r="13" spans="2:46" s="1" customFormat="1" ht="16.5" customHeight="1">
      <c r="B13" s="32"/>
      <c r="E13" s="266" t="s">
        <v>3573</v>
      </c>
      <c r="F13" s="267"/>
      <c r="G13" s="267"/>
      <c r="H13" s="267"/>
      <c r="L13" s="32"/>
    </row>
    <row r="14" spans="2:46" s="1" customFormat="1">
      <c r="B14" s="32"/>
      <c r="L14" s="32"/>
    </row>
    <row r="15" spans="2:46" s="1" customFormat="1" ht="12" customHeight="1">
      <c r="B15" s="32"/>
      <c r="D15" s="27" t="s">
        <v>16</v>
      </c>
      <c r="F15" s="25" t="s">
        <v>1</v>
      </c>
      <c r="I15" s="27" t="s">
        <v>17</v>
      </c>
      <c r="J15" s="25" t="s">
        <v>1</v>
      </c>
      <c r="L15" s="32"/>
    </row>
    <row r="16" spans="2:46" s="1" customFormat="1" ht="12" customHeight="1">
      <c r="B16" s="32"/>
      <c r="D16" s="27" t="s">
        <v>18</v>
      </c>
      <c r="F16" s="25" t="s">
        <v>19</v>
      </c>
      <c r="I16" s="27" t="s">
        <v>20</v>
      </c>
      <c r="J16" s="55" t="str">
        <f>'Rekapitulácia stavby'!AN8</f>
        <v>3. 12. 2025</v>
      </c>
      <c r="L16" s="32"/>
    </row>
    <row r="17" spans="2:12" s="1" customFormat="1" ht="10.9" customHeight="1">
      <c r="B17" s="32"/>
      <c r="L17" s="32"/>
    </row>
    <row r="18" spans="2:12" s="1" customFormat="1" ht="12" customHeight="1">
      <c r="B18" s="32"/>
      <c r="D18" s="27" t="s">
        <v>22</v>
      </c>
      <c r="I18" s="27" t="s">
        <v>23</v>
      </c>
      <c r="J18" s="25" t="s">
        <v>1</v>
      </c>
      <c r="L18" s="32"/>
    </row>
    <row r="19" spans="2:12" s="1" customFormat="1" ht="18" customHeight="1">
      <c r="B19" s="32"/>
      <c r="E19" s="25" t="s">
        <v>24</v>
      </c>
      <c r="I19" s="27" t="s">
        <v>25</v>
      </c>
      <c r="J19" s="25" t="s">
        <v>1</v>
      </c>
      <c r="L19" s="32"/>
    </row>
    <row r="20" spans="2:12" s="1" customFormat="1" ht="6.95" customHeight="1">
      <c r="B20" s="32"/>
      <c r="L20" s="32"/>
    </row>
    <row r="21" spans="2:12" s="1" customFormat="1" ht="12" customHeight="1">
      <c r="B21" s="32"/>
      <c r="D21" s="27" t="s">
        <v>26</v>
      </c>
      <c r="I21" s="27" t="s">
        <v>23</v>
      </c>
      <c r="J21" s="28" t="str">
        <f>'Rekapitulácia stavby'!AN13</f>
        <v>Vyplň údaj</v>
      </c>
      <c r="L21" s="32"/>
    </row>
    <row r="22" spans="2:12" s="1" customFormat="1" ht="18" customHeight="1">
      <c r="B22" s="32"/>
      <c r="E22" s="270" t="str">
        <f>'Rekapitulácia stavby'!E14</f>
        <v>Vyplň údaj</v>
      </c>
      <c r="F22" s="253"/>
      <c r="G22" s="253"/>
      <c r="H22" s="253"/>
      <c r="I22" s="27" t="s">
        <v>25</v>
      </c>
      <c r="J22" s="28" t="str">
        <f>'Rekapitulácia stavby'!AN14</f>
        <v>Vyplň údaj</v>
      </c>
      <c r="L22" s="32"/>
    </row>
    <row r="23" spans="2:12" s="1" customFormat="1" ht="6.95" customHeight="1">
      <c r="B23" s="32"/>
      <c r="L23" s="32"/>
    </row>
    <row r="24" spans="2:12" s="1" customFormat="1" ht="12" customHeight="1">
      <c r="B24" s="32"/>
      <c r="D24" s="27" t="s">
        <v>28</v>
      </c>
      <c r="I24" s="27" t="s">
        <v>23</v>
      </c>
      <c r="J24" s="25" t="s">
        <v>29</v>
      </c>
      <c r="L24" s="32"/>
    </row>
    <row r="25" spans="2:12" s="1" customFormat="1" ht="18" customHeight="1">
      <c r="B25" s="32"/>
      <c r="E25" s="25" t="s">
        <v>30</v>
      </c>
      <c r="I25" s="27" t="s">
        <v>25</v>
      </c>
      <c r="J25" s="25" t="s">
        <v>31</v>
      </c>
      <c r="L25" s="32"/>
    </row>
    <row r="26" spans="2:12" s="1" customFormat="1" ht="6.95" customHeight="1">
      <c r="B26" s="32"/>
      <c r="L26" s="32"/>
    </row>
    <row r="27" spans="2:12" s="1" customFormat="1" ht="12" customHeight="1">
      <c r="B27" s="32"/>
      <c r="D27" s="27" t="s">
        <v>33</v>
      </c>
      <c r="I27" s="27" t="s">
        <v>23</v>
      </c>
      <c r="J27" s="25" t="str">
        <f>IF('Rekapitulácia stavby'!AN19="","",'Rekapitulácia stavby'!AN19)</f>
        <v/>
      </c>
      <c r="L27" s="32"/>
    </row>
    <row r="28" spans="2:12" s="1" customFormat="1" ht="18" customHeight="1">
      <c r="B28" s="32"/>
      <c r="E28" s="25" t="str">
        <f>IF('Rekapitulácia stavby'!E20="","",'Rekapitulácia stavby'!E20)</f>
        <v xml:space="preserve"> </v>
      </c>
      <c r="I28" s="27" t="s">
        <v>25</v>
      </c>
      <c r="J28" s="25" t="str">
        <f>IF('Rekapitulácia stavby'!AN20="","",'Rekapitulácia stavby'!AN20)</f>
        <v/>
      </c>
      <c r="L28" s="32"/>
    </row>
    <row r="29" spans="2:12" s="1" customFormat="1" ht="6.95" customHeight="1">
      <c r="B29" s="32"/>
      <c r="L29" s="32"/>
    </row>
    <row r="30" spans="2:12" s="1" customFormat="1" ht="12" customHeight="1">
      <c r="B30" s="32"/>
      <c r="D30" s="27" t="s">
        <v>34</v>
      </c>
      <c r="L30" s="32"/>
    </row>
    <row r="31" spans="2:12" s="7" customFormat="1" ht="16.5" customHeight="1">
      <c r="B31" s="98"/>
      <c r="E31" s="257" t="s">
        <v>1</v>
      </c>
      <c r="F31" s="257"/>
      <c r="G31" s="257"/>
      <c r="H31" s="257"/>
      <c r="L31" s="98"/>
    </row>
    <row r="32" spans="2:12" s="1" customFormat="1" ht="6.95" customHeight="1">
      <c r="B32" s="32"/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25.35" customHeight="1">
      <c r="B34" s="32"/>
      <c r="D34" s="100" t="s">
        <v>35</v>
      </c>
      <c r="J34" s="69">
        <f>ROUND(J124, 2)</f>
        <v>0</v>
      </c>
      <c r="L34" s="32"/>
    </row>
    <row r="35" spans="2:12" s="1" customFormat="1" ht="6.95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4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45" customHeight="1">
      <c r="B37" s="32"/>
      <c r="D37" s="58" t="s">
        <v>39</v>
      </c>
      <c r="E37" s="37" t="s">
        <v>40</v>
      </c>
      <c r="F37" s="101">
        <f>ROUND((SUM(BE124:BE144)),  2)</f>
        <v>0</v>
      </c>
      <c r="G37" s="102"/>
      <c r="H37" s="102"/>
      <c r="I37" s="103">
        <v>0.23</v>
      </c>
      <c r="J37" s="101">
        <f>ROUND(((SUM(BE124:BE144))*I37),  2)</f>
        <v>0</v>
      </c>
      <c r="L37" s="32"/>
    </row>
    <row r="38" spans="2:12" s="1" customFormat="1" ht="14.45" customHeight="1">
      <c r="B38" s="32"/>
      <c r="E38" s="37" t="s">
        <v>41</v>
      </c>
      <c r="F38" s="101">
        <f>ROUND((SUM(BF124:BF144)),  2)</f>
        <v>0</v>
      </c>
      <c r="G38" s="102"/>
      <c r="H38" s="102"/>
      <c r="I38" s="103">
        <v>0.23</v>
      </c>
      <c r="J38" s="101">
        <f>ROUND(((SUM(BF124:BF144))*I38),  2)</f>
        <v>0</v>
      </c>
      <c r="L38" s="32"/>
    </row>
    <row r="39" spans="2:12" s="1" customFormat="1" ht="14.45" hidden="1" customHeight="1">
      <c r="B39" s="32"/>
      <c r="E39" s="27" t="s">
        <v>42</v>
      </c>
      <c r="F39" s="89">
        <f>ROUND((SUM(BG124:BG144)),  2)</f>
        <v>0</v>
      </c>
      <c r="I39" s="104">
        <v>0.23</v>
      </c>
      <c r="J39" s="89">
        <f>0</f>
        <v>0</v>
      </c>
      <c r="L39" s="32"/>
    </row>
    <row r="40" spans="2:12" s="1" customFormat="1" ht="14.45" hidden="1" customHeight="1">
      <c r="B40" s="32"/>
      <c r="E40" s="27" t="s">
        <v>43</v>
      </c>
      <c r="F40" s="89">
        <f>ROUND((SUM(BH124:BH144)),  2)</f>
        <v>0</v>
      </c>
      <c r="I40" s="104">
        <v>0.23</v>
      </c>
      <c r="J40" s="89">
        <f>0</f>
        <v>0</v>
      </c>
      <c r="L40" s="32"/>
    </row>
    <row r="41" spans="2:12" s="1" customFormat="1" ht="14.45" hidden="1" customHeight="1">
      <c r="B41" s="32"/>
      <c r="E41" s="37" t="s">
        <v>44</v>
      </c>
      <c r="F41" s="101">
        <f>ROUND((SUM(BI124:BI144)), 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6.95" customHeight="1">
      <c r="B42" s="32"/>
      <c r="L42" s="32"/>
    </row>
    <row r="43" spans="2:12" s="1" customFormat="1" ht="25.35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45" customHeight="1">
      <c r="B44" s="32"/>
      <c r="L44" s="32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231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14</v>
      </c>
      <c r="L84" s="32"/>
    </row>
    <row r="85" spans="2:12" s="1" customFormat="1" ht="26.25" customHeight="1">
      <c r="B85" s="32"/>
      <c r="E85" s="268" t="str">
        <f>E7</f>
        <v>G    Banská Bystrica - KC, stavebné úpravy- vypracovanie podkladovej štúdie verejnej práce</v>
      </c>
      <c r="F85" s="269"/>
      <c r="G85" s="269"/>
      <c r="H85" s="269"/>
      <c r="L85" s="32"/>
    </row>
    <row r="86" spans="2:12" ht="12" customHeight="1">
      <c r="B86" s="20"/>
      <c r="C86" s="27" t="s">
        <v>146</v>
      </c>
      <c r="L86" s="20"/>
    </row>
    <row r="87" spans="2:12" ht="16.5" customHeight="1">
      <c r="B87" s="20"/>
      <c r="E87" s="268" t="s">
        <v>149</v>
      </c>
      <c r="F87" s="241"/>
      <c r="G87" s="241"/>
      <c r="H87" s="241"/>
      <c r="L87" s="20"/>
    </row>
    <row r="88" spans="2:12" ht="12" customHeight="1">
      <c r="B88" s="20"/>
      <c r="C88" s="27" t="s">
        <v>152</v>
      </c>
      <c r="L88" s="20"/>
    </row>
    <row r="89" spans="2:12" s="1" customFormat="1" ht="16.5" customHeight="1">
      <c r="B89" s="32"/>
      <c r="E89" s="230" t="s">
        <v>2907</v>
      </c>
      <c r="F89" s="267"/>
      <c r="G89" s="267"/>
      <c r="H89" s="267"/>
      <c r="L89" s="32"/>
    </row>
    <row r="90" spans="2:12" s="1" customFormat="1" ht="12" customHeight="1">
      <c r="B90" s="32"/>
      <c r="C90" s="27" t="s">
        <v>3281</v>
      </c>
      <c r="L90" s="32"/>
    </row>
    <row r="91" spans="2:12" s="1" customFormat="1" ht="16.5" customHeight="1">
      <c r="B91" s="32"/>
      <c r="E91" s="266" t="str">
        <f>E13</f>
        <v>03 - rozpis - dodavka svietidla</v>
      </c>
      <c r="F91" s="267"/>
      <c r="G91" s="267"/>
      <c r="H91" s="267"/>
      <c r="L91" s="32"/>
    </row>
    <row r="92" spans="2:12" s="1" customFormat="1" ht="6.95" customHeight="1">
      <c r="B92" s="32"/>
      <c r="L92" s="32"/>
    </row>
    <row r="93" spans="2:12" s="1" customFormat="1" ht="12" customHeight="1">
      <c r="B93" s="32"/>
      <c r="C93" s="27" t="s">
        <v>18</v>
      </c>
      <c r="F93" s="25" t="str">
        <f>F16</f>
        <v xml:space="preserve"> </v>
      </c>
      <c r="I93" s="27" t="s">
        <v>20</v>
      </c>
      <c r="J93" s="55" t="str">
        <f>IF(J16="","",J16)</f>
        <v>3. 12. 2025</v>
      </c>
      <c r="L93" s="32"/>
    </row>
    <row r="94" spans="2:12" s="1" customFormat="1" ht="6.95" customHeight="1">
      <c r="B94" s="32"/>
      <c r="L94" s="32"/>
    </row>
    <row r="95" spans="2:12" s="1" customFormat="1" ht="25.7" customHeight="1">
      <c r="B95" s="32"/>
      <c r="C95" s="27" t="s">
        <v>22</v>
      </c>
      <c r="F95" s="25" t="str">
        <f>E19</f>
        <v>Ministerstvo vnútra SR, Pribinova 2, Bratislava</v>
      </c>
      <c r="I95" s="27" t="s">
        <v>28</v>
      </c>
      <c r="J95" s="30" t="str">
        <f>E25</f>
        <v xml:space="preserve">TEPLAN ARCHITEKT spol. s  r. o. </v>
      </c>
      <c r="L95" s="32"/>
    </row>
    <row r="96" spans="2:12" s="1" customFormat="1" ht="15.2" customHeight="1">
      <c r="B96" s="32"/>
      <c r="C96" s="27" t="s">
        <v>26</v>
      </c>
      <c r="F96" s="25" t="str">
        <f>IF(E22="","",E22)</f>
        <v>Vyplň údaj</v>
      </c>
      <c r="I96" s="27" t="s">
        <v>33</v>
      </c>
      <c r="J96" s="30" t="str">
        <f>E28</f>
        <v xml:space="preserve"> 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13" t="s">
        <v>232</v>
      </c>
      <c r="D98" s="105"/>
      <c r="E98" s="105"/>
      <c r="F98" s="105"/>
      <c r="G98" s="105"/>
      <c r="H98" s="105"/>
      <c r="I98" s="105"/>
      <c r="J98" s="114" t="s">
        <v>233</v>
      </c>
      <c r="K98" s="105"/>
      <c r="L98" s="32"/>
    </row>
    <row r="99" spans="2:47" s="1" customFormat="1" ht="10.35" customHeight="1">
      <c r="B99" s="32"/>
      <c r="L99" s="32"/>
    </row>
    <row r="100" spans="2:47" s="1" customFormat="1" ht="22.9" customHeight="1">
      <c r="B100" s="32"/>
      <c r="C100" s="115" t="s">
        <v>234</v>
      </c>
      <c r="J100" s="69">
        <f>J124</f>
        <v>0</v>
      </c>
      <c r="L100" s="32"/>
      <c r="AU100" s="17" t="s">
        <v>235</v>
      </c>
    </row>
    <row r="101" spans="2:47" s="1" customFormat="1" ht="21.75" customHeight="1">
      <c r="B101" s="32"/>
      <c r="L101" s="32"/>
    </row>
    <row r="102" spans="2:47" s="1" customFormat="1" ht="6.95" customHeight="1"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32"/>
    </row>
    <row r="106" spans="2:47" s="1" customFormat="1" ht="6.95" customHeight="1"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32"/>
    </row>
    <row r="107" spans="2:47" s="1" customFormat="1" ht="24.95" customHeight="1">
      <c r="B107" s="32"/>
      <c r="C107" s="21" t="s">
        <v>259</v>
      </c>
      <c r="L107" s="32"/>
    </row>
    <row r="108" spans="2:47" s="1" customFormat="1" ht="6.95" customHeight="1">
      <c r="B108" s="32"/>
      <c r="L108" s="32"/>
    </row>
    <row r="109" spans="2:47" s="1" customFormat="1" ht="12" customHeight="1">
      <c r="B109" s="32"/>
      <c r="C109" s="27" t="s">
        <v>14</v>
      </c>
      <c r="L109" s="32"/>
    </row>
    <row r="110" spans="2:47" s="1" customFormat="1" ht="26.25" customHeight="1">
      <c r="B110" s="32"/>
      <c r="E110" s="268" t="str">
        <f>E7</f>
        <v>G    Banská Bystrica - KC, stavebné úpravy- vypracovanie podkladovej štúdie verejnej práce</v>
      </c>
      <c r="F110" s="269"/>
      <c r="G110" s="269"/>
      <c r="H110" s="269"/>
      <c r="L110" s="32"/>
    </row>
    <row r="111" spans="2:47" ht="12" customHeight="1">
      <c r="B111" s="20"/>
      <c r="C111" s="27" t="s">
        <v>146</v>
      </c>
      <c r="L111" s="20"/>
    </row>
    <row r="112" spans="2:47" ht="16.5" customHeight="1">
      <c r="B112" s="20"/>
      <c r="E112" s="268" t="s">
        <v>149</v>
      </c>
      <c r="F112" s="241"/>
      <c r="G112" s="241"/>
      <c r="H112" s="241"/>
      <c r="L112" s="20"/>
    </row>
    <row r="113" spans="2:65" ht="12" customHeight="1">
      <c r="B113" s="20"/>
      <c r="C113" s="27" t="s">
        <v>152</v>
      </c>
      <c r="L113" s="20"/>
    </row>
    <row r="114" spans="2:65" s="1" customFormat="1" ht="16.5" customHeight="1">
      <c r="B114" s="32"/>
      <c r="E114" s="230" t="s">
        <v>2907</v>
      </c>
      <c r="F114" s="267"/>
      <c r="G114" s="267"/>
      <c r="H114" s="267"/>
      <c r="L114" s="32"/>
    </row>
    <row r="115" spans="2:65" s="1" customFormat="1" ht="12" customHeight="1">
      <c r="B115" s="32"/>
      <c r="C115" s="27" t="s">
        <v>3281</v>
      </c>
      <c r="L115" s="32"/>
    </row>
    <row r="116" spans="2:65" s="1" customFormat="1" ht="16.5" customHeight="1">
      <c r="B116" s="32"/>
      <c r="E116" s="266" t="str">
        <f>E13</f>
        <v>03 - rozpis - dodavka svietidla</v>
      </c>
      <c r="F116" s="267"/>
      <c r="G116" s="267"/>
      <c r="H116" s="267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18</v>
      </c>
      <c r="F118" s="25" t="str">
        <f>F16</f>
        <v xml:space="preserve"> </v>
      </c>
      <c r="I118" s="27" t="s">
        <v>20</v>
      </c>
      <c r="J118" s="55" t="str">
        <f>IF(J16="","",J16)</f>
        <v>3. 12. 2025</v>
      </c>
      <c r="L118" s="32"/>
    </row>
    <row r="119" spans="2:65" s="1" customFormat="1" ht="6.95" customHeight="1">
      <c r="B119" s="32"/>
      <c r="L119" s="32"/>
    </row>
    <row r="120" spans="2:65" s="1" customFormat="1" ht="25.7" customHeight="1">
      <c r="B120" s="32"/>
      <c r="C120" s="27" t="s">
        <v>22</v>
      </c>
      <c r="F120" s="25" t="str">
        <f>E19</f>
        <v>Ministerstvo vnútra SR, Pribinova 2, Bratislava</v>
      </c>
      <c r="I120" s="27" t="s">
        <v>28</v>
      </c>
      <c r="J120" s="30" t="str">
        <f>E25</f>
        <v xml:space="preserve">TEPLAN ARCHITEKT spol. s  r. o. </v>
      </c>
      <c r="L120" s="32"/>
    </row>
    <row r="121" spans="2:65" s="1" customFormat="1" ht="15.2" customHeight="1">
      <c r="B121" s="32"/>
      <c r="C121" s="27" t="s">
        <v>26</v>
      </c>
      <c r="F121" s="25" t="str">
        <f>IF(E22="","",E22)</f>
        <v>Vyplň údaj</v>
      </c>
      <c r="I121" s="27" t="s">
        <v>33</v>
      </c>
      <c r="J121" s="30" t="str">
        <f>E28</f>
        <v xml:space="preserve"> 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24"/>
      <c r="C123" s="125" t="s">
        <v>260</v>
      </c>
      <c r="D123" s="126" t="s">
        <v>60</v>
      </c>
      <c r="E123" s="126" t="s">
        <v>56</v>
      </c>
      <c r="F123" s="126" t="s">
        <v>57</v>
      </c>
      <c r="G123" s="126" t="s">
        <v>261</v>
      </c>
      <c r="H123" s="126" t="s">
        <v>262</v>
      </c>
      <c r="I123" s="126" t="s">
        <v>263</v>
      </c>
      <c r="J123" s="127" t="s">
        <v>233</v>
      </c>
      <c r="K123" s="128" t="s">
        <v>264</v>
      </c>
      <c r="L123" s="124"/>
      <c r="M123" s="62" t="s">
        <v>1</v>
      </c>
      <c r="N123" s="63" t="s">
        <v>39</v>
      </c>
      <c r="O123" s="63" t="s">
        <v>265</v>
      </c>
      <c r="P123" s="63" t="s">
        <v>266</v>
      </c>
      <c r="Q123" s="63" t="s">
        <v>267</v>
      </c>
      <c r="R123" s="63" t="s">
        <v>268</v>
      </c>
      <c r="S123" s="63" t="s">
        <v>269</v>
      </c>
      <c r="T123" s="64" t="s">
        <v>270</v>
      </c>
    </row>
    <row r="124" spans="2:65" s="1" customFormat="1" ht="22.9" customHeight="1">
      <c r="B124" s="32"/>
      <c r="C124" s="67" t="s">
        <v>234</v>
      </c>
      <c r="J124" s="129">
        <f>BK124</f>
        <v>0</v>
      </c>
      <c r="L124" s="32"/>
      <c r="M124" s="65"/>
      <c r="N124" s="56"/>
      <c r="O124" s="56"/>
      <c r="P124" s="130">
        <f>SUM(P125:P144)</f>
        <v>0</v>
      </c>
      <c r="Q124" s="56"/>
      <c r="R124" s="130">
        <f>SUM(R125:R144)</f>
        <v>0</v>
      </c>
      <c r="S124" s="56"/>
      <c r="T124" s="131">
        <f>SUM(T125:T144)</f>
        <v>0</v>
      </c>
      <c r="AT124" s="17" t="s">
        <v>74</v>
      </c>
      <c r="AU124" s="17" t="s">
        <v>235</v>
      </c>
      <c r="BK124" s="132">
        <f>SUM(BK125:BK144)</f>
        <v>0</v>
      </c>
    </row>
    <row r="125" spans="2:65" s="1" customFormat="1" ht="24.2" customHeight="1">
      <c r="B125" s="143"/>
      <c r="C125" s="188" t="s">
        <v>82</v>
      </c>
      <c r="D125" s="188" t="s">
        <v>523</v>
      </c>
      <c r="E125" s="189" t="s">
        <v>3574</v>
      </c>
      <c r="F125" s="190" t="s">
        <v>3575</v>
      </c>
      <c r="G125" s="191" t="s">
        <v>318</v>
      </c>
      <c r="H125" s="192">
        <v>4</v>
      </c>
      <c r="I125" s="193"/>
      <c r="J125" s="194">
        <f t="shared" ref="J125:J144" si="0">ROUND(I125*H125,2)</f>
        <v>0</v>
      </c>
      <c r="K125" s="195"/>
      <c r="L125" s="196"/>
      <c r="M125" s="197" t="s">
        <v>1</v>
      </c>
      <c r="N125" s="198" t="s">
        <v>41</v>
      </c>
      <c r="P125" s="154">
        <f t="shared" ref="P125:P144" si="1">O125*H125</f>
        <v>0</v>
      </c>
      <c r="Q125" s="154">
        <v>0</v>
      </c>
      <c r="R125" s="154">
        <f t="shared" ref="R125:R144" si="2">Q125*H125</f>
        <v>0</v>
      </c>
      <c r="S125" s="154">
        <v>0</v>
      </c>
      <c r="T125" s="155">
        <f t="shared" ref="T125:T144" si="3">S125*H125</f>
        <v>0</v>
      </c>
      <c r="AR125" s="156" t="s">
        <v>1771</v>
      </c>
      <c r="AT125" s="156" t="s">
        <v>523</v>
      </c>
      <c r="AU125" s="156" t="s">
        <v>75</v>
      </c>
      <c r="AY125" s="17" t="s">
        <v>273</v>
      </c>
      <c r="BE125" s="157">
        <f t="shared" ref="BE125:BE144" si="4">IF(N125="základná",J125,0)</f>
        <v>0</v>
      </c>
      <c r="BF125" s="157">
        <f t="shared" ref="BF125:BF144" si="5">IF(N125="znížená",J125,0)</f>
        <v>0</v>
      </c>
      <c r="BG125" s="157">
        <f t="shared" ref="BG125:BG144" si="6">IF(N125="zákl. prenesená",J125,0)</f>
        <v>0</v>
      </c>
      <c r="BH125" s="157">
        <f t="shared" ref="BH125:BH144" si="7">IF(N125="zníž. prenesená",J125,0)</f>
        <v>0</v>
      </c>
      <c r="BI125" s="157">
        <f t="shared" ref="BI125:BI144" si="8">IF(N125="nulová",J125,0)</f>
        <v>0</v>
      </c>
      <c r="BJ125" s="17" t="s">
        <v>88</v>
      </c>
      <c r="BK125" s="157">
        <f t="shared" ref="BK125:BK144" si="9">ROUND(I125*H125,2)</f>
        <v>0</v>
      </c>
      <c r="BL125" s="17" t="s">
        <v>625</v>
      </c>
      <c r="BM125" s="156" t="s">
        <v>88</v>
      </c>
    </row>
    <row r="126" spans="2:65" s="1" customFormat="1" ht="24.2" customHeight="1">
      <c r="B126" s="143"/>
      <c r="C126" s="188" t="s">
        <v>88</v>
      </c>
      <c r="D126" s="188" t="s">
        <v>523</v>
      </c>
      <c r="E126" s="189" t="s">
        <v>3576</v>
      </c>
      <c r="F126" s="190" t="s">
        <v>3577</v>
      </c>
      <c r="G126" s="191" t="s">
        <v>318</v>
      </c>
      <c r="H126" s="192">
        <v>8</v>
      </c>
      <c r="I126" s="193"/>
      <c r="J126" s="194">
        <f t="shared" si="0"/>
        <v>0</v>
      </c>
      <c r="K126" s="195"/>
      <c r="L126" s="196"/>
      <c r="M126" s="197" t="s">
        <v>1</v>
      </c>
      <c r="N126" s="198" t="s">
        <v>41</v>
      </c>
      <c r="P126" s="154">
        <f t="shared" si="1"/>
        <v>0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AR126" s="156" t="s">
        <v>1771</v>
      </c>
      <c r="AT126" s="156" t="s">
        <v>523</v>
      </c>
      <c r="AU126" s="156" t="s">
        <v>75</v>
      </c>
      <c r="AY126" s="17" t="s">
        <v>273</v>
      </c>
      <c r="BE126" s="157">
        <f t="shared" si="4"/>
        <v>0</v>
      </c>
      <c r="BF126" s="157">
        <f t="shared" si="5"/>
        <v>0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7" t="s">
        <v>88</v>
      </c>
      <c r="BK126" s="157">
        <f t="shared" si="9"/>
        <v>0</v>
      </c>
      <c r="BL126" s="17" t="s">
        <v>625</v>
      </c>
      <c r="BM126" s="156" t="s">
        <v>126</v>
      </c>
    </row>
    <row r="127" spans="2:65" s="1" customFormat="1" ht="16.5" customHeight="1">
      <c r="B127" s="143"/>
      <c r="C127" s="188" t="s">
        <v>104</v>
      </c>
      <c r="D127" s="188" t="s">
        <v>523</v>
      </c>
      <c r="E127" s="189" t="s">
        <v>3578</v>
      </c>
      <c r="F127" s="190" t="s">
        <v>3579</v>
      </c>
      <c r="G127" s="191" t="s">
        <v>318</v>
      </c>
      <c r="H127" s="192">
        <v>31</v>
      </c>
      <c r="I127" s="193"/>
      <c r="J127" s="194">
        <f t="shared" si="0"/>
        <v>0</v>
      </c>
      <c r="K127" s="195"/>
      <c r="L127" s="196"/>
      <c r="M127" s="197" t="s">
        <v>1</v>
      </c>
      <c r="N127" s="198" t="s">
        <v>41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AR127" s="156" t="s">
        <v>1771</v>
      </c>
      <c r="AT127" s="156" t="s">
        <v>523</v>
      </c>
      <c r="AU127" s="156" t="s">
        <v>75</v>
      </c>
      <c r="AY127" s="17" t="s">
        <v>273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7" t="s">
        <v>88</v>
      </c>
      <c r="BK127" s="157">
        <f t="shared" si="9"/>
        <v>0</v>
      </c>
      <c r="BL127" s="17" t="s">
        <v>625</v>
      </c>
      <c r="BM127" s="156" t="s">
        <v>321</v>
      </c>
    </row>
    <row r="128" spans="2:65" s="1" customFormat="1" ht="24.2" customHeight="1">
      <c r="B128" s="143"/>
      <c r="C128" s="188" t="s">
        <v>126</v>
      </c>
      <c r="D128" s="188" t="s">
        <v>523</v>
      </c>
      <c r="E128" s="189" t="s">
        <v>3580</v>
      </c>
      <c r="F128" s="190" t="s">
        <v>3581</v>
      </c>
      <c r="G128" s="191" t="s">
        <v>318</v>
      </c>
      <c r="H128" s="192">
        <v>8</v>
      </c>
      <c r="I128" s="193"/>
      <c r="J128" s="194">
        <f t="shared" si="0"/>
        <v>0</v>
      </c>
      <c r="K128" s="195"/>
      <c r="L128" s="196"/>
      <c r="M128" s="197" t="s">
        <v>1</v>
      </c>
      <c r="N128" s="198" t="s">
        <v>41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AR128" s="156" t="s">
        <v>1771</v>
      </c>
      <c r="AT128" s="156" t="s">
        <v>523</v>
      </c>
      <c r="AU128" s="156" t="s">
        <v>75</v>
      </c>
      <c r="AY128" s="17" t="s">
        <v>273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7" t="s">
        <v>88</v>
      </c>
      <c r="BK128" s="157">
        <f t="shared" si="9"/>
        <v>0</v>
      </c>
      <c r="BL128" s="17" t="s">
        <v>625</v>
      </c>
      <c r="BM128" s="156" t="s">
        <v>330</v>
      </c>
    </row>
    <row r="129" spans="2:65" s="1" customFormat="1" ht="24.2" customHeight="1">
      <c r="B129" s="143"/>
      <c r="C129" s="188" t="s">
        <v>315</v>
      </c>
      <c r="D129" s="188" t="s">
        <v>523</v>
      </c>
      <c r="E129" s="189" t="s">
        <v>3582</v>
      </c>
      <c r="F129" s="190" t="s">
        <v>3583</v>
      </c>
      <c r="G129" s="191" t="s">
        <v>318</v>
      </c>
      <c r="H129" s="192">
        <v>55</v>
      </c>
      <c r="I129" s="193"/>
      <c r="J129" s="194">
        <f t="shared" si="0"/>
        <v>0</v>
      </c>
      <c r="K129" s="195"/>
      <c r="L129" s="196"/>
      <c r="M129" s="197" t="s">
        <v>1</v>
      </c>
      <c r="N129" s="198" t="s">
        <v>41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AR129" s="156" t="s">
        <v>1771</v>
      </c>
      <c r="AT129" s="156" t="s">
        <v>523</v>
      </c>
      <c r="AU129" s="156" t="s">
        <v>75</v>
      </c>
      <c r="AY129" s="17" t="s">
        <v>273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7" t="s">
        <v>88</v>
      </c>
      <c r="BK129" s="157">
        <f t="shared" si="9"/>
        <v>0</v>
      </c>
      <c r="BL129" s="17" t="s">
        <v>625</v>
      </c>
      <c r="BM129" s="156" t="s">
        <v>341</v>
      </c>
    </row>
    <row r="130" spans="2:65" s="1" customFormat="1" ht="16.5" customHeight="1">
      <c r="B130" s="143"/>
      <c r="C130" s="188" t="s">
        <v>321</v>
      </c>
      <c r="D130" s="188" t="s">
        <v>523</v>
      </c>
      <c r="E130" s="189" t="s">
        <v>3584</v>
      </c>
      <c r="F130" s="190" t="s">
        <v>3585</v>
      </c>
      <c r="G130" s="191" t="s">
        <v>318</v>
      </c>
      <c r="H130" s="192">
        <v>2</v>
      </c>
      <c r="I130" s="193"/>
      <c r="J130" s="194">
        <f t="shared" si="0"/>
        <v>0</v>
      </c>
      <c r="K130" s="195"/>
      <c r="L130" s="196"/>
      <c r="M130" s="197" t="s">
        <v>1</v>
      </c>
      <c r="N130" s="198" t="s">
        <v>41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AR130" s="156" t="s">
        <v>1771</v>
      </c>
      <c r="AT130" s="156" t="s">
        <v>523</v>
      </c>
      <c r="AU130" s="156" t="s">
        <v>75</v>
      </c>
      <c r="AY130" s="17" t="s">
        <v>273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7" t="s">
        <v>88</v>
      </c>
      <c r="BK130" s="157">
        <f t="shared" si="9"/>
        <v>0</v>
      </c>
      <c r="BL130" s="17" t="s">
        <v>625</v>
      </c>
      <c r="BM130" s="156" t="s">
        <v>351</v>
      </c>
    </row>
    <row r="131" spans="2:65" s="1" customFormat="1" ht="24.2" customHeight="1">
      <c r="B131" s="143"/>
      <c r="C131" s="188" t="s">
        <v>325</v>
      </c>
      <c r="D131" s="188" t="s">
        <v>523</v>
      </c>
      <c r="E131" s="189" t="s">
        <v>3586</v>
      </c>
      <c r="F131" s="190" t="s">
        <v>3587</v>
      </c>
      <c r="G131" s="191" t="s">
        <v>318</v>
      </c>
      <c r="H131" s="192">
        <v>3</v>
      </c>
      <c r="I131" s="193"/>
      <c r="J131" s="194">
        <f t="shared" si="0"/>
        <v>0</v>
      </c>
      <c r="K131" s="195"/>
      <c r="L131" s="196"/>
      <c r="M131" s="197" t="s">
        <v>1</v>
      </c>
      <c r="N131" s="198" t="s">
        <v>41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AR131" s="156" t="s">
        <v>1771</v>
      </c>
      <c r="AT131" s="156" t="s">
        <v>523</v>
      </c>
      <c r="AU131" s="156" t="s">
        <v>75</v>
      </c>
      <c r="AY131" s="17" t="s">
        <v>273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88</v>
      </c>
      <c r="BK131" s="157">
        <f t="shared" si="9"/>
        <v>0</v>
      </c>
      <c r="BL131" s="17" t="s">
        <v>625</v>
      </c>
      <c r="BM131" s="156" t="s">
        <v>165</v>
      </c>
    </row>
    <row r="132" spans="2:65" s="1" customFormat="1" ht="24.2" customHeight="1">
      <c r="B132" s="143"/>
      <c r="C132" s="188" t="s">
        <v>330</v>
      </c>
      <c r="D132" s="188" t="s">
        <v>523</v>
      </c>
      <c r="E132" s="189" t="s">
        <v>3588</v>
      </c>
      <c r="F132" s="190" t="s">
        <v>3589</v>
      </c>
      <c r="G132" s="191" t="s">
        <v>318</v>
      </c>
      <c r="H132" s="192">
        <v>2</v>
      </c>
      <c r="I132" s="193"/>
      <c r="J132" s="194">
        <f t="shared" si="0"/>
        <v>0</v>
      </c>
      <c r="K132" s="195"/>
      <c r="L132" s="196"/>
      <c r="M132" s="197" t="s">
        <v>1</v>
      </c>
      <c r="N132" s="198" t="s">
        <v>41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AR132" s="156" t="s">
        <v>1771</v>
      </c>
      <c r="AT132" s="156" t="s">
        <v>523</v>
      </c>
      <c r="AU132" s="156" t="s">
        <v>75</v>
      </c>
      <c r="AY132" s="17" t="s">
        <v>273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7" t="s">
        <v>88</v>
      </c>
      <c r="BK132" s="157">
        <f t="shared" si="9"/>
        <v>0</v>
      </c>
      <c r="BL132" s="17" t="s">
        <v>625</v>
      </c>
      <c r="BM132" s="156" t="s">
        <v>375</v>
      </c>
    </row>
    <row r="133" spans="2:65" s="1" customFormat="1" ht="24.2" customHeight="1">
      <c r="B133" s="143"/>
      <c r="C133" s="188" t="s">
        <v>335</v>
      </c>
      <c r="D133" s="188" t="s">
        <v>523</v>
      </c>
      <c r="E133" s="189" t="s">
        <v>3590</v>
      </c>
      <c r="F133" s="190" t="s">
        <v>3591</v>
      </c>
      <c r="G133" s="191" t="s">
        <v>318</v>
      </c>
      <c r="H133" s="192">
        <v>3</v>
      </c>
      <c r="I133" s="193"/>
      <c r="J133" s="194">
        <f t="shared" si="0"/>
        <v>0</v>
      </c>
      <c r="K133" s="195"/>
      <c r="L133" s="196"/>
      <c r="M133" s="197" t="s">
        <v>1</v>
      </c>
      <c r="N133" s="198" t="s">
        <v>41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AR133" s="156" t="s">
        <v>1771</v>
      </c>
      <c r="AT133" s="156" t="s">
        <v>523</v>
      </c>
      <c r="AU133" s="156" t="s">
        <v>75</v>
      </c>
      <c r="AY133" s="17" t="s">
        <v>273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88</v>
      </c>
      <c r="BK133" s="157">
        <f t="shared" si="9"/>
        <v>0</v>
      </c>
      <c r="BL133" s="17" t="s">
        <v>625</v>
      </c>
      <c r="BM133" s="156" t="s">
        <v>386</v>
      </c>
    </row>
    <row r="134" spans="2:65" s="1" customFormat="1" ht="24.2" customHeight="1">
      <c r="B134" s="143"/>
      <c r="C134" s="188" t="s">
        <v>341</v>
      </c>
      <c r="D134" s="188" t="s">
        <v>523</v>
      </c>
      <c r="E134" s="189" t="s">
        <v>3592</v>
      </c>
      <c r="F134" s="190" t="s">
        <v>3593</v>
      </c>
      <c r="G134" s="191" t="s">
        <v>318</v>
      </c>
      <c r="H134" s="192">
        <v>18</v>
      </c>
      <c r="I134" s="193"/>
      <c r="J134" s="194">
        <f t="shared" si="0"/>
        <v>0</v>
      </c>
      <c r="K134" s="195"/>
      <c r="L134" s="196"/>
      <c r="M134" s="197" t="s">
        <v>1</v>
      </c>
      <c r="N134" s="198" t="s">
        <v>41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AR134" s="156" t="s">
        <v>1771</v>
      </c>
      <c r="AT134" s="156" t="s">
        <v>523</v>
      </c>
      <c r="AU134" s="156" t="s">
        <v>75</v>
      </c>
      <c r="AY134" s="17" t="s">
        <v>273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88</v>
      </c>
      <c r="BK134" s="157">
        <f t="shared" si="9"/>
        <v>0</v>
      </c>
      <c r="BL134" s="17" t="s">
        <v>625</v>
      </c>
      <c r="BM134" s="156" t="s">
        <v>394</v>
      </c>
    </row>
    <row r="135" spans="2:65" s="1" customFormat="1" ht="24.2" customHeight="1">
      <c r="B135" s="143"/>
      <c r="C135" s="188" t="s">
        <v>347</v>
      </c>
      <c r="D135" s="188" t="s">
        <v>523</v>
      </c>
      <c r="E135" s="189" t="s">
        <v>3594</v>
      </c>
      <c r="F135" s="190" t="s">
        <v>3595</v>
      </c>
      <c r="G135" s="191" t="s">
        <v>318</v>
      </c>
      <c r="H135" s="192">
        <v>29</v>
      </c>
      <c r="I135" s="193"/>
      <c r="J135" s="194">
        <f t="shared" si="0"/>
        <v>0</v>
      </c>
      <c r="K135" s="195"/>
      <c r="L135" s="196"/>
      <c r="M135" s="197" t="s">
        <v>1</v>
      </c>
      <c r="N135" s="198" t="s">
        <v>41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AR135" s="156" t="s">
        <v>1771</v>
      </c>
      <c r="AT135" s="156" t="s">
        <v>523</v>
      </c>
      <c r="AU135" s="156" t="s">
        <v>75</v>
      </c>
      <c r="AY135" s="17" t="s">
        <v>273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88</v>
      </c>
      <c r="BK135" s="157">
        <f t="shared" si="9"/>
        <v>0</v>
      </c>
      <c r="BL135" s="17" t="s">
        <v>625</v>
      </c>
      <c r="BM135" s="156" t="s">
        <v>402</v>
      </c>
    </row>
    <row r="136" spans="2:65" s="1" customFormat="1" ht="24.2" customHeight="1">
      <c r="B136" s="143"/>
      <c r="C136" s="188" t="s">
        <v>351</v>
      </c>
      <c r="D136" s="188" t="s">
        <v>523</v>
      </c>
      <c r="E136" s="189" t="s">
        <v>3596</v>
      </c>
      <c r="F136" s="190" t="s">
        <v>3597</v>
      </c>
      <c r="G136" s="191" t="s">
        <v>318</v>
      </c>
      <c r="H136" s="192">
        <v>55</v>
      </c>
      <c r="I136" s="193"/>
      <c r="J136" s="194">
        <f t="shared" si="0"/>
        <v>0</v>
      </c>
      <c r="K136" s="195"/>
      <c r="L136" s="196"/>
      <c r="M136" s="197" t="s">
        <v>1</v>
      </c>
      <c r="N136" s="198" t="s">
        <v>41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AR136" s="156" t="s">
        <v>1771</v>
      </c>
      <c r="AT136" s="156" t="s">
        <v>523</v>
      </c>
      <c r="AU136" s="156" t="s">
        <v>75</v>
      </c>
      <c r="AY136" s="17" t="s">
        <v>273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88</v>
      </c>
      <c r="BK136" s="157">
        <f t="shared" si="9"/>
        <v>0</v>
      </c>
      <c r="BL136" s="17" t="s">
        <v>625</v>
      </c>
      <c r="BM136" s="156" t="s">
        <v>409</v>
      </c>
    </row>
    <row r="137" spans="2:65" s="1" customFormat="1" ht="16.5" customHeight="1">
      <c r="B137" s="143"/>
      <c r="C137" s="188" t="s">
        <v>355</v>
      </c>
      <c r="D137" s="188" t="s">
        <v>523</v>
      </c>
      <c r="E137" s="189" t="s">
        <v>3584</v>
      </c>
      <c r="F137" s="190" t="s">
        <v>3585</v>
      </c>
      <c r="G137" s="191" t="s">
        <v>318</v>
      </c>
      <c r="H137" s="192">
        <v>55</v>
      </c>
      <c r="I137" s="193"/>
      <c r="J137" s="194">
        <f t="shared" si="0"/>
        <v>0</v>
      </c>
      <c r="K137" s="195"/>
      <c r="L137" s="196"/>
      <c r="M137" s="197" t="s">
        <v>1</v>
      </c>
      <c r="N137" s="198" t="s">
        <v>41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AR137" s="156" t="s">
        <v>1771</v>
      </c>
      <c r="AT137" s="156" t="s">
        <v>523</v>
      </c>
      <c r="AU137" s="156" t="s">
        <v>75</v>
      </c>
      <c r="AY137" s="17" t="s">
        <v>273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88</v>
      </c>
      <c r="BK137" s="157">
        <f t="shared" si="9"/>
        <v>0</v>
      </c>
      <c r="BL137" s="17" t="s">
        <v>625</v>
      </c>
      <c r="BM137" s="156" t="s">
        <v>417</v>
      </c>
    </row>
    <row r="138" spans="2:65" s="1" customFormat="1" ht="24.2" customHeight="1">
      <c r="B138" s="143"/>
      <c r="C138" s="188" t="s">
        <v>165</v>
      </c>
      <c r="D138" s="188" t="s">
        <v>523</v>
      </c>
      <c r="E138" s="189" t="s">
        <v>3598</v>
      </c>
      <c r="F138" s="190" t="s">
        <v>3599</v>
      </c>
      <c r="G138" s="191" t="s">
        <v>318</v>
      </c>
      <c r="H138" s="192">
        <v>15</v>
      </c>
      <c r="I138" s="193"/>
      <c r="J138" s="194">
        <f t="shared" si="0"/>
        <v>0</v>
      </c>
      <c r="K138" s="195"/>
      <c r="L138" s="196"/>
      <c r="M138" s="197" t="s">
        <v>1</v>
      </c>
      <c r="N138" s="198" t="s">
        <v>41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AR138" s="156" t="s">
        <v>1771</v>
      </c>
      <c r="AT138" s="156" t="s">
        <v>523</v>
      </c>
      <c r="AU138" s="156" t="s">
        <v>75</v>
      </c>
      <c r="AY138" s="17" t="s">
        <v>273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88</v>
      </c>
      <c r="BK138" s="157">
        <f t="shared" si="9"/>
        <v>0</v>
      </c>
      <c r="BL138" s="17" t="s">
        <v>625</v>
      </c>
      <c r="BM138" s="156" t="s">
        <v>422</v>
      </c>
    </row>
    <row r="139" spans="2:65" s="1" customFormat="1" ht="33" customHeight="1">
      <c r="B139" s="143"/>
      <c r="C139" s="188" t="s">
        <v>371</v>
      </c>
      <c r="D139" s="188" t="s">
        <v>523</v>
      </c>
      <c r="E139" s="189" t="s">
        <v>3600</v>
      </c>
      <c r="F139" s="190" t="s">
        <v>3601</v>
      </c>
      <c r="G139" s="191" t="s">
        <v>318</v>
      </c>
      <c r="H139" s="192">
        <v>12</v>
      </c>
      <c r="I139" s="193"/>
      <c r="J139" s="194">
        <f t="shared" si="0"/>
        <v>0</v>
      </c>
      <c r="K139" s="195"/>
      <c r="L139" s="196"/>
      <c r="M139" s="197" t="s">
        <v>1</v>
      </c>
      <c r="N139" s="198" t="s">
        <v>41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AR139" s="156" t="s">
        <v>1771</v>
      </c>
      <c r="AT139" s="156" t="s">
        <v>523</v>
      </c>
      <c r="AU139" s="156" t="s">
        <v>75</v>
      </c>
      <c r="AY139" s="17" t="s">
        <v>273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88</v>
      </c>
      <c r="BK139" s="157">
        <f t="shared" si="9"/>
        <v>0</v>
      </c>
      <c r="BL139" s="17" t="s">
        <v>625</v>
      </c>
      <c r="BM139" s="156" t="s">
        <v>444</v>
      </c>
    </row>
    <row r="140" spans="2:65" s="1" customFormat="1" ht="24.2" customHeight="1">
      <c r="B140" s="143"/>
      <c r="C140" s="188" t="s">
        <v>375</v>
      </c>
      <c r="D140" s="188" t="s">
        <v>523</v>
      </c>
      <c r="E140" s="189" t="s">
        <v>3602</v>
      </c>
      <c r="F140" s="190" t="s">
        <v>3603</v>
      </c>
      <c r="G140" s="191" t="s">
        <v>3604</v>
      </c>
      <c r="H140" s="192">
        <v>5</v>
      </c>
      <c r="I140" s="193"/>
      <c r="J140" s="194">
        <f t="shared" si="0"/>
        <v>0</v>
      </c>
      <c r="K140" s="195"/>
      <c r="L140" s="196"/>
      <c r="M140" s="197" t="s">
        <v>1</v>
      </c>
      <c r="N140" s="198" t="s">
        <v>41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AR140" s="156" t="s">
        <v>1771</v>
      </c>
      <c r="AT140" s="156" t="s">
        <v>523</v>
      </c>
      <c r="AU140" s="156" t="s">
        <v>75</v>
      </c>
      <c r="AY140" s="17" t="s">
        <v>273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88</v>
      </c>
      <c r="BK140" s="157">
        <f t="shared" si="9"/>
        <v>0</v>
      </c>
      <c r="BL140" s="17" t="s">
        <v>625</v>
      </c>
      <c r="BM140" s="156" t="s">
        <v>449</v>
      </c>
    </row>
    <row r="141" spans="2:65" s="1" customFormat="1" ht="16.5" customHeight="1">
      <c r="B141" s="143"/>
      <c r="C141" s="188" t="s">
        <v>382</v>
      </c>
      <c r="D141" s="188" t="s">
        <v>523</v>
      </c>
      <c r="E141" s="189" t="s">
        <v>3605</v>
      </c>
      <c r="F141" s="190" t="s">
        <v>3606</v>
      </c>
      <c r="G141" s="191" t="s">
        <v>3604</v>
      </c>
      <c r="H141" s="192">
        <v>5</v>
      </c>
      <c r="I141" s="193"/>
      <c r="J141" s="194">
        <f t="shared" si="0"/>
        <v>0</v>
      </c>
      <c r="K141" s="195"/>
      <c r="L141" s="196"/>
      <c r="M141" s="197" t="s">
        <v>1</v>
      </c>
      <c r="N141" s="198" t="s">
        <v>41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AR141" s="156" t="s">
        <v>1771</v>
      </c>
      <c r="AT141" s="156" t="s">
        <v>523</v>
      </c>
      <c r="AU141" s="156" t="s">
        <v>75</v>
      </c>
      <c r="AY141" s="17" t="s">
        <v>273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7" t="s">
        <v>88</v>
      </c>
      <c r="BK141" s="157">
        <f t="shared" si="9"/>
        <v>0</v>
      </c>
      <c r="BL141" s="17" t="s">
        <v>625</v>
      </c>
      <c r="BM141" s="156" t="s">
        <v>482</v>
      </c>
    </row>
    <row r="142" spans="2:65" s="1" customFormat="1" ht="16.5" customHeight="1">
      <c r="B142" s="143"/>
      <c r="C142" s="188" t="s">
        <v>386</v>
      </c>
      <c r="D142" s="188" t="s">
        <v>523</v>
      </c>
      <c r="E142" s="189" t="s">
        <v>3607</v>
      </c>
      <c r="F142" s="190" t="s">
        <v>3608</v>
      </c>
      <c r="G142" s="191" t="s">
        <v>318</v>
      </c>
      <c r="H142" s="192">
        <v>5</v>
      </c>
      <c r="I142" s="193"/>
      <c r="J142" s="194">
        <f t="shared" si="0"/>
        <v>0</v>
      </c>
      <c r="K142" s="195"/>
      <c r="L142" s="196"/>
      <c r="M142" s="197" t="s">
        <v>1</v>
      </c>
      <c r="N142" s="198" t="s">
        <v>41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AR142" s="156" t="s">
        <v>1771</v>
      </c>
      <c r="AT142" s="156" t="s">
        <v>523</v>
      </c>
      <c r="AU142" s="156" t="s">
        <v>75</v>
      </c>
      <c r="AY142" s="17" t="s">
        <v>273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88</v>
      </c>
      <c r="BK142" s="157">
        <f t="shared" si="9"/>
        <v>0</v>
      </c>
      <c r="BL142" s="17" t="s">
        <v>625</v>
      </c>
      <c r="BM142" s="156" t="s">
        <v>488</v>
      </c>
    </row>
    <row r="143" spans="2:65" s="1" customFormat="1" ht="24.2" customHeight="1">
      <c r="B143" s="143"/>
      <c r="C143" s="188" t="s">
        <v>390</v>
      </c>
      <c r="D143" s="188" t="s">
        <v>523</v>
      </c>
      <c r="E143" s="189" t="s">
        <v>3609</v>
      </c>
      <c r="F143" s="190" t="s">
        <v>3610</v>
      </c>
      <c r="G143" s="191" t="s">
        <v>318</v>
      </c>
      <c r="H143" s="192">
        <v>9</v>
      </c>
      <c r="I143" s="193"/>
      <c r="J143" s="194">
        <f t="shared" si="0"/>
        <v>0</v>
      </c>
      <c r="K143" s="195"/>
      <c r="L143" s="196"/>
      <c r="M143" s="197" t="s">
        <v>1</v>
      </c>
      <c r="N143" s="198" t="s">
        <v>41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AR143" s="156" t="s">
        <v>1771</v>
      </c>
      <c r="AT143" s="156" t="s">
        <v>523</v>
      </c>
      <c r="AU143" s="156" t="s">
        <v>75</v>
      </c>
      <c r="AY143" s="17" t="s">
        <v>273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88</v>
      </c>
      <c r="BK143" s="157">
        <f t="shared" si="9"/>
        <v>0</v>
      </c>
      <c r="BL143" s="17" t="s">
        <v>625</v>
      </c>
      <c r="BM143" s="156" t="s">
        <v>509</v>
      </c>
    </row>
    <row r="144" spans="2:65" s="1" customFormat="1" ht="24.2" customHeight="1">
      <c r="B144" s="143"/>
      <c r="C144" s="188" t="s">
        <v>394</v>
      </c>
      <c r="D144" s="188" t="s">
        <v>523</v>
      </c>
      <c r="E144" s="189" t="s">
        <v>3611</v>
      </c>
      <c r="F144" s="190" t="s">
        <v>3612</v>
      </c>
      <c r="G144" s="191" t="s">
        <v>318</v>
      </c>
      <c r="H144" s="192">
        <v>34</v>
      </c>
      <c r="I144" s="193"/>
      <c r="J144" s="194">
        <f t="shared" si="0"/>
        <v>0</v>
      </c>
      <c r="K144" s="195"/>
      <c r="L144" s="196"/>
      <c r="M144" s="211" t="s">
        <v>1</v>
      </c>
      <c r="N144" s="212" t="s">
        <v>41</v>
      </c>
      <c r="O144" s="208"/>
      <c r="P144" s="209">
        <f t="shared" si="1"/>
        <v>0</v>
      </c>
      <c r="Q144" s="209">
        <v>0</v>
      </c>
      <c r="R144" s="209">
        <f t="shared" si="2"/>
        <v>0</v>
      </c>
      <c r="S144" s="209">
        <v>0</v>
      </c>
      <c r="T144" s="210">
        <f t="shared" si="3"/>
        <v>0</v>
      </c>
      <c r="AR144" s="156" t="s">
        <v>1771</v>
      </c>
      <c r="AT144" s="156" t="s">
        <v>523</v>
      </c>
      <c r="AU144" s="156" t="s">
        <v>75</v>
      </c>
      <c r="AY144" s="17" t="s">
        <v>273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7" t="s">
        <v>88</v>
      </c>
      <c r="BK144" s="157">
        <f t="shared" si="9"/>
        <v>0</v>
      </c>
      <c r="BL144" s="17" t="s">
        <v>625</v>
      </c>
      <c r="BM144" s="156" t="s">
        <v>518</v>
      </c>
    </row>
    <row r="145" spans="2:12" s="1" customFormat="1" ht="6.95" customHeight="1">
      <c r="B145" s="47"/>
      <c r="C145" s="48"/>
      <c r="D145" s="48"/>
      <c r="E145" s="48"/>
      <c r="F145" s="48"/>
      <c r="G145" s="48"/>
      <c r="H145" s="48"/>
      <c r="I145" s="48"/>
      <c r="J145" s="48"/>
      <c r="K145" s="48"/>
      <c r="L145" s="32"/>
    </row>
  </sheetData>
  <autoFilter ref="C123:K144" xr:uid="{00000000-0009-0000-0000-00000B000000}"/>
  <mergeCells count="15">
    <mergeCell ref="E110:H110"/>
    <mergeCell ref="E114:H114"/>
    <mergeCell ref="E112:H112"/>
    <mergeCell ref="E116:H11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292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7" t="s">
        <v>132</v>
      </c>
      <c r="AZ2" s="96" t="s">
        <v>3613</v>
      </c>
      <c r="BA2" s="96" t="s">
        <v>1</v>
      </c>
      <c r="BB2" s="96" t="s">
        <v>1</v>
      </c>
      <c r="BC2" s="96" t="s">
        <v>798</v>
      </c>
      <c r="BD2" s="96" t="s">
        <v>88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  <c r="AZ3" s="96" t="s">
        <v>3614</v>
      </c>
      <c r="BA3" s="96" t="s">
        <v>1</v>
      </c>
      <c r="BB3" s="96" t="s">
        <v>1</v>
      </c>
      <c r="BC3" s="96" t="s">
        <v>3615</v>
      </c>
      <c r="BD3" s="96" t="s">
        <v>88</v>
      </c>
    </row>
    <row r="4" spans="2:56" ht="24.95" customHeight="1">
      <c r="B4" s="20"/>
      <c r="D4" s="21" t="s">
        <v>137</v>
      </c>
      <c r="L4" s="20"/>
      <c r="M4" s="97" t="s">
        <v>9</v>
      </c>
      <c r="AT4" s="17" t="s">
        <v>3</v>
      </c>
      <c r="AZ4" s="96" t="s">
        <v>3616</v>
      </c>
      <c r="BA4" s="96" t="s">
        <v>1</v>
      </c>
      <c r="BB4" s="96" t="s">
        <v>1</v>
      </c>
      <c r="BC4" s="96" t="s">
        <v>3617</v>
      </c>
      <c r="BD4" s="96" t="s">
        <v>88</v>
      </c>
    </row>
    <row r="5" spans="2:56" ht="6.95" customHeight="1">
      <c r="B5" s="20"/>
      <c r="L5" s="20"/>
    </row>
    <row r="6" spans="2:56" ht="12" customHeight="1">
      <c r="B6" s="20"/>
      <c r="D6" s="27" t="s">
        <v>14</v>
      </c>
      <c r="L6" s="20"/>
    </row>
    <row r="7" spans="2:56" ht="26.25" customHeight="1">
      <c r="B7" s="20"/>
      <c r="E7" s="268" t="str">
        <f>'Rekapitulácia stavby'!K6</f>
        <v>G    Banská Bystrica - KC, stavebné úpravy- vypracovanie podkladovej štúdie verejnej práce</v>
      </c>
      <c r="F7" s="269"/>
      <c r="G7" s="269"/>
      <c r="H7" s="269"/>
      <c r="L7" s="20"/>
    </row>
    <row r="8" spans="2:56" s="1" customFormat="1" ht="12" customHeight="1">
      <c r="B8" s="32"/>
      <c r="D8" s="27" t="s">
        <v>146</v>
      </c>
      <c r="L8" s="32"/>
    </row>
    <row r="9" spans="2:56" s="1" customFormat="1" ht="16.5" customHeight="1">
      <c r="B9" s="32"/>
      <c r="E9" s="266" t="s">
        <v>3618</v>
      </c>
      <c r="F9" s="267"/>
      <c r="G9" s="267"/>
      <c r="H9" s="267"/>
      <c r="L9" s="32"/>
    </row>
    <row r="10" spans="2:56" s="1" customFormat="1">
      <c r="B10" s="32"/>
      <c r="L10" s="32"/>
    </row>
    <row r="11" spans="2:56" s="1" customFormat="1" ht="12" customHeight="1">
      <c r="B11" s="32"/>
      <c r="D11" s="27" t="s">
        <v>16</v>
      </c>
      <c r="F11" s="25" t="s">
        <v>1</v>
      </c>
      <c r="I11" s="27" t="s">
        <v>17</v>
      </c>
      <c r="J11" s="25" t="s">
        <v>1</v>
      </c>
      <c r="L11" s="32"/>
    </row>
    <row r="12" spans="2:56" s="1" customFormat="1" ht="12" customHeight="1">
      <c r="B12" s="32"/>
      <c r="D12" s="27" t="s">
        <v>18</v>
      </c>
      <c r="F12" s="25" t="s">
        <v>19</v>
      </c>
      <c r="I12" s="27" t="s">
        <v>20</v>
      </c>
      <c r="J12" s="55" t="str">
        <f>'Rekapitulácia stavby'!AN8</f>
        <v>3. 12. 2025</v>
      </c>
      <c r="L12" s="32"/>
    </row>
    <row r="13" spans="2:56" s="1" customFormat="1" ht="10.9" customHeight="1">
      <c r="B13" s="32"/>
      <c r="L13" s="32"/>
    </row>
    <row r="14" spans="2:5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5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56" s="1" customFormat="1" ht="6.95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70" t="str">
        <f>'Rekapitulácia stavby'!E14</f>
        <v>Vyplň údaj</v>
      </c>
      <c r="F18" s="253"/>
      <c r="G18" s="253"/>
      <c r="H18" s="253"/>
      <c r="I18" s="27" t="s">
        <v>25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29</v>
      </c>
      <c r="L20" s="32"/>
    </row>
    <row r="21" spans="2:12" s="1" customFormat="1" ht="18" customHeight="1">
      <c r="B21" s="32"/>
      <c r="E21" s="25" t="s">
        <v>30</v>
      </c>
      <c r="I21" s="27" t="s">
        <v>25</v>
      </c>
      <c r="J21" s="25" t="s">
        <v>31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23</v>
      </c>
      <c r="J23" s="25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5" t="str">
        <f>IF('Rekapitulácia stavby'!E20="","",'Rekapitulácia stavby'!E20)</f>
        <v xml:space="preserve"> </v>
      </c>
      <c r="I24" s="27" t="s">
        <v>25</v>
      </c>
      <c r="J24" s="25" t="str">
        <f>IF('Rekapitulácia stavby'!AN20="","",'Rekapitulácia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8"/>
      <c r="E27" s="257" t="s">
        <v>1</v>
      </c>
      <c r="F27" s="257"/>
      <c r="G27" s="257"/>
      <c r="H27" s="257"/>
      <c r="L27" s="98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100" t="s">
        <v>35</v>
      </c>
      <c r="J30" s="69">
        <f>ROUND(J129,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8" t="s">
        <v>39</v>
      </c>
      <c r="E33" s="37" t="s">
        <v>40</v>
      </c>
      <c r="F33" s="101">
        <f>ROUND((SUM(BE129:BE291)),  2)</f>
        <v>0</v>
      </c>
      <c r="G33" s="102"/>
      <c r="H33" s="102"/>
      <c r="I33" s="103">
        <v>0.23</v>
      </c>
      <c r="J33" s="101">
        <f>ROUND(((SUM(BE129:BE291))*I33),  2)</f>
        <v>0</v>
      </c>
      <c r="L33" s="32"/>
    </row>
    <row r="34" spans="2:12" s="1" customFormat="1" ht="14.45" customHeight="1">
      <c r="B34" s="32"/>
      <c r="E34" s="37" t="s">
        <v>41</v>
      </c>
      <c r="F34" s="101">
        <f>ROUND((SUM(BF129:BF291)),  2)</f>
        <v>0</v>
      </c>
      <c r="G34" s="102"/>
      <c r="H34" s="102"/>
      <c r="I34" s="103">
        <v>0.23</v>
      </c>
      <c r="J34" s="101">
        <f>ROUND(((SUM(BF129:BF291))*I34),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89">
        <f>ROUND((SUM(BG129:BG291)),  2)</f>
        <v>0</v>
      </c>
      <c r="I35" s="104">
        <v>0.23</v>
      </c>
      <c r="J35" s="89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89">
        <f>ROUND((SUM(BH129:BH291)),  2)</f>
        <v>0</v>
      </c>
      <c r="I36" s="104">
        <v>0.23</v>
      </c>
      <c r="J36" s="89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101">
        <f>ROUND((SUM(BI129:BI291)),  2)</f>
        <v>0</v>
      </c>
      <c r="G37" s="102"/>
      <c r="H37" s="102"/>
      <c r="I37" s="103">
        <v>0</v>
      </c>
      <c r="J37" s="10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5"/>
      <c r="D39" s="106" t="s">
        <v>45</v>
      </c>
      <c r="E39" s="60"/>
      <c r="F39" s="60"/>
      <c r="G39" s="107" t="s">
        <v>46</v>
      </c>
      <c r="H39" s="108" t="s">
        <v>47</v>
      </c>
      <c r="I39" s="60"/>
      <c r="J39" s="109">
        <f>SUM(J30:J37)</f>
        <v>0</v>
      </c>
      <c r="K39" s="110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231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14</v>
      </c>
      <c r="L84" s="32"/>
    </row>
    <row r="85" spans="2:47" s="1" customFormat="1" ht="26.25" customHeight="1">
      <c r="B85" s="32"/>
      <c r="E85" s="268" t="str">
        <f>E7</f>
        <v>G    Banská Bystrica - KC, stavebné úpravy- vypracovanie podkladovej štúdie verejnej práce</v>
      </c>
      <c r="F85" s="269"/>
      <c r="G85" s="269"/>
      <c r="H85" s="269"/>
      <c r="L85" s="32"/>
    </row>
    <row r="86" spans="2:47" s="1" customFormat="1" ht="12" customHeight="1">
      <c r="B86" s="32"/>
      <c r="C86" s="27" t="s">
        <v>146</v>
      </c>
      <c r="L86" s="32"/>
    </row>
    <row r="87" spans="2:47" s="1" customFormat="1" ht="16.5" customHeight="1">
      <c r="B87" s="32"/>
      <c r="E87" s="266" t="str">
        <f>E9</f>
        <v>02 - E2- SO – 02 Vonkajšie úpravy</v>
      </c>
      <c r="F87" s="267"/>
      <c r="G87" s="267"/>
      <c r="H87" s="267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18</v>
      </c>
      <c r="F89" s="25" t="str">
        <f>F12</f>
        <v xml:space="preserve"> </v>
      </c>
      <c r="I89" s="27" t="s">
        <v>20</v>
      </c>
      <c r="J89" s="55" t="str">
        <f>IF(J12="","",J12)</f>
        <v>3. 12. 2025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22</v>
      </c>
      <c r="F91" s="25" t="str">
        <f>E15</f>
        <v>Ministerstvo vnútra SR, Pribinova 2, Bratislava</v>
      </c>
      <c r="I91" s="27" t="s">
        <v>28</v>
      </c>
      <c r="J91" s="30" t="str">
        <f>E21</f>
        <v xml:space="preserve">TEPLAN ARCHITEKT spol. s  r. o. </v>
      </c>
      <c r="L91" s="32"/>
    </row>
    <row r="92" spans="2:47" s="1" customFormat="1" ht="15.2" customHeight="1">
      <c r="B92" s="32"/>
      <c r="C92" s="27" t="s">
        <v>26</v>
      </c>
      <c r="F92" s="25" t="str">
        <f>IF(E18="","",E18)</f>
        <v>Vyplň údaj</v>
      </c>
      <c r="I92" s="27" t="s">
        <v>33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3" t="s">
        <v>232</v>
      </c>
      <c r="D94" s="105"/>
      <c r="E94" s="105"/>
      <c r="F94" s="105"/>
      <c r="G94" s="105"/>
      <c r="H94" s="105"/>
      <c r="I94" s="105"/>
      <c r="J94" s="114" t="s">
        <v>233</v>
      </c>
      <c r="K94" s="105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5" t="s">
        <v>234</v>
      </c>
      <c r="J96" s="69">
        <f>J129</f>
        <v>0</v>
      </c>
      <c r="L96" s="32"/>
      <c r="AU96" s="17" t="s">
        <v>235</v>
      </c>
    </row>
    <row r="97" spans="2:12" s="8" customFormat="1" ht="24.95" customHeight="1">
      <c r="B97" s="116"/>
      <c r="D97" s="117" t="s">
        <v>236</v>
      </c>
      <c r="E97" s="118"/>
      <c r="F97" s="118"/>
      <c r="G97" s="118"/>
      <c r="H97" s="118"/>
      <c r="I97" s="118"/>
      <c r="J97" s="119">
        <f>J130</f>
        <v>0</v>
      </c>
      <c r="L97" s="116"/>
    </row>
    <row r="98" spans="2:12" s="9" customFormat="1" ht="19.899999999999999" customHeight="1">
      <c r="B98" s="120"/>
      <c r="D98" s="121" t="s">
        <v>3619</v>
      </c>
      <c r="E98" s="122"/>
      <c r="F98" s="122"/>
      <c r="G98" s="122"/>
      <c r="H98" s="122"/>
      <c r="I98" s="122"/>
      <c r="J98" s="123">
        <f>J131</f>
        <v>0</v>
      </c>
      <c r="L98" s="120"/>
    </row>
    <row r="99" spans="2:12" s="9" customFormat="1" ht="19.899999999999999" customHeight="1">
      <c r="B99" s="120"/>
      <c r="D99" s="121" t="s">
        <v>3620</v>
      </c>
      <c r="E99" s="122"/>
      <c r="F99" s="122"/>
      <c r="G99" s="122"/>
      <c r="H99" s="122"/>
      <c r="I99" s="122"/>
      <c r="J99" s="123">
        <f>J138</f>
        <v>0</v>
      </c>
      <c r="L99" s="120"/>
    </row>
    <row r="100" spans="2:12" s="9" customFormat="1" ht="19.899999999999999" customHeight="1">
      <c r="B100" s="120"/>
      <c r="D100" s="121" t="s">
        <v>238</v>
      </c>
      <c r="E100" s="122"/>
      <c r="F100" s="122"/>
      <c r="G100" s="122"/>
      <c r="H100" s="122"/>
      <c r="I100" s="122"/>
      <c r="J100" s="123">
        <f>J153</f>
        <v>0</v>
      </c>
      <c r="L100" s="120"/>
    </row>
    <row r="101" spans="2:12" s="9" customFormat="1" ht="19.899999999999999" customHeight="1">
      <c r="B101" s="120"/>
      <c r="D101" s="121" t="s">
        <v>239</v>
      </c>
      <c r="E101" s="122"/>
      <c r="F101" s="122"/>
      <c r="G101" s="122"/>
      <c r="H101" s="122"/>
      <c r="I101" s="122"/>
      <c r="J101" s="123">
        <f>J174</f>
        <v>0</v>
      </c>
      <c r="L101" s="120"/>
    </row>
    <row r="102" spans="2:12" s="9" customFormat="1" ht="19.899999999999999" customHeight="1">
      <c r="B102" s="120"/>
      <c r="D102" s="121" t="s">
        <v>240</v>
      </c>
      <c r="E102" s="122"/>
      <c r="F102" s="122"/>
      <c r="G102" s="122"/>
      <c r="H102" s="122"/>
      <c r="I102" s="122"/>
      <c r="J102" s="123">
        <f>J244</f>
        <v>0</v>
      </c>
      <c r="L102" s="120"/>
    </row>
    <row r="103" spans="2:12" s="8" customFormat="1" ht="24.95" customHeight="1">
      <c r="B103" s="116"/>
      <c r="D103" s="117" t="s">
        <v>241</v>
      </c>
      <c r="E103" s="118"/>
      <c r="F103" s="118"/>
      <c r="G103" s="118"/>
      <c r="H103" s="118"/>
      <c r="I103" s="118"/>
      <c r="J103" s="119">
        <f>J246</f>
        <v>0</v>
      </c>
      <c r="L103" s="116"/>
    </row>
    <row r="104" spans="2:12" s="9" customFormat="1" ht="19.899999999999999" customHeight="1">
      <c r="B104" s="120"/>
      <c r="D104" s="121" t="s">
        <v>251</v>
      </c>
      <c r="E104" s="122"/>
      <c r="F104" s="122"/>
      <c r="G104" s="122"/>
      <c r="H104" s="122"/>
      <c r="I104" s="122"/>
      <c r="J104" s="123">
        <f>J247</f>
        <v>0</v>
      </c>
      <c r="L104" s="120"/>
    </row>
    <row r="105" spans="2:12" s="9" customFormat="1" ht="19.899999999999999" customHeight="1">
      <c r="B105" s="120"/>
      <c r="D105" s="121" t="s">
        <v>252</v>
      </c>
      <c r="E105" s="122"/>
      <c r="F105" s="122"/>
      <c r="G105" s="122"/>
      <c r="H105" s="122"/>
      <c r="I105" s="122"/>
      <c r="J105" s="123">
        <f>J262</f>
        <v>0</v>
      </c>
      <c r="L105" s="120"/>
    </row>
    <row r="106" spans="2:12" s="9" customFormat="1" ht="19.899999999999999" customHeight="1">
      <c r="B106" s="120"/>
      <c r="D106" s="121" t="s">
        <v>3621</v>
      </c>
      <c r="E106" s="122"/>
      <c r="F106" s="122"/>
      <c r="G106" s="122"/>
      <c r="H106" s="122"/>
      <c r="I106" s="122"/>
      <c r="J106" s="123">
        <f>J269</f>
        <v>0</v>
      </c>
      <c r="L106" s="120"/>
    </row>
    <row r="107" spans="2:12" s="9" customFormat="1" ht="19.899999999999999" customHeight="1">
      <c r="B107" s="120"/>
      <c r="D107" s="121" t="s">
        <v>3622</v>
      </c>
      <c r="E107" s="122"/>
      <c r="F107" s="122"/>
      <c r="G107" s="122"/>
      <c r="H107" s="122"/>
      <c r="I107" s="122"/>
      <c r="J107" s="123">
        <f>J275</f>
        <v>0</v>
      </c>
      <c r="L107" s="120"/>
    </row>
    <row r="108" spans="2:12" s="8" customFormat="1" ht="24.95" customHeight="1">
      <c r="B108" s="116"/>
      <c r="D108" s="117" t="s">
        <v>257</v>
      </c>
      <c r="E108" s="118"/>
      <c r="F108" s="118"/>
      <c r="G108" s="118"/>
      <c r="H108" s="118"/>
      <c r="I108" s="118"/>
      <c r="J108" s="119">
        <f>J286</f>
        <v>0</v>
      </c>
      <c r="L108" s="116"/>
    </row>
    <row r="109" spans="2:12" s="9" customFormat="1" ht="19.899999999999999" customHeight="1">
      <c r="B109" s="120"/>
      <c r="D109" s="121" t="s">
        <v>3623</v>
      </c>
      <c r="E109" s="122"/>
      <c r="F109" s="122"/>
      <c r="G109" s="122"/>
      <c r="H109" s="122"/>
      <c r="I109" s="122"/>
      <c r="J109" s="123">
        <f>J287</f>
        <v>0</v>
      </c>
      <c r="L109" s="120"/>
    </row>
    <row r="110" spans="2:12" s="1" customFormat="1" ht="21.75" customHeight="1">
      <c r="B110" s="32"/>
      <c r="L110" s="32"/>
    </row>
    <row r="111" spans="2:12" s="1" customFormat="1" ht="6.95" customHeight="1"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32"/>
    </row>
    <row r="115" spans="2:20" s="1" customFormat="1" ht="6.95" customHeight="1"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32"/>
    </row>
    <row r="116" spans="2:20" s="1" customFormat="1" ht="24.95" customHeight="1">
      <c r="B116" s="32"/>
      <c r="C116" s="21" t="s">
        <v>259</v>
      </c>
      <c r="L116" s="32"/>
    </row>
    <row r="117" spans="2:20" s="1" customFormat="1" ht="6.95" customHeight="1">
      <c r="B117" s="32"/>
      <c r="L117" s="32"/>
    </row>
    <row r="118" spans="2:20" s="1" customFormat="1" ht="12" customHeight="1">
      <c r="B118" s="32"/>
      <c r="C118" s="27" t="s">
        <v>14</v>
      </c>
      <c r="L118" s="32"/>
    </row>
    <row r="119" spans="2:20" s="1" customFormat="1" ht="26.25" customHeight="1">
      <c r="B119" s="32"/>
      <c r="E119" s="268" t="str">
        <f>E7</f>
        <v>G    Banská Bystrica - KC, stavebné úpravy- vypracovanie podkladovej štúdie verejnej práce</v>
      </c>
      <c r="F119" s="269"/>
      <c r="G119" s="269"/>
      <c r="H119" s="269"/>
      <c r="L119" s="32"/>
    </row>
    <row r="120" spans="2:20" s="1" customFormat="1" ht="12" customHeight="1">
      <c r="B120" s="32"/>
      <c r="C120" s="27" t="s">
        <v>146</v>
      </c>
      <c r="L120" s="32"/>
    </row>
    <row r="121" spans="2:20" s="1" customFormat="1" ht="16.5" customHeight="1">
      <c r="B121" s="32"/>
      <c r="E121" s="266" t="str">
        <f>E9</f>
        <v>02 - E2- SO – 02 Vonkajšie úpravy</v>
      </c>
      <c r="F121" s="267"/>
      <c r="G121" s="267"/>
      <c r="H121" s="267"/>
      <c r="L121" s="32"/>
    </row>
    <row r="122" spans="2:20" s="1" customFormat="1" ht="6.95" customHeight="1">
      <c r="B122" s="32"/>
      <c r="L122" s="32"/>
    </row>
    <row r="123" spans="2:20" s="1" customFormat="1" ht="12" customHeight="1">
      <c r="B123" s="32"/>
      <c r="C123" s="27" t="s">
        <v>18</v>
      </c>
      <c r="F123" s="25" t="str">
        <f>F12</f>
        <v xml:space="preserve"> </v>
      </c>
      <c r="I123" s="27" t="s">
        <v>20</v>
      </c>
      <c r="J123" s="55" t="str">
        <f>IF(J12="","",J12)</f>
        <v>3. 12. 2025</v>
      </c>
      <c r="L123" s="32"/>
    </row>
    <row r="124" spans="2:20" s="1" customFormat="1" ht="6.95" customHeight="1">
      <c r="B124" s="32"/>
      <c r="L124" s="32"/>
    </row>
    <row r="125" spans="2:20" s="1" customFormat="1" ht="25.7" customHeight="1">
      <c r="B125" s="32"/>
      <c r="C125" s="27" t="s">
        <v>22</v>
      </c>
      <c r="F125" s="25" t="str">
        <f>E15</f>
        <v>Ministerstvo vnútra SR, Pribinova 2, Bratislava</v>
      </c>
      <c r="I125" s="27" t="s">
        <v>28</v>
      </c>
      <c r="J125" s="30" t="str">
        <f>E21</f>
        <v xml:space="preserve">TEPLAN ARCHITEKT spol. s  r. o. </v>
      </c>
      <c r="L125" s="32"/>
    </row>
    <row r="126" spans="2:20" s="1" customFormat="1" ht="15.2" customHeight="1">
      <c r="B126" s="32"/>
      <c r="C126" s="27" t="s">
        <v>26</v>
      </c>
      <c r="F126" s="25" t="str">
        <f>IF(E18="","",E18)</f>
        <v>Vyplň údaj</v>
      </c>
      <c r="I126" s="27" t="s">
        <v>33</v>
      </c>
      <c r="J126" s="30" t="str">
        <f>E24</f>
        <v xml:space="preserve"> </v>
      </c>
      <c r="L126" s="32"/>
    </row>
    <row r="127" spans="2:20" s="1" customFormat="1" ht="10.35" customHeight="1">
      <c r="B127" s="32"/>
      <c r="L127" s="32"/>
    </row>
    <row r="128" spans="2:20" s="10" customFormat="1" ht="29.25" customHeight="1">
      <c r="B128" s="124"/>
      <c r="C128" s="125" t="s">
        <v>260</v>
      </c>
      <c r="D128" s="126" t="s">
        <v>60</v>
      </c>
      <c r="E128" s="126" t="s">
        <v>56</v>
      </c>
      <c r="F128" s="126" t="s">
        <v>57</v>
      </c>
      <c r="G128" s="126" t="s">
        <v>261</v>
      </c>
      <c r="H128" s="126" t="s">
        <v>262</v>
      </c>
      <c r="I128" s="126" t="s">
        <v>263</v>
      </c>
      <c r="J128" s="127" t="s">
        <v>233</v>
      </c>
      <c r="K128" s="128" t="s">
        <v>264</v>
      </c>
      <c r="L128" s="124"/>
      <c r="M128" s="62" t="s">
        <v>1</v>
      </c>
      <c r="N128" s="63" t="s">
        <v>39</v>
      </c>
      <c r="O128" s="63" t="s">
        <v>265</v>
      </c>
      <c r="P128" s="63" t="s">
        <v>266</v>
      </c>
      <c r="Q128" s="63" t="s">
        <v>267</v>
      </c>
      <c r="R128" s="63" t="s">
        <v>268</v>
      </c>
      <c r="S128" s="63" t="s">
        <v>269</v>
      </c>
      <c r="T128" s="64" t="s">
        <v>270</v>
      </c>
    </row>
    <row r="129" spans="2:65" s="1" customFormat="1" ht="22.9" customHeight="1">
      <c r="B129" s="32"/>
      <c r="C129" s="67" t="s">
        <v>234</v>
      </c>
      <c r="J129" s="129">
        <f>BK129</f>
        <v>0</v>
      </c>
      <c r="L129" s="32"/>
      <c r="M129" s="65"/>
      <c r="N129" s="56"/>
      <c r="O129" s="56"/>
      <c r="P129" s="130">
        <f>P130+P246+P286</f>
        <v>0</v>
      </c>
      <c r="Q129" s="56"/>
      <c r="R129" s="130">
        <f>R130+R246+R286</f>
        <v>167.00420012824998</v>
      </c>
      <c r="S129" s="56"/>
      <c r="T129" s="131">
        <f>T130+T246+T286</f>
        <v>19.089700000000001</v>
      </c>
      <c r="AT129" s="17" t="s">
        <v>74</v>
      </c>
      <c r="AU129" s="17" t="s">
        <v>235</v>
      </c>
      <c r="BK129" s="132">
        <f>BK130+BK246+BK286</f>
        <v>0</v>
      </c>
    </row>
    <row r="130" spans="2:65" s="11" customFormat="1" ht="25.9" customHeight="1">
      <c r="B130" s="133"/>
      <c r="D130" s="134" t="s">
        <v>74</v>
      </c>
      <c r="E130" s="135" t="s">
        <v>271</v>
      </c>
      <c r="F130" s="135" t="s">
        <v>272</v>
      </c>
      <c r="I130" s="136"/>
      <c r="J130" s="137">
        <f>BK130</f>
        <v>0</v>
      </c>
      <c r="L130" s="133"/>
      <c r="M130" s="138"/>
      <c r="P130" s="139">
        <f>P131+P138+P153+P174+P244</f>
        <v>0</v>
      </c>
      <c r="R130" s="139">
        <f>R131+R138+R153+R174+R244</f>
        <v>165.55885868549998</v>
      </c>
      <c r="T130" s="140">
        <f>T131+T138+T153+T174+T244</f>
        <v>19.089700000000001</v>
      </c>
      <c r="AR130" s="134" t="s">
        <v>82</v>
      </c>
      <c r="AT130" s="141" t="s">
        <v>74</v>
      </c>
      <c r="AU130" s="141" t="s">
        <v>75</v>
      </c>
      <c r="AY130" s="134" t="s">
        <v>273</v>
      </c>
      <c r="BK130" s="142">
        <f>BK131+BK138+BK153+BK174+BK244</f>
        <v>0</v>
      </c>
    </row>
    <row r="131" spans="2:65" s="11" customFormat="1" ht="22.9" customHeight="1">
      <c r="B131" s="133"/>
      <c r="D131" s="134" t="s">
        <v>74</v>
      </c>
      <c r="E131" s="172" t="s">
        <v>126</v>
      </c>
      <c r="F131" s="172" t="s">
        <v>3624</v>
      </c>
      <c r="I131" s="136"/>
      <c r="J131" s="173">
        <f>BK131</f>
        <v>0</v>
      </c>
      <c r="L131" s="133"/>
      <c r="M131" s="138"/>
      <c r="P131" s="139">
        <f>SUM(P132:P137)</f>
        <v>0</v>
      </c>
      <c r="R131" s="139">
        <f>SUM(R132:R137)</f>
        <v>3.5259037455</v>
      </c>
      <c r="T131" s="140">
        <f>SUM(T132:T137)</f>
        <v>0</v>
      </c>
      <c r="AR131" s="134" t="s">
        <v>82</v>
      </c>
      <c r="AT131" s="141" t="s">
        <v>74</v>
      </c>
      <c r="AU131" s="141" t="s">
        <v>82</v>
      </c>
      <c r="AY131" s="134" t="s">
        <v>273</v>
      </c>
      <c r="BK131" s="142">
        <f>SUM(BK132:BK137)</f>
        <v>0</v>
      </c>
    </row>
    <row r="132" spans="2:65" s="1" customFormat="1" ht="24.2" customHeight="1">
      <c r="B132" s="143"/>
      <c r="C132" s="144" t="s">
        <v>82</v>
      </c>
      <c r="D132" s="144" t="s">
        <v>274</v>
      </c>
      <c r="E132" s="145" t="s">
        <v>3625</v>
      </c>
      <c r="F132" s="146" t="s">
        <v>3626</v>
      </c>
      <c r="G132" s="147" t="s">
        <v>303</v>
      </c>
      <c r="H132" s="148">
        <v>1.44</v>
      </c>
      <c r="I132" s="149"/>
      <c r="J132" s="150">
        <f>ROUND(I132*H132,2)</f>
        <v>0</v>
      </c>
      <c r="K132" s="151"/>
      <c r="L132" s="32"/>
      <c r="M132" s="152" t="s">
        <v>1</v>
      </c>
      <c r="N132" s="153" t="s">
        <v>41</v>
      </c>
      <c r="P132" s="154">
        <f>O132*H132</f>
        <v>0</v>
      </c>
      <c r="Q132" s="154">
        <v>2.31047</v>
      </c>
      <c r="R132" s="154">
        <f>Q132*H132</f>
        <v>3.3270767999999999</v>
      </c>
      <c r="S132" s="154">
        <v>0</v>
      </c>
      <c r="T132" s="155">
        <f>S132*H132</f>
        <v>0</v>
      </c>
      <c r="AR132" s="156" t="s">
        <v>126</v>
      </c>
      <c r="AT132" s="156" t="s">
        <v>274</v>
      </c>
      <c r="AU132" s="156" t="s">
        <v>88</v>
      </c>
      <c r="AY132" s="17" t="s">
        <v>273</v>
      </c>
      <c r="BE132" s="157">
        <f>IF(N132="základná",J132,0)</f>
        <v>0</v>
      </c>
      <c r="BF132" s="157">
        <f>IF(N132="znížená",J132,0)</f>
        <v>0</v>
      </c>
      <c r="BG132" s="157">
        <f>IF(N132="zákl. prenesená",J132,0)</f>
        <v>0</v>
      </c>
      <c r="BH132" s="157">
        <f>IF(N132="zníž. prenesená",J132,0)</f>
        <v>0</v>
      </c>
      <c r="BI132" s="157">
        <f>IF(N132="nulová",J132,0)</f>
        <v>0</v>
      </c>
      <c r="BJ132" s="17" t="s">
        <v>88</v>
      </c>
      <c r="BK132" s="157">
        <f>ROUND(I132*H132,2)</f>
        <v>0</v>
      </c>
      <c r="BL132" s="17" t="s">
        <v>126</v>
      </c>
      <c r="BM132" s="156" t="s">
        <v>3627</v>
      </c>
    </row>
    <row r="133" spans="2:65" s="14" customFormat="1">
      <c r="B133" s="174"/>
      <c r="D133" s="159" t="s">
        <v>278</v>
      </c>
      <c r="E133" s="175" t="s">
        <v>1</v>
      </c>
      <c r="F133" s="176" t="s">
        <v>3628</v>
      </c>
      <c r="H133" s="177">
        <v>1.44</v>
      </c>
      <c r="I133" s="178"/>
      <c r="L133" s="174"/>
      <c r="M133" s="179"/>
      <c r="T133" s="180"/>
      <c r="AT133" s="175" t="s">
        <v>278</v>
      </c>
      <c r="AU133" s="175" t="s">
        <v>88</v>
      </c>
      <c r="AV133" s="14" t="s">
        <v>88</v>
      </c>
      <c r="AW133" s="14" t="s">
        <v>32</v>
      </c>
      <c r="AX133" s="14" t="s">
        <v>82</v>
      </c>
      <c r="AY133" s="175" t="s">
        <v>273</v>
      </c>
    </row>
    <row r="134" spans="2:65" s="1" customFormat="1" ht="24.2" customHeight="1">
      <c r="B134" s="143"/>
      <c r="C134" s="144" t="s">
        <v>88</v>
      </c>
      <c r="D134" s="144" t="s">
        <v>274</v>
      </c>
      <c r="E134" s="145" t="s">
        <v>3629</v>
      </c>
      <c r="F134" s="146" t="s">
        <v>3630</v>
      </c>
      <c r="G134" s="147" t="s">
        <v>338</v>
      </c>
      <c r="H134" s="148">
        <v>9.6</v>
      </c>
      <c r="I134" s="149"/>
      <c r="J134" s="150">
        <f>ROUND(I134*H134,2)</f>
        <v>0</v>
      </c>
      <c r="K134" s="151"/>
      <c r="L134" s="32"/>
      <c r="M134" s="152" t="s">
        <v>1</v>
      </c>
      <c r="N134" s="153" t="s">
        <v>41</v>
      </c>
      <c r="P134" s="154">
        <f>O134*H134</f>
        <v>0</v>
      </c>
      <c r="Q134" s="154">
        <v>4.8272599999999999E-3</v>
      </c>
      <c r="R134" s="154">
        <f>Q134*H134</f>
        <v>4.6341695999999995E-2</v>
      </c>
      <c r="S134" s="154">
        <v>0</v>
      </c>
      <c r="T134" s="155">
        <f>S134*H134</f>
        <v>0</v>
      </c>
      <c r="AR134" s="156" t="s">
        <v>126</v>
      </c>
      <c r="AT134" s="156" t="s">
        <v>274</v>
      </c>
      <c r="AU134" s="156" t="s">
        <v>88</v>
      </c>
      <c r="AY134" s="17" t="s">
        <v>273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7" t="s">
        <v>88</v>
      </c>
      <c r="BK134" s="157">
        <f>ROUND(I134*H134,2)</f>
        <v>0</v>
      </c>
      <c r="BL134" s="17" t="s">
        <v>126</v>
      </c>
      <c r="BM134" s="156" t="s">
        <v>3631</v>
      </c>
    </row>
    <row r="135" spans="2:65" s="14" customFormat="1">
      <c r="B135" s="174"/>
      <c r="D135" s="159" t="s">
        <v>278</v>
      </c>
      <c r="E135" s="175" t="s">
        <v>1</v>
      </c>
      <c r="F135" s="176" t="s">
        <v>3632</v>
      </c>
      <c r="H135" s="177">
        <v>9.6</v>
      </c>
      <c r="I135" s="178"/>
      <c r="L135" s="174"/>
      <c r="M135" s="179"/>
      <c r="T135" s="180"/>
      <c r="AT135" s="175" t="s">
        <v>278</v>
      </c>
      <c r="AU135" s="175" t="s">
        <v>88</v>
      </c>
      <c r="AV135" s="14" t="s">
        <v>88</v>
      </c>
      <c r="AW135" s="14" t="s">
        <v>32</v>
      </c>
      <c r="AX135" s="14" t="s">
        <v>82</v>
      </c>
      <c r="AY135" s="175" t="s">
        <v>273</v>
      </c>
    </row>
    <row r="136" spans="2:65" s="1" customFormat="1" ht="24.2" customHeight="1">
      <c r="B136" s="143"/>
      <c r="C136" s="144" t="s">
        <v>104</v>
      </c>
      <c r="D136" s="144" t="s">
        <v>274</v>
      </c>
      <c r="E136" s="145" t="s">
        <v>3633</v>
      </c>
      <c r="F136" s="146" t="s">
        <v>3634</v>
      </c>
      <c r="G136" s="147" t="s">
        <v>338</v>
      </c>
      <c r="H136" s="148">
        <v>9.6</v>
      </c>
      <c r="I136" s="149"/>
      <c r="J136" s="150">
        <f>ROUND(I136*H136,2)</f>
        <v>0</v>
      </c>
      <c r="K136" s="151"/>
      <c r="L136" s="32"/>
      <c r="M136" s="152" t="s">
        <v>1</v>
      </c>
      <c r="N136" s="153" t="s">
        <v>41</v>
      </c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AR136" s="156" t="s">
        <v>126</v>
      </c>
      <c r="AT136" s="156" t="s">
        <v>274</v>
      </c>
      <c r="AU136" s="156" t="s">
        <v>88</v>
      </c>
      <c r="AY136" s="17" t="s">
        <v>273</v>
      </c>
      <c r="BE136" s="157">
        <f>IF(N136="základná",J136,0)</f>
        <v>0</v>
      </c>
      <c r="BF136" s="157">
        <f>IF(N136="znížená",J136,0)</f>
        <v>0</v>
      </c>
      <c r="BG136" s="157">
        <f>IF(N136="zákl. prenesená",J136,0)</f>
        <v>0</v>
      </c>
      <c r="BH136" s="157">
        <f>IF(N136="zníž. prenesená",J136,0)</f>
        <v>0</v>
      </c>
      <c r="BI136" s="157">
        <f>IF(N136="nulová",J136,0)</f>
        <v>0</v>
      </c>
      <c r="BJ136" s="17" t="s">
        <v>88</v>
      </c>
      <c r="BK136" s="157">
        <f>ROUND(I136*H136,2)</f>
        <v>0</v>
      </c>
      <c r="BL136" s="17" t="s">
        <v>126</v>
      </c>
      <c r="BM136" s="156" t="s">
        <v>3635</v>
      </c>
    </row>
    <row r="137" spans="2:65" s="1" customFormat="1" ht="24.2" customHeight="1">
      <c r="B137" s="143"/>
      <c r="C137" s="144" t="s">
        <v>126</v>
      </c>
      <c r="D137" s="144" t="s">
        <v>274</v>
      </c>
      <c r="E137" s="145" t="s">
        <v>3636</v>
      </c>
      <c r="F137" s="146" t="s">
        <v>3637</v>
      </c>
      <c r="G137" s="147" t="s">
        <v>1041</v>
      </c>
      <c r="H137" s="148">
        <v>0.15</v>
      </c>
      <c r="I137" s="149"/>
      <c r="J137" s="150">
        <f>ROUND(I137*H137,2)</f>
        <v>0</v>
      </c>
      <c r="K137" s="151"/>
      <c r="L137" s="32"/>
      <c r="M137" s="152" t="s">
        <v>1</v>
      </c>
      <c r="N137" s="153" t="s">
        <v>41</v>
      </c>
      <c r="P137" s="154">
        <f>O137*H137</f>
        <v>0</v>
      </c>
      <c r="Q137" s="154">
        <v>1.0165683299999999</v>
      </c>
      <c r="R137" s="154">
        <f>Q137*H137</f>
        <v>0.15248524949999998</v>
      </c>
      <c r="S137" s="154">
        <v>0</v>
      </c>
      <c r="T137" s="155">
        <f>S137*H137</f>
        <v>0</v>
      </c>
      <c r="AR137" s="156" t="s">
        <v>126</v>
      </c>
      <c r="AT137" s="156" t="s">
        <v>274</v>
      </c>
      <c r="AU137" s="156" t="s">
        <v>88</v>
      </c>
      <c r="AY137" s="17" t="s">
        <v>273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7" t="s">
        <v>88</v>
      </c>
      <c r="BK137" s="157">
        <f>ROUND(I137*H137,2)</f>
        <v>0</v>
      </c>
      <c r="BL137" s="17" t="s">
        <v>126</v>
      </c>
      <c r="BM137" s="156" t="s">
        <v>3638</v>
      </c>
    </row>
    <row r="138" spans="2:65" s="11" customFormat="1" ht="22.9" customHeight="1">
      <c r="B138" s="133"/>
      <c r="D138" s="134" t="s">
        <v>74</v>
      </c>
      <c r="E138" s="172" t="s">
        <v>315</v>
      </c>
      <c r="F138" s="172" t="s">
        <v>3639</v>
      </c>
      <c r="I138" s="136"/>
      <c r="J138" s="173">
        <f>BK138</f>
        <v>0</v>
      </c>
      <c r="L138" s="133"/>
      <c r="M138" s="138"/>
      <c r="P138" s="139">
        <f>SUM(P139:P152)</f>
        <v>0</v>
      </c>
      <c r="R138" s="139">
        <f>SUM(R139:R152)</f>
        <v>140.99898999999999</v>
      </c>
      <c r="T138" s="140">
        <f>SUM(T139:T152)</f>
        <v>0</v>
      </c>
      <c r="AR138" s="134" t="s">
        <v>82</v>
      </c>
      <c r="AT138" s="141" t="s">
        <v>74</v>
      </c>
      <c r="AU138" s="141" t="s">
        <v>82</v>
      </c>
      <c r="AY138" s="134" t="s">
        <v>273</v>
      </c>
      <c r="BK138" s="142">
        <f>SUM(BK139:BK152)</f>
        <v>0</v>
      </c>
    </row>
    <row r="139" spans="2:65" s="1" customFormat="1" ht="24.2" customHeight="1">
      <c r="B139" s="143"/>
      <c r="C139" s="144" t="s">
        <v>315</v>
      </c>
      <c r="D139" s="144" t="s">
        <v>274</v>
      </c>
      <c r="E139" s="145" t="s">
        <v>3640</v>
      </c>
      <c r="F139" s="146" t="s">
        <v>3641</v>
      </c>
      <c r="G139" s="147" t="s">
        <v>338</v>
      </c>
      <c r="H139" s="148">
        <v>4.5</v>
      </c>
      <c r="I139" s="149"/>
      <c r="J139" s="150">
        <f>ROUND(I139*H139,2)</f>
        <v>0</v>
      </c>
      <c r="K139" s="151"/>
      <c r="L139" s="32"/>
      <c r="M139" s="152" t="s">
        <v>1</v>
      </c>
      <c r="N139" s="153" t="s">
        <v>41</v>
      </c>
      <c r="P139" s="154">
        <f>O139*H139</f>
        <v>0</v>
      </c>
      <c r="Q139" s="154">
        <v>0.1837</v>
      </c>
      <c r="R139" s="154">
        <f>Q139*H139</f>
        <v>0.82665</v>
      </c>
      <c r="S139" s="154">
        <v>0</v>
      </c>
      <c r="T139" s="155">
        <f>S139*H139</f>
        <v>0</v>
      </c>
      <c r="AR139" s="156" t="s">
        <v>126</v>
      </c>
      <c r="AT139" s="156" t="s">
        <v>274</v>
      </c>
      <c r="AU139" s="156" t="s">
        <v>88</v>
      </c>
      <c r="AY139" s="17" t="s">
        <v>273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7" t="s">
        <v>88</v>
      </c>
      <c r="BK139" s="157">
        <f>ROUND(I139*H139,2)</f>
        <v>0</v>
      </c>
      <c r="BL139" s="17" t="s">
        <v>126</v>
      </c>
      <c r="BM139" s="156" t="s">
        <v>3642</v>
      </c>
    </row>
    <row r="140" spans="2:65" s="14" customFormat="1">
      <c r="B140" s="174"/>
      <c r="D140" s="159" t="s">
        <v>278</v>
      </c>
      <c r="E140" s="175" t="s">
        <v>1</v>
      </c>
      <c r="F140" s="176" t="s">
        <v>3643</v>
      </c>
      <c r="H140" s="177">
        <v>4.5</v>
      </c>
      <c r="I140" s="178"/>
      <c r="L140" s="174"/>
      <c r="M140" s="179"/>
      <c r="T140" s="180"/>
      <c r="AT140" s="175" t="s">
        <v>278</v>
      </c>
      <c r="AU140" s="175" t="s">
        <v>88</v>
      </c>
      <c r="AV140" s="14" t="s">
        <v>88</v>
      </c>
      <c r="AW140" s="14" t="s">
        <v>32</v>
      </c>
      <c r="AX140" s="14" t="s">
        <v>75</v>
      </c>
      <c r="AY140" s="175" t="s">
        <v>273</v>
      </c>
    </row>
    <row r="141" spans="2:65" s="13" customFormat="1">
      <c r="B141" s="165"/>
      <c r="D141" s="159" t="s">
        <v>278</v>
      </c>
      <c r="E141" s="166" t="s">
        <v>3614</v>
      </c>
      <c r="F141" s="167" t="s">
        <v>285</v>
      </c>
      <c r="H141" s="168">
        <v>4.5</v>
      </c>
      <c r="I141" s="169"/>
      <c r="L141" s="165"/>
      <c r="M141" s="170"/>
      <c r="T141" s="171"/>
      <c r="AT141" s="166" t="s">
        <v>278</v>
      </c>
      <c r="AU141" s="166" t="s">
        <v>88</v>
      </c>
      <c r="AV141" s="13" t="s">
        <v>126</v>
      </c>
      <c r="AW141" s="13" t="s">
        <v>32</v>
      </c>
      <c r="AX141" s="13" t="s">
        <v>82</v>
      </c>
      <c r="AY141" s="166" t="s">
        <v>273</v>
      </c>
    </row>
    <row r="142" spans="2:65" s="1" customFormat="1" ht="16.5" customHeight="1">
      <c r="B142" s="143"/>
      <c r="C142" s="188" t="s">
        <v>321</v>
      </c>
      <c r="D142" s="188" t="s">
        <v>523</v>
      </c>
      <c r="E142" s="189" t="s">
        <v>3644</v>
      </c>
      <c r="F142" s="190" t="s">
        <v>3645</v>
      </c>
      <c r="G142" s="191" t="s">
        <v>338</v>
      </c>
      <c r="H142" s="192">
        <v>4.5449999999999999</v>
      </c>
      <c r="I142" s="193"/>
      <c r="J142" s="194">
        <f>ROUND(I142*H142,2)</f>
        <v>0</v>
      </c>
      <c r="K142" s="195"/>
      <c r="L142" s="196"/>
      <c r="M142" s="197" t="s">
        <v>1</v>
      </c>
      <c r="N142" s="198" t="s">
        <v>41</v>
      </c>
      <c r="P142" s="154">
        <f>O142*H142</f>
        <v>0</v>
      </c>
      <c r="Q142" s="154">
        <v>0.1</v>
      </c>
      <c r="R142" s="154">
        <f>Q142*H142</f>
        <v>0.45450000000000002</v>
      </c>
      <c r="S142" s="154">
        <v>0</v>
      </c>
      <c r="T142" s="155">
        <f>S142*H142</f>
        <v>0</v>
      </c>
      <c r="AR142" s="156" t="s">
        <v>330</v>
      </c>
      <c r="AT142" s="156" t="s">
        <v>523</v>
      </c>
      <c r="AU142" s="156" t="s">
        <v>88</v>
      </c>
      <c r="AY142" s="17" t="s">
        <v>273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7" t="s">
        <v>88</v>
      </c>
      <c r="BK142" s="157">
        <f>ROUND(I142*H142,2)</f>
        <v>0</v>
      </c>
      <c r="BL142" s="17" t="s">
        <v>126</v>
      </c>
      <c r="BM142" s="156" t="s">
        <v>3646</v>
      </c>
    </row>
    <row r="143" spans="2:65" s="14" customFormat="1">
      <c r="B143" s="174"/>
      <c r="D143" s="159" t="s">
        <v>278</v>
      </c>
      <c r="F143" s="176" t="s">
        <v>3647</v>
      </c>
      <c r="H143" s="177">
        <v>4.5449999999999999</v>
      </c>
      <c r="I143" s="178"/>
      <c r="L143" s="174"/>
      <c r="M143" s="179"/>
      <c r="T143" s="180"/>
      <c r="AT143" s="175" t="s">
        <v>278</v>
      </c>
      <c r="AU143" s="175" t="s">
        <v>88</v>
      </c>
      <c r="AV143" s="14" t="s">
        <v>88</v>
      </c>
      <c r="AW143" s="14" t="s">
        <v>3</v>
      </c>
      <c r="AX143" s="14" t="s">
        <v>82</v>
      </c>
      <c r="AY143" s="175" t="s">
        <v>273</v>
      </c>
    </row>
    <row r="144" spans="2:65" s="1" customFormat="1" ht="24.2" customHeight="1">
      <c r="B144" s="143"/>
      <c r="C144" s="144" t="s">
        <v>325</v>
      </c>
      <c r="D144" s="144" t="s">
        <v>274</v>
      </c>
      <c r="E144" s="145" t="s">
        <v>3648</v>
      </c>
      <c r="F144" s="146" t="s">
        <v>3649</v>
      </c>
      <c r="G144" s="147" t="s">
        <v>338</v>
      </c>
      <c r="H144" s="148">
        <v>20</v>
      </c>
      <c r="I144" s="149"/>
      <c r="J144" s="150">
        <f>ROUND(I144*H144,2)</f>
        <v>0</v>
      </c>
      <c r="K144" s="151"/>
      <c r="L144" s="32"/>
      <c r="M144" s="152" t="s">
        <v>1</v>
      </c>
      <c r="N144" s="153" t="s">
        <v>41</v>
      </c>
      <c r="P144" s="154">
        <f>O144*H144</f>
        <v>0</v>
      </c>
      <c r="Q144" s="154">
        <v>0.184</v>
      </c>
      <c r="R144" s="154">
        <f>Q144*H144</f>
        <v>3.6799999999999997</v>
      </c>
      <c r="S144" s="154">
        <v>0</v>
      </c>
      <c r="T144" s="155">
        <f>S144*H144</f>
        <v>0</v>
      </c>
      <c r="AR144" s="156" t="s">
        <v>126</v>
      </c>
      <c r="AT144" s="156" t="s">
        <v>274</v>
      </c>
      <c r="AU144" s="156" t="s">
        <v>88</v>
      </c>
      <c r="AY144" s="17" t="s">
        <v>273</v>
      </c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17" t="s">
        <v>88</v>
      </c>
      <c r="BK144" s="157">
        <f>ROUND(I144*H144,2)</f>
        <v>0</v>
      </c>
      <c r="BL144" s="17" t="s">
        <v>126</v>
      </c>
      <c r="BM144" s="156" t="s">
        <v>3650</v>
      </c>
    </row>
    <row r="145" spans="2:65" s="1" customFormat="1" ht="37.9" customHeight="1">
      <c r="B145" s="143"/>
      <c r="C145" s="144" t="s">
        <v>330</v>
      </c>
      <c r="D145" s="144" t="s">
        <v>274</v>
      </c>
      <c r="E145" s="145" t="s">
        <v>3651</v>
      </c>
      <c r="F145" s="146" t="s">
        <v>3652</v>
      </c>
      <c r="G145" s="147" t="s">
        <v>338</v>
      </c>
      <c r="H145" s="148">
        <v>20</v>
      </c>
      <c r="I145" s="149"/>
      <c r="J145" s="150">
        <f>ROUND(I145*H145,2)</f>
        <v>0</v>
      </c>
      <c r="K145" s="151"/>
      <c r="L145" s="32"/>
      <c r="M145" s="152" t="s">
        <v>1</v>
      </c>
      <c r="N145" s="153" t="s">
        <v>41</v>
      </c>
      <c r="P145" s="154">
        <f>O145*H145</f>
        <v>0</v>
      </c>
      <c r="Q145" s="154">
        <v>9.2499999999999999E-2</v>
      </c>
      <c r="R145" s="154">
        <f>Q145*H145</f>
        <v>1.85</v>
      </c>
      <c r="S145" s="154">
        <v>0</v>
      </c>
      <c r="T145" s="155">
        <f>S145*H145</f>
        <v>0</v>
      </c>
      <c r="AR145" s="156" t="s">
        <v>126</v>
      </c>
      <c r="AT145" s="156" t="s">
        <v>274</v>
      </c>
      <c r="AU145" s="156" t="s">
        <v>88</v>
      </c>
      <c r="AY145" s="17" t="s">
        <v>273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7" t="s">
        <v>88</v>
      </c>
      <c r="BK145" s="157">
        <f>ROUND(I145*H145,2)</f>
        <v>0</v>
      </c>
      <c r="BL145" s="17" t="s">
        <v>126</v>
      </c>
      <c r="BM145" s="156" t="s">
        <v>3653</v>
      </c>
    </row>
    <row r="146" spans="2:65" s="12" customFormat="1">
      <c r="B146" s="158"/>
      <c r="D146" s="159" t="s">
        <v>278</v>
      </c>
      <c r="E146" s="160" t="s">
        <v>1</v>
      </c>
      <c r="F146" s="161" t="s">
        <v>3654</v>
      </c>
      <c r="H146" s="160" t="s">
        <v>1</v>
      </c>
      <c r="I146" s="162"/>
      <c r="L146" s="158"/>
      <c r="M146" s="163"/>
      <c r="T146" s="164"/>
      <c r="AT146" s="160" t="s">
        <v>278</v>
      </c>
      <c r="AU146" s="160" t="s">
        <v>88</v>
      </c>
      <c r="AV146" s="12" t="s">
        <v>82</v>
      </c>
      <c r="AW146" s="12" t="s">
        <v>32</v>
      </c>
      <c r="AX146" s="12" t="s">
        <v>75</v>
      </c>
      <c r="AY146" s="160" t="s">
        <v>273</v>
      </c>
    </row>
    <row r="147" spans="2:65" s="14" customFormat="1">
      <c r="B147" s="174"/>
      <c r="D147" s="159" t="s">
        <v>278</v>
      </c>
      <c r="E147" s="175" t="s">
        <v>1</v>
      </c>
      <c r="F147" s="176" t="s">
        <v>3655</v>
      </c>
      <c r="H147" s="177">
        <v>20</v>
      </c>
      <c r="I147" s="178"/>
      <c r="L147" s="174"/>
      <c r="M147" s="179"/>
      <c r="T147" s="180"/>
      <c r="AT147" s="175" t="s">
        <v>278</v>
      </c>
      <c r="AU147" s="175" t="s">
        <v>88</v>
      </c>
      <c r="AV147" s="14" t="s">
        <v>88</v>
      </c>
      <c r="AW147" s="14" t="s">
        <v>32</v>
      </c>
      <c r="AX147" s="14" t="s">
        <v>75</v>
      </c>
      <c r="AY147" s="175" t="s">
        <v>273</v>
      </c>
    </row>
    <row r="148" spans="2:65" s="13" customFormat="1">
      <c r="B148" s="165"/>
      <c r="D148" s="159" t="s">
        <v>278</v>
      </c>
      <c r="E148" s="166" t="s">
        <v>1</v>
      </c>
      <c r="F148" s="167" t="s">
        <v>285</v>
      </c>
      <c r="H148" s="168">
        <v>20</v>
      </c>
      <c r="I148" s="169"/>
      <c r="L148" s="165"/>
      <c r="M148" s="170"/>
      <c r="T148" s="171"/>
      <c r="AT148" s="166" t="s">
        <v>278</v>
      </c>
      <c r="AU148" s="166" t="s">
        <v>88</v>
      </c>
      <c r="AV148" s="13" t="s">
        <v>126</v>
      </c>
      <c r="AW148" s="13" t="s">
        <v>32</v>
      </c>
      <c r="AX148" s="13" t="s">
        <v>82</v>
      </c>
      <c r="AY148" s="166" t="s">
        <v>273</v>
      </c>
    </row>
    <row r="149" spans="2:65" s="1" customFormat="1" ht="24.2" customHeight="1">
      <c r="B149" s="143"/>
      <c r="C149" s="144" t="s">
        <v>335</v>
      </c>
      <c r="D149" s="144" t="s">
        <v>274</v>
      </c>
      <c r="E149" s="145" t="s">
        <v>3656</v>
      </c>
      <c r="F149" s="146" t="s">
        <v>3657</v>
      </c>
      <c r="G149" s="147" t="s">
        <v>338</v>
      </c>
      <c r="H149" s="148">
        <v>1296</v>
      </c>
      <c r="I149" s="149"/>
      <c r="J149" s="150">
        <f>ROUND(I149*H149,2)</f>
        <v>0</v>
      </c>
      <c r="K149" s="151"/>
      <c r="L149" s="32"/>
      <c r="M149" s="152" t="s">
        <v>1</v>
      </c>
      <c r="N149" s="153" t="s">
        <v>41</v>
      </c>
      <c r="P149" s="154">
        <f>O149*H149</f>
        <v>0</v>
      </c>
      <c r="Q149" s="154">
        <v>0.10353999999999999</v>
      </c>
      <c r="R149" s="154">
        <f>Q149*H149</f>
        <v>134.18783999999999</v>
      </c>
      <c r="S149" s="154">
        <v>0</v>
      </c>
      <c r="T149" s="155">
        <f>S149*H149</f>
        <v>0</v>
      </c>
      <c r="AR149" s="156" t="s">
        <v>126</v>
      </c>
      <c r="AT149" s="156" t="s">
        <v>274</v>
      </c>
      <c r="AU149" s="156" t="s">
        <v>88</v>
      </c>
      <c r="AY149" s="17" t="s">
        <v>273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17" t="s">
        <v>88</v>
      </c>
      <c r="BK149" s="157">
        <f>ROUND(I149*H149,2)</f>
        <v>0</v>
      </c>
      <c r="BL149" s="17" t="s">
        <v>126</v>
      </c>
      <c r="BM149" s="156" t="s">
        <v>3658</v>
      </c>
    </row>
    <row r="150" spans="2:65" s="14" customFormat="1">
      <c r="B150" s="174"/>
      <c r="D150" s="159" t="s">
        <v>278</v>
      </c>
      <c r="E150" s="175" t="s">
        <v>1</v>
      </c>
      <c r="F150" s="176" t="s">
        <v>3659</v>
      </c>
      <c r="H150" s="177">
        <v>806</v>
      </c>
      <c r="I150" s="178"/>
      <c r="L150" s="174"/>
      <c r="M150" s="179"/>
      <c r="T150" s="180"/>
      <c r="AT150" s="175" t="s">
        <v>278</v>
      </c>
      <c r="AU150" s="175" t="s">
        <v>88</v>
      </c>
      <c r="AV150" s="14" t="s">
        <v>88</v>
      </c>
      <c r="AW150" s="14" t="s">
        <v>32</v>
      </c>
      <c r="AX150" s="14" t="s">
        <v>75</v>
      </c>
      <c r="AY150" s="175" t="s">
        <v>273</v>
      </c>
    </row>
    <row r="151" spans="2:65" s="14" customFormat="1">
      <c r="B151" s="174"/>
      <c r="D151" s="159" t="s">
        <v>278</v>
      </c>
      <c r="E151" s="175" t="s">
        <v>1</v>
      </c>
      <c r="F151" s="176" t="s">
        <v>3660</v>
      </c>
      <c r="H151" s="177">
        <v>490</v>
      </c>
      <c r="I151" s="178"/>
      <c r="L151" s="174"/>
      <c r="M151" s="179"/>
      <c r="T151" s="180"/>
      <c r="AT151" s="175" t="s">
        <v>278</v>
      </c>
      <c r="AU151" s="175" t="s">
        <v>88</v>
      </c>
      <c r="AV151" s="14" t="s">
        <v>88</v>
      </c>
      <c r="AW151" s="14" t="s">
        <v>32</v>
      </c>
      <c r="AX151" s="14" t="s">
        <v>75</v>
      </c>
      <c r="AY151" s="175" t="s">
        <v>273</v>
      </c>
    </row>
    <row r="152" spans="2:65" s="13" customFormat="1">
      <c r="B152" s="165"/>
      <c r="D152" s="159" t="s">
        <v>278</v>
      </c>
      <c r="E152" s="166" t="s">
        <v>1</v>
      </c>
      <c r="F152" s="167" t="s">
        <v>285</v>
      </c>
      <c r="H152" s="168">
        <v>1296</v>
      </c>
      <c r="I152" s="169"/>
      <c r="L152" s="165"/>
      <c r="M152" s="170"/>
      <c r="T152" s="171"/>
      <c r="AT152" s="166" t="s">
        <v>278</v>
      </c>
      <c r="AU152" s="166" t="s">
        <v>88</v>
      </c>
      <c r="AV152" s="13" t="s">
        <v>126</v>
      </c>
      <c r="AW152" s="13" t="s">
        <v>32</v>
      </c>
      <c r="AX152" s="13" t="s">
        <v>82</v>
      </c>
      <c r="AY152" s="166" t="s">
        <v>273</v>
      </c>
    </row>
    <row r="153" spans="2:65" s="11" customFormat="1" ht="22.9" customHeight="1">
      <c r="B153" s="133"/>
      <c r="D153" s="134" t="s">
        <v>74</v>
      </c>
      <c r="E153" s="172" t="s">
        <v>321</v>
      </c>
      <c r="F153" s="172" t="s">
        <v>346</v>
      </c>
      <c r="I153" s="136"/>
      <c r="J153" s="173">
        <f>BK153</f>
        <v>0</v>
      </c>
      <c r="L153" s="133"/>
      <c r="M153" s="138"/>
      <c r="P153" s="139">
        <f>SUM(P154:P173)</f>
        <v>0</v>
      </c>
      <c r="R153" s="139">
        <f>SUM(R154:R173)</f>
        <v>18.676266099999999</v>
      </c>
      <c r="T153" s="140">
        <f>SUM(T154:T173)</f>
        <v>0</v>
      </c>
      <c r="AR153" s="134" t="s">
        <v>82</v>
      </c>
      <c r="AT153" s="141" t="s">
        <v>74</v>
      </c>
      <c r="AU153" s="141" t="s">
        <v>82</v>
      </c>
      <c r="AY153" s="134" t="s">
        <v>273</v>
      </c>
      <c r="BK153" s="142">
        <f>SUM(BK154:BK173)</f>
        <v>0</v>
      </c>
    </row>
    <row r="154" spans="2:65" s="1" customFormat="1" ht="24.2" customHeight="1">
      <c r="B154" s="143"/>
      <c r="C154" s="144" t="s">
        <v>341</v>
      </c>
      <c r="D154" s="144" t="s">
        <v>274</v>
      </c>
      <c r="E154" s="145" t="s">
        <v>3661</v>
      </c>
      <c r="F154" s="146" t="s">
        <v>3662</v>
      </c>
      <c r="G154" s="147" t="s">
        <v>338</v>
      </c>
      <c r="H154" s="148">
        <v>187.14</v>
      </c>
      <c r="I154" s="149"/>
      <c r="J154" s="150">
        <f>ROUND(I154*H154,2)</f>
        <v>0</v>
      </c>
      <c r="K154" s="151"/>
      <c r="L154" s="32"/>
      <c r="M154" s="152" t="s">
        <v>1</v>
      </c>
      <c r="N154" s="153" t="s">
        <v>41</v>
      </c>
      <c r="P154" s="154">
        <f>O154*H154</f>
        <v>0</v>
      </c>
      <c r="Q154" s="154">
        <v>3.1500000000000001E-4</v>
      </c>
      <c r="R154" s="154">
        <f>Q154*H154</f>
        <v>5.8949099999999997E-2</v>
      </c>
      <c r="S154" s="154">
        <v>0</v>
      </c>
      <c r="T154" s="155">
        <f>S154*H154</f>
        <v>0</v>
      </c>
      <c r="AR154" s="156" t="s">
        <v>126</v>
      </c>
      <c r="AT154" s="156" t="s">
        <v>274</v>
      </c>
      <c r="AU154" s="156" t="s">
        <v>88</v>
      </c>
      <c r="AY154" s="17" t="s">
        <v>273</v>
      </c>
      <c r="BE154" s="157">
        <f>IF(N154="základná",J154,0)</f>
        <v>0</v>
      </c>
      <c r="BF154" s="157">
        <f>IF(N154="znížená",J154,0)</f>
        <v>0</v>
      </c>
      <c r="BG154" s="157">
        <f>IF(N154="zákl. prenesená",J154,0)</f>
        <v>0</v>
      </c>
      <c r="BH154" s="157">
        <f>IF(N154="zníž. prenesená",J154,0)</f>
        <v>0</v>
      </c>
      <c r="BI154" s="157">
        <f>IF(N154="nulová",J154,0)</f>
        <v>0</v>
      </c>
      <c r="BJ154" s="17" t="s">
        <v>88</v>
      </c>
      <c r="BK154" s="157">
        <f>ROUND(I154*H154,2)</f>
        <v>0</v>
      </c>
      <c r="BL154" s="17" t="s">
        <v>126</v>
      </c>
      <c r="BM154" s="156" t="s">
        <v>3663</v>
      </c>
    </row>
    <row r="155" spans="2:65" s="14" customFormat="1">
      <c r="B155" s="174"/>
      <c r="D155" s="159" t="s">
        <v>278</v>
      </c>
      <c r="E155" s="175" t="s">
        <v>1</v>
      </c>
      <c r="F155" s="176" t="s">
        <v>3664</v>
      </c>
      <c r="H155" s="177">
        <v>90</v>
      </c>
      <c r="I155" s="178"/>
      <c r="L155" s="174"/>
      <c r="M155" s="179"/>
      <c r="T155" s="180"/>
      <c r="AT155" s="175" t="s">
        <v>278</v>
      </c>
      <c r="AU155" s="175" t="s">
        <v>88</v>
      </c>
      <c r="AV155" s="14" t="s">
        <v>88</v>
      </c>
      <c r="AW155" s="14" t="s">
        <v>32</v>
      </c>
      <c r="AX155" s="14" t="s">
        <v>75</v>
      </c>
      <c r="AY155" s="175" t="s">
        <v>273</v>
      </c>
    </row>
    <row r="156" spans="2:65" s="14" customFormat="1">
      <c r="B156" s="174"/>
      <c r="D156" s="159" t="s">
        <v>278</v>
      </c>
      <c r="E156" s="175" t="s">
        <v>1</v>
      </c>
      <c r="F156" s="176" t="s">
        <v>3665</v>
      </c>
      <c r="H156" s="177">
        <v>3.14</v>
      </c>
      <c r="I156" s="178"/>
      <c r="L156" s="174"/>
      <c r="M156" s="179"/>
      <c r="T156" s="180"/>
      <c r="AT156" s="175" t="s">
        <v>278</v>
      </c>
      <c r="AU156" s="175" t="s">
        <v>88</v>
      </c>
      <c r="AV156" s="14" t="s">
        <v>88</v>
      </c>
      <c r="AW156" s="14" t="s">
        <v>32</v>
      </c>
      <c r="AX156" s="14" t="s">
        <v>75</v>
      </c>
      <c r="AY156" s="175" t="s">
        <v>273</v>
      </c>
    </row>
    <row r="157" spans="2:65" s="14" customFormat="1">
      <c r="B157" s="174"/>
      <c r="D157" s="159" t="s">
        <v>278</v>
      </c>
      <c r="E157" s="175" t="s">
        <v>1</v>
      </c>
      <c r="F157" s="176" t="s">
        <v>3613</v>
      </c>
      <c r="H157" s="177">
        <v>94</v>
      </c>
      <c r="I157" s="178"/>
      <c r="L157" s="174"/>
      <c r="M157" s="179"/>
      <c r="T157" s="180"/>
      <c r="AT157" s="175" t="s">
        <v>278</v>
      </c>
      <c r="AU157" s="175" t="s">
        <v>88</v>
      </c>
      <c r="AV157" s="14" t="s">
        <v>88</v>
      </c>
      <c r="AW157" s="14" t="s">
        <v>32</v>
      </c>
      <c r="AX157" s="14" t="s">
        <v>75</v>
      </c>
      <c r="AY157" s="175" t="s">
        <v>273</v>
      </c>
    </row>
    <row r="158" spans="2:65" s="13" customFormat="1">
      <c r="B158" s="165"/>
      <c r="D158" s="159" t="s">
        <v>278</v>
      </c>
      <c r="E158" s="166" t="s">
        <v>1</v>
      </c>
      <c r="F158" s="167" t="s">
        <v>285</v>
      </c>
      <c r="H158" s="168">
        <v>187.14</v>
      </c>
      <c r="I158" s="169"/>
      <c r="L158" s="165"/>
      <c r="M158" s="170"/>
      <c r="T158" s="171"/>
      <c r="AT158" s="166" t="s">
        <v>278</v>
      </c>
      <c r="AU158" s="166" t="s">
        <v>88</v>
      </c>
      <c r="AV158" s="13" t="s">
        <v>126</v>
      </c>
      <c r="AW158" s="13" t="s">
        <v>32</v>
      </c>
      <c r="AX158" s="13" t="s">
        <v>82</v>
      </c>
      <c r="AY158" s="166" t="s">
        <v>273</v>
      </c>
    </row>
    <row r="159" spans="2:65" s="1" customFormat="1" ht="16.5" customHeight="1">
      <c r="B159" s="143"/>
      <c r="C159" s="144" t="s">
        <v>347</v>
      </c>
      <c r="D159" s="144" t="s">
        <v>274</v>
      </c>
      <c r="E159" s="145" t="s">
        <v>3666</v>
      </c>
      <c r="F159" s="146" t="s">
        <v>3667</v>
      </c>
      <c r="G159" s="147" t="s">
        <v>338</v>
      </c>
      <c r="H159" s="148">
        <v>60</v>
      </c>
      <c r="I159" s="149"/>
      <c r="J159" s="150">
        <f>ROUND(I159*H159,2)</f>
        <v>0</v>
      </c>
      <c r="K159" s="151"/>
      <c r="L159" s="32"/>
      <c r="M159" s="152" t="s">
        <v>1</v>
      </c>
      <c r="N159" s="153" t="s">
        <v>41</v>
      </c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AR159" s="156" t="s">
        <v>126</v>
      </c>
      <c r="AT159" s="156" t="s">
        <v>274</v>
      </c>
      <c r="AU159" s="156" t="s">
        <v>88</v>
      </c>
      <c r="AY159" s="17" t="s">
        <v>273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7" t="s">
        <v>88</v>
      </c>
      <c r="BK159" s="157">
        <f>ROUND(I159*H159,2)</f>
        <v>0</v>
      </c>
      <c r="BL159" s="17" t="s">
        <v>126</v>
      </c>
      <c r="BM159" s="156" t="s">
        <v>3668</v>
      </c>
    </row>
    <row r="160" spans="2:65" s="14" customFormat="1">
      <c r="B160" s="174"/>
      <c r="D160" s="159" t="s">
        <v>278</v>
      </c>
      <c r="E160" s="175" t="s">
        <v>1</v>
      </c>
      <c r="F160" s="176" t="s">
        <v>3669</v>
      </c>
      <c r="H160" s="177">
        <v>60</v>
      </c>
      <c r="I160" s="178"/>
      <c r="L160" s="174"/>
      <c r="M160" s="179"/>
      <c r="T160" s="180"/>
      <c r="AT160" s="175" t="s">
        <v>278</v>
      </c>
      <c r="AU160" s="175" t="s">
        <v>88</v>
      </c>
      <c r="AV160" s="14" t="s">
        <v>88</v>
      </c>
      <c r="AW160" s="14" t="s">
        <v>32</v>
      </c>
      <c r="AX160" s="14" t="s">
        <v>75</v>
      </c>
      <c r="AY160" s="175" t="s">
        <v>273</v>
      </c>
    </row>
    <row r="161" spans="2:65" s="13" customFormat="1">
      <c r="B161" s="165"/>
      <c r="D161" s="159" t="s">
        <v>278</v>
      </c>
      <c r="E161" s="166" t="s">
        <v>1</v>
      </c>
      <c r="F161" s="167" t="s">
        <v>285</v>
      </c>
      <c r="H161" s="168">
        <v>60</v>
      </c>
      <c r="I161" s="169"/>
      <c r="L161" s="165"/>
      <c r="M161" s="170"/>
      <c r="T161" s="171"/>
      <c r="AT161" s="166" t="s">
        <v>278</v>
      </c>
      <c r="AU161" s="166" t="s">
        <v>88</v>
      </c>
      <c r="AV161" s="13" t="s">
        <v>126</v>
      </c>
      <c r="AW161" s="13" t="s">
        <v>32</v>
      </c>
      <c r="AX161" s="13" t="s">
        <v>82</v>
      </c>
      <c r="AY161" s="166" t="s">
        <v>273</v>
      </c>
    </row>
    <row r="162" spans="2:65" s="1" customFormat="1" ht="16.5" customHeight="1">
      <c r="B162" s="143"/>
      <c r="C162" s="144" t="s">
        <v>351</v>
      </c>
      <c r="D162" s="144" t="s">
        <v>274</v>
      </c>
      <c r="E162" s="145" t="s">
        <v>3670</v>
      </c>
      <c r="F162" s="146" t="s">
        <v>3671</v>
      </c>
      <c r="G162" s="147" t="s">
        <v>338</v>
      </c>
      <c r="H162" s="148">
        <v>12</v>
      </c>
      <c r="I162" s="149"/>
      <c r="J162" s="150">
        <f>ROUND(I162*H162,2)</f>
        <v>0</v>
      </c>
      <c r="K162" s="151"/>
      <c r="L162" s="32"/>
      <c r="M162" s="152" t="s">
        <v>1</v>
      </c>
      <c r="N162" s="153" t="s">
        <v>41</v>
      </c>
      <c r="P162" s="154">
        <f>O162*H162</f>
        <v>0</v>
      </c>
      <c r="Q162" s="154">
        <v>0</v>
      </c>
      <c r="R162" s="154">
        <f>Q162*H162</f>
        <v>0</v>
      </c>
      <c r="S162" s="154">
        <v>0</v>
      </c>
      <c r="T162" s="155">
        <f>S162*H162</f>
        <v>0</v>
      </c>
      <c r="AR162" s="156" t="s">
        <v>126</v>
      </c>
      <c r="AT162" s="156" t="s">
        <v>274</v>
      </c>
      <c r="AU162" s="156" t="s">
        <v>88</v>
      </c>
      <c r="AY162" s="17" t="s">
        <v>273</v>
      </c>
      <c r="BE162" s="157">
        <f>IF(N162="základná",J162,0)</f>
        <v>0</v>
      </c>
      <c r="BF162" s="157">
        <f>IF(N162="znížená",J162,0)</f>
        <v>0</v>
      </c>
      <c r="BG162" s="157">
        <f>IF(N162="zákl. prenesená",J162,0)</f>
        <v>0</v>
      </c>
      <c r="BH162" s="157">
        <f>IF(N162="zníž. prenesená",J162,0)</f>
        <v>0</v>
      </c>
      <c r="BI162" s="157">
        <f>IF(N162="nulová",J162,0)</f>
        <v>0</v>
      </c>
      <c r="BJ162" s="17" t="s">
        <v>88</v>
      </c>
      <c r="BK162" s="157">
        <f>ROUND(I162*H162,2)</f>
        <v>0</v>
      </c>
      <c r="BL162" s="17" t="s">
        <v>126</v>
      </c>
      <c r="BM162" s="156" t="s">
        <v>3672</v>
      </c>
    </row>
    <row r="163" spans="2:65" s="1" customFormat="1" ht="24.2" customHeight="1">
      <c r="B163" s="143"/>
      <c r="C163" s="144" t="s">
        <v>355</v>
      </c>
      <c r="D163" s="144" t="s">
        <v>274</v>
      </c>
      <c r="E163" s="145" t="s">
        <v>541</v>
      </c>
      <c r="F163" s="146" t="s">
        <v>542</v>
      </c>
      <c r="G163" s="147" t="s">
        <v>338</v>
      </c>
      <c r="H163" s="148">
        <v>107.7</v>
      </c>
      <c r="I163" s="149"/>
      <c r="J163" s="150">
        <f>ROUND(I163*H163,2)</f>
        <v>0</v>
      </c>
      <c r="K163" s="151"/>
      <c r="L163" s="32"/>
      <c r="M163" s="152" t="s">
        <v>1</v>
      </c>
      <c r="N163" s="153" t="s">
        <v>41</v>
      </c>
      <c r="P163" s="154">
        <f>O163*H163</f>
        <v>0</v>
      </c>
      <c r="Q163" s="154">
        <v>0</v>
      </c>
      <c r="R163" s="154">
        <f>Q163*H163</f>
        <v>0</v>
      </c>
      <c r="S163" s="154">
        <v>0</v>
      </c>
      <c r="T163" s="155">
        <f>S163*H163</f>
        <v>0</v>
      </c>
      <c r="AR163" s="156" t="s">
        <v>126</v>
      </c>
      <c r="AT163" s="156" t="s">
        <v>274</v>
      </c>
      <c r="AU163" s="156" t="s">
        <v>88</v>
      </c>
      <c r="AY163" s="17" t="s">
        <v>273</v>
      </c>
      <c r="BE163" s="157">
        <f>IF(N163="základná",J163,0)</f>
        <v>0</v>
      </c>
      <c r="BF163" s="157">
        <f>IF(N163="znížená",J163,0)</f>
        <v>0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17" t="s">
        <v>88</v>
      </c>
      <c r="BK163" s="157">
        <f>ROUND(I163*H163,2)</f>
        <v>0</v>
      </c>
      <c r="BL163" s="17" t="s">
        <v>126</v>
      </c>
      <c r="BM163" s="156" t="s">
        <v>3673</v>
      </c>
    </row>
    <row r="164" spans="2:65" s="14" customFormat="1">
      <c r="B164" s="174"/>
      <c r="D164" s="159" t="s">
        <v>278</v>
      </c>
      <c r="E164" s="175" t="s">
        <v>1</v>
      </c>
      <c r="F164" s="176" t="s">
        <v>3674</v>
      </c>
      <c r="H164" s="177">
        <v>107.7</v>
      </c>
      <c r="I164" s="178"/>
      <c r="L164" s="174"/>
      <c r="M164" s="179"/>
      <c r="T164" s="180"/>
      <c r="AT164" s="175" t="s">
        <v>278</v>
      </c>
      <c r="AU164" s="175" t="s">
        <v>88</v>
      </c>
      <c r="AV164" s="14" t="s">
        <v>88</v>
      </c>
      <c r="AW164" s="14" t="s">
        <v>32</v>
      </c>
      <c r="AX164" s="14" t="s">
        <v>75</v>
      </c>
      <c r="AY164" s="175" t="s">
        <v>273</v>
      </c>
    </row>
    <row r="165" spans="2:65" s="13" customFormat="1">
      <c r="B165" s="165"/>
      <c r="D165" s="159" t="s">
        <v>278</v>
      </c>
      <c r="E165" s="166" t="s">
        <v>1</v>
      </c>
      <c r="F165" s="167" t="s">
        <v>285</v>
      </c>
      <c r="H165" s="168">
        <v>107.7</v>
      </c>
      <c r="I165" s="169"/>
      <c r="L165" s="165"/>
      <c r="M165" s="170"/>
      <c r="T165" s="171"/>
      <c r="AT165" s="166" t="s">
        <v>278</v>
      </c>
      <c r="AU165" s="166" t="s">
        <v>88</v>
      </c>
      <c r="AV165" s="13" t="s">
        <v>126</v>
      </c>
      <c r="AW165" s="13" t="s">
        <v>32</v>
      </c>
      <c r="AX165" s="13" t="s">
        <v>82</v>
      </c>
      <c r="AY165" s="166" t="s">
        <v>273</v>
      </c>
    </row>
    <row r="166" spans="2:65" s="1" customFormat="1" ht="16.5" customHeight="1">
      <c r="B166" s="143"/>
      <c r="C166" s="188" t="s">
        <v>165</v>
      </c>
      <c r="D166" s="188" t="s">
        <v>523</v>
      </c>
      <c r="E166" s="189" t="s">
        <v>545</v>
      </c>
      <c r="F166" s="190" t="s">
        <v>546</v>
      </c>
      <c r="G166" s="191" t="s">
        <v>547</v>
      </c>
      <c r="H166" s="192">
        <v>21.54</v>
      </c>
      <c r="I166" s="193"/>
      <c r="J166" s="194">
        <f>ROUND(I166*H166,2)</f>
        <v>0</v>
      </c>
      <c r="K166" s="195"/>
      <c r="L166" s="196"/>
      <c r="M166" s="197" t="s">
        <v>1</v>
      </c>
      <c r="N166" s="198" t="s">
        <v>41</v>
      </c>
      <c r="P166" s="154">
        <f>O166*H166</f>
        <v>0</v>
      </c>
      <c r="Q166" s="154">
        <v>1E-3</v>
      </c>
      <c r="R166" s="154">
        <f>Q166*H166</f>
        <v>2.154E-2</v>
      </c>
      <c r="S166" s="154">
        <v>0</v>
      </c>
      <c r="T166" s="155">
        <f>S166*H166</f>
        <v>0</v>
      </c>
      <c r="AR166" s="156" t="s">
        <v>330</v>
      </c>
      <c r="AT166" s="156" t="s">
        <v>523</v>
      </c>
      <c r="AU166" s="156" t="s">
        <v>88</v>
      </c>
      <c r="AY166" s="17" t="s">
        <v>273</v>
      </c>
      <c r="BE166" s="157">
        <f>IF(N166="základná",J166,0)</f>
        <v>0</v>
      </c>
      <c r="BF166" s="157">
        <f>IF(N166="znížená",J166,0)</f>
        <v>0</v>
      </c>
      <c r="BG166" s="157">
        <f>IF(N166="zákl. prenesená",J166,0)</f>
        <v>0</v>
      </c>
      <c r="BH166" s="157">
        <f>IF(N166="zníž. prenesená",J166,0)</f>
        <v>0</v>
      </c>
      <c r="BI166" s="157">
        <f>IF(N166="nulová",J166,0)</f>
        <v>0</v>
      </c>
      <c r="BJ166" s="17" t="s">
        <v>88</v>
      </c>
      <c r="BK166" s="157">
        <f>ROUND(I166*H166,2)</f>
        <v>0</v>
      </c>
      <c r="BL166" s="17" t="s">
        <v>126</v>
      </c>
      <c r="BM166" s="156" t="s">
        <v>3675</v>
      </c>
    </row>
    <row r="167" spans="2:65" s="14" customFormat="1">
      <c r="B167" s="174"/>
      <c r="D167" s="159" t="s">
        <v>278</v>
      </c>
      <c r="F167" s="176" t="s">
        <v>3676</v>
      </c>
      <c r="H167" s="177">
        <v>21.54</v>
      </c>
      <c r="I167" s="178"/>
      <c r="L167" s="174"/>
      <c r="M167" s="179"/>
      <c r="T167" s="180"/>
      <c r="AT167" s="175" t="s">
        <v>278</v>
      </c>
      <c r="AU167" s="175" t="s">
        <v>88</v>
      </c>
      <c r="AV167" s="14" t="s">
        <v>88</v>
      </c>
      <c r="AW167" s="14" t="s">
        <v>3</v>
      </c>
      <c r="AX167" s="14" t="s">
        <v>82</v>
      </c>
      <c r="AY167" s="175" t="s">
        <v>273</v>
      </c>
    </row>
    <row r="168" spans="2:65" s="1" customFormat="1" ht="24.2" customHeight="1">
      <c r="B168" s="143"/>
      <c r="C168" s="144" t="s">
        <v>371</v>
      </c>
      <c r="D168" s="144" t="s">
        <v>274</v>
      </c>
      <c r="E168" s="145" t="s">
        <v>3677</v>
      </c>
      <c r="F168" s="146" t="s">
        <v>3678</v>
      </c>
      <c r="G168" s="147" t="s">
        <v>338</v>
      </c>
      <c r="H168" s="148">
        <v>15.7</v>
      </c>
      <c r="I168" s="149"/>
      <c r="J168" s="150">
        <f>ROUND(I168*H168,2)</f>
        <v>0</v>
      </c>
      <c r="K168" s="151"/>
      <c r="L168" s="32"/>
      <c r="M168" s="152" t="s">
        <v>1</v>
      </c>
      <c r="N168" s="153" t="s">
        <v>41</v>
      </c>
      <c r="P168" s="154">
        <f>O168*H168</f>
        <v>0</v>
      </c>
      <c r="Q168" s="154">
        <v>5.2019999999999997E-2</v>
      </c>
      <c r="R168" s="154">
        <f>Q168*H168</f>
        <v>0.81671399999999994</v>
      </c>
      <c r="S168" s="154">
        <v>0</v>
      </c>
      <c r="T168" s="155">
        <f>S168*H168</f>
        <v>0</v>
      </c>
      <c r="AR168" s="156" t="s">
        <v>126</v>
      </c>
      <c r="AT168" s="156" t="s">
        <v>274</v>
      </c>
      <c r="AU168" s="156" t="s">
        <v>88</v>
      </c>
      <c r="AY168" s="17" t="s">
        <v>273</v>
      </c>
      <c r="BE168" s="157">
        <f>IF(N168="základná",J168,0)</f>
        <v>0</v>
      </c>
      <c r="BF168" s="157">
        <f>IF(N168="znížená",J168,0)</f>
        <v>0</v>
      </c>
      <c r="BG168" s="157">
        <f>IF(N168="zákl. prenesená",J168,0)</f>
        <v>0</v>
      </c>
      <c r="BH168" s="157">
        <f>IF(N168="zníž. prenesená",J168,0)</f>
        <v>0</v>
      </c>
      <c r="BI168" s="157">
        <f>IF(N168="nulová",J168,0)</f>
        <v>0</v>
      </c>
      <c r="BJ168" s="17" t="s">
        <v>88</v>
      </c>
      <c r="BK168" s="157">
        <f>ROUND(I168*H168,2)</f>
        <v>0</v>
      </c>
      <c r="BL168" s="17" t="s">
        <v>126</v>
      </c>
      <c r="BM168" s="156" t="s">
        <v>3679</v>
      </c>
    </row>
    <row r="169" spans="2:65" s="14" customFormat="1">
      <c r="B169" s="174"/>
      <c r="D169" s="159" t="s">
        <v>278</v>
      </c>
      <c r="E169" s="175" t="s">
        <v>1</v>
      </c>
      <c r="F169" s="176" t="s">
        <v>3680</v>
      </c>
      <c r="H169" s="177">
        <v>15.7</v>
      </c>
      <c r="I169" s="178"/>
      <c r="L169" s="174"/>
      <c r="M169" s="179"/>
      <c r="T169" s="180"/>
      <c r="AT169" s="175" t="s">
        <v>278</v>
      </c>
      <c r="AU169" s="175" t="s">
        <v>88</v>
      </c>
      <c r="AV169" s="14" t="s">
        <v>88</v>
      </c>
      <c r="AW169" s="14" t="s">
        <v>32</v>
      </c>
      <c r="AX169" s="14" t="s">
        <v>82</v>
      </c>
      <c r="AY169" s="175" t="s">
        <v>273</v>
      </c>
    </row>
    <row r="170" spans="2:65" s="1" customFormat="1" ht="33" customHeight="1">
      <c r="B170" s="143"/>
      <c r="C170" s="144" t="s">
        <v>375</v>
      </c>
      <c r="D170" s="144" t="s">
        <v>274</v>
      </c>
      <c r="E170" s="145" t="s">
        <v>3681</v>
      </c>
      <c r="F170" s="146" t="s">
        <v>3682</v>
      </c>
      <c r="G170" s="147" t="s">
        <v>338</v>
      </c>
      <c r="H170" s="148">
        <v>92</v>
      </c>
      <c r="I170" s="149"/>
      <c r="J170" s="150">
        <f>ROUND(I170*H170,2)</f>
        <v>0</v>
      </c>
      <c r="K170" s="151"/>
      <c r="L170" s="32"/>
      <c r="M170" s="152" t="s">
        <v>1</v>
      </c>
      <c r="N170" s="153" t="s">
        <v>41</v>
      </c>
      <c r="P170" s="154">
        <f>O170*H170</f>
        <v>0</v>
      </c>
      <c r="Q170" s="154">
        <v>0.19325000000000001</v>
      </c>
      <c r="R170" s="154">
        <f>Q170*H170</f>
        <v>17.779</v>
      </c>
      <c r="S170" s="154">
        <v>0</v>
      </c>
      <c r="T170" s="155">
        <f>S170*H170</f>
        <v>0</v>
      </c>
      <c r="AR170" s="156" t="s">
        <v>126</v>
      </c>
      <c r="AT170" s="156" t="s">
        <v>274</v>
      </c>
      <c r="AU170" s="156" t="s">
        <v>88</v>
      </c>
      <c r="AY170" s="17" t="s">
        <v>273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7" t="s">
        <v>88</v>
      </c>
      <c r="BK170" s="157">
        <f>ROUND(I170*H170,2)</f>
        <v>0</v>
      </c>
      <c r="BL170" s="17" t="s">
        <v>126</v>
      </c>
      <c r="BM170" s="156" t="s">
        <v>3683</v>
      </c>
    </row>
    <row r="171" spans="2:65" s="14" customFormat="1">
      <c r="B171" s="174"/>
      <c r="D171" s="159" t="s">
        <v>278</v>
      </c>
      <c r="E171" s="175" t="s">
        <v>1</v>
      </c>
      <c r="F171" s="176" t="s">
        <v>3684</v>
      </c>
      <c r="H171" s="177">
        <v>92</v>
      </c>
      <c r="I171" s="178"/>
      <c r="L171" s="174"/>
      <c r="M171" s="179"/>
      <c r="T171" s="180"/>
      <c r="AT171" s="175" t="s">
        <v>278</v>
      </c>
      <c r="AU171" s="175" t="s">
        <v>88</v>
      </c>
      <c r="AV171" s="14" t="s">
        <v>88</v>
      </c>
      <c r="AW171" s="14" t="s">
        <v>32</v>
      </c>
      <c r="AX171" s="14" t="s">
        <v>75</v>
      </c>
      <c r="AY171" s="175" t="s">
        <v>273</v>
      </c>
    </row>
    <row r="172" spans="2:65" s="13" customFormat="1">
      <c r="B172" s="165"/>
      <c r="D172" s="159" t="s">
        <v>278</v>
      </c>
      <c r="E172" s="166" t="s">
        <v>1</v>
      </c>
      <c r="F172" s="167" t="s">
        <v>285</v>
      </c>
      <c r="H172" s="168">
        <v>92</v>
      </c>
      <c r="I172" s="169"/>
      <c r="L172" s="165"/>
      <c r="M172" s="170"/>
      <c r="T172" s="171"/>
      <c r="AT172" s="166" t="s">
        <v>278</v>
      </c>
      <c r="AU172" s="166" t="s">
        <v>88</v>
      </c>
      <c r="AV172" s="13" t="s">
        <v>126</v>
      </c>
      <c r="AW172" s="13" t="s">
        <v>32</v>
      </c>
      <c r="AX172" s="13" t="s">
        <v>82</v>
      </c>
      <c r="AY172" s="166" t="s">
        <v>273</v>
      </c>
    </row>
    <row r="173" spans="2:65" s="1" customFormat="1" ht="37.9" customHeight="1">
      <c r="B173" s="143"/>
      <c r="C173" s="144" t="s">
        <v>382</v>
      </c>
      <c r="D173" s="144" t="s">
        <v>274</v>
      </c>
      <c r="E173" s="145" t="s">
        <v>3685</v>
      </c>
      <c r="F173" s="146" t="s">
        <v>3686</v>
      </c>
      <c r="G173" s="147" t="s">
        <v>344</v>
      </c>
      <c r="H173" s="148">
        <v>18</v>
      </c>
      <c r="I173" s="149"/>
      <c r="J173" s="150">
        <f>ROUND(I173*H173,2)</f>
        <v>0</v>
      </c>
      <c r="K173" s="151"/>
      <c r="L173" s="32"/>
      <c r="M173" s="152" t="s">
        <v>1</v>
      </c>
      <c r="N173" s="153" t="s">
        <v>41</v>
      </c>
      <c r="P173" s="154">
        <f>O173*H173</f>
        <v>0</v>
      </c>
      <c r="Q173" s="154">
        <v>3.4999999999999999E-6</v>
      </c>
      <c r="R173" s="154">
        <f>Q173*H173</f>
        <v>6.3E-5</v>
      </c>
      <c r="S173" s="154">
        <v>0</v>
      </c>
      <c r="T173" s="155">
        <f>S173*H173</f>
        <v>0</v>
      </c>
      <c r="AR173" s="156" t="s">
        <v>126</v>
      </c>
      <c r="AT173" s="156" t="s">
        <v>274</v>
      </c>
      <c r="AU173" s="156" t="s">
        <v>88</v>
      </c>
      <c r="AY173" s="17" t="s">
        <v>273</v>
      </c>
      <c r="BE173" s="157">
        <f>IF(N173="základná",J173,0)</f>
        <v>0</v>
      </c>
      <c r="BF173" s="157">
        <f>IF(N173="znížená",J173,0)</f>
        <v>0</v>
      </c>
      <c r="BG173" s="157">
        <f>IF(N173="zákl. prenesená",J173,0)</f>
        <v>0</v>
      </c>
      <c r="BH173" s="157">
        <f>IF(N173="zníž. prenesená",J173,0)</f>
        <v>0</v>
      </c>
      <c r="BI173" s="157">
        <f>IF(N173="nulová",J173,0)</f>
        <v>0</v>
      </c>
      <c r="BJ173" s="17" t="s">
        <v>88</v>
      </c>
      <c r="BK173" s="157">
        <f>ROUND(I173*H173,2)</f>
        <v>0</v>
      </c>
      <c r="BL173" s="17" t="s">
        <v>126</v>
      </c>
      <c r="BM173" s="156" t="s">
        <v>3687</v>
      </c>
    </row>
    <row r="174" spans="2:65" s="11" customFormat="1" ht="22.9" customHeight="1">
      <c r="B174" s="133"/>
      <c r="D174" s="134" t="s">
        <v>74</v>
      </c>
      <c r="E174" s="172" t="s">
        <v>335</v>
      </c>
      <c r="F174" s="172" t="s">
        <v>599</v>
      </c>
      <c r="I174" s="136"/>
      <c r="J174" s="173">
        <f>BK174</f>
        <v>0</v>
      </c>
      <c r="L174" s="133"/>
      <c r="M174" s="138"/>
      <c r="P174" s="139">
        <f>SUM(P175:P243)</f>
        <v>0</v>
      </c>
      <c r="R174" s="139">
        <f>SUM(R175:R243)</f>
        <v>2.3576988400000003</v>
      </c>
      <c r="T174" s="140">
        <f>SUM(T175:T243)</f>
        <v>19.089700000000001</v>
      </c>
      <c r="AR174" s="134" t="s">
        <v>82</v>
      </c>
      <c r="AT174" s="141" t="s">
        <v>74</v>
      </c>
      <c r="AU174" s="141" t="s">
        <v>82</v>
      </c>
      <c r="AY174" s="134" t="s">
        <v>273</v>
      </c>
      <c r="BK174" s="142">
        <f>SUM(BK175:BK243)</f>
        <v>0</v>
      </c>
    </row>
    <row r="175" spans="2:65" s="1" customFormat="1" ht="24.2" customHeight="1">
      <c r="B175" s="143"/>
      <c r="C175" s="144" t="s">
        <v>386</v>
      </c>
      <c r="D175" s="144" t="s">
        <v>274</v>
      </c>
      <c r="E175" s="145" t="s">
        <v>3688</v>
      </c>
      <c r="F175" s="146" t="s">
        <v>3689</v>
      </c>
      <c r="G175" s="147" t="s">
        <v>3690</v>
      </c>
      <c r="H175" s="148">
        <v>0.1</v>
      </c>
      <c r="I175" s="149"/>
      <c r="J175" s="150">
        <f>ROUND(I175*H175,2)</f>
        <v>0</v>
      </c>
      <c r="K175" s="151"/>
      <c r="L175" s="32"/>
      <c r="M175" s="152" t="s">
        <v>1</v>
      </c>
      <c r="N175" s="153" t="s">
        <v>41</v>
      </c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AR175" s="156" t="s">
        <v>126</v>
      </c>
      <c r="AT175" s="156" t="s">
        <v>274</v>
      </c>
      <c r="AU175" s="156" t="s">
        <v>88</v>
      </c>
      <c r="AY175" s="17" t="s">
        <v>273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88</v>
      </c>
      <c r="BK175" s="157">
        <f>ROUND(I175*H175,2)</f>
        <v>0</v>
      </c>
      <c r="BL175" s="17" t="s">
        <v>126</v>
      </c>
      <c r="BM175" s="156" t="s">
        <v>3691</v>
      </c>
    </row>
    <row r="176" spans="2:65" s="1" customFormat="1" ht="16.5" customHeight="1">
      <c r="B176" s="143"/>
      <c r="C176" s="144" t="s">
        <v>390</v>
      </c>
      <c r="D176" s="144" t="s">
        <v>274</v>
      </c>
      <c r="E176" s="145" t="s">
        <v>3692</v>
      </c>
      <c r="F176" s="146" t="s">
        <v>3693</v>
      </c>
      <c r="G176" s="147" t="s">
        <v>344</v>
      </c>
      <c r="H176" s="148">
        <v>4</v>
      </c>
      <c r="I176" s="149"/>
      <c r="J176" s="150">
        <f>ROUND(I176*H176,2)</f>
        <v>0</v>
      </c>
      <c r="K176" s="151"/>
      <c r="L176" s="32"/>
      <c r="M176" s="152" t="s">
        <v>1</v>
      </c>
      <c r="N176" s="153" t="s">
        <v>41</v>
      </c>
      <c r="P176" s="154">
        <f>O176*H176</f>
        <v>0</v>
      </c>
      <c r="Q176" s="154">
        <v>0</v>
      </c>
      <c r="R176" s="154">
        <f>Q176*H176</f>
        <v>0</v>
      </c>
      <c r="S176" s="154">
        <v>0.1021</v>
      </c>
      <c r="T176" s="155">
        <f>S176*H176</f>
        <v>0.40839999999999999</v>
      </c>
      <c r="AR176" s="156" t="s">
        <v>126</v>
      </c>
      <c r="AT176" s="156" t="s">
        <v>274</v>
      </c>
      <c r="AU176" s="156" t="s">
        <v>88</v>
      </c>
      <c r="AY176" s="17" t="s">
        <v>273</v>
      </c>
      <c r="BE176" s="157">
        <f>IF(N176="základná",J176,0)</f>
        <v>0</v>
      </c>
      <c r="BF176" s="157">
        <f>IF(N176="znížená",J176,0)</f>
        <v>0</v>
      </c>
      <c r="BG176" s="157">
        <f>IF(N176="zákl. prenesená",J176,0)</f>
        <v>0</v>
      </c>
      <c r="BH176" s="157">
        <f>IF(N176="zníž. prenesená",J176,0)</f>
        <v>0</v>
      </c>
      <c r="BI176" s="157">
        <f>IF(N176="nulová",J176,0)</f>
        <v>0</v>
      </c>
      <c r="BJ176" s="17" t="s">
        <v>88</v>
      </c>
      <c r="BK176" s="157">
        <f>ROUND(I176*H176,2)</f>
        <v>0</v>
      </c>
      <c r="BL176" s="17" t="s">
        <v>126</v>
      </c>
      <c r="BM176" s="156" t="s">
        <v>3694</v>
      </c>
    </row>
    <row r="177" spans="2:65" s="1" customFormat="1" ht="16.5" customHeight="1">
      <c r="B177" s="143"/>
      <c r="C177" s="144" t="s">
        <v>394</v>
      </c>
      <c r="D177" s="144" t="s">
        <v>274</v>
      </c>
      <c r="E177" s="145" t="s">
        <v>3695</v>
      </c>
      <c r="F177" s="146" t="s">
        <v>3696</v>
      </c>
      <c r="G177" s="147" t="s">
        <v>344</v>
      </c>
      <c r="H177" s="148">
        <v>8</v>
      </c>
      <c r="I177" s="149"/>
      <c r="J177" s="150">
        <f>ROUND(I177*H177,2)</f>
        <v>0</v>
      </c>
      <c r="K177" s="151"/>
      <c r="L177" s="32"/>
      <c r="M177" s="152" t="s">
        <v>1</v>
      </c>
      <c r="N177" s="153" t="s">
        <v>41</v>
      </c>
      <c r="P177" s="154">
        <f>O177*H177</f>
        <v>0</v>
      </c>
      <c r="Q177" s="154">
        <v>0</v>
      </c>
      <c r="R177" s="154">
        <f>Q177*H177</f>
        <v>0</v>
      </c>
      <c r="S177" s="154">
        <v>0.1021</v>
      </c>
      <c r="T177" s="155">
        <f>S177*H177</f>
        <v>0.81679999999999997</v>
      </c>
      <c r="AR177" s="156" t="s">
        <v>126</v>
      </c>
      <c r="AT177" s="156" t="s">
        <v>274</v>
      </c>
      <c r="AU177" s="156" t="s">
        <v>88</v>
      </c>
      <c r="AY177" s="17" t="s">
        <v>273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7" t="s">
        <v>88</v>
      </c>
      <c r="BK177" s="157">
        <f>ROUND(I177*H177,2)</f>
        <v>0</v>
      </c>
      <c r="BL177" s="17" t="s">
        <v>126</v>
      </c>
      <c r="BM177" s="156" t="s">
        <v>3697</v>
      </c>
    </row>
    <row r="178" spans="2:65" s="1" customFormat="1" ht="24.2" customHeight="1">
      <c r="B178" s="143"/>
      <c r="C178" s="144" t="s">
        <v>398</v>
      </c>
      <c r="D178" s="144" t="s">
        <v>274</v>
      </c>
      <c r="E178" s="145" t="s">
        <v>3698</v>
      </c>
      <c r="F178" s="146" t="s">
        <v>3699</v>
      </c>
      <c r="G178" s="147" t="s">
        <v>344</v>
      </c>
      <c r="H178" s="148">
        <v>36</v>
      </c>
      <c r="I178" s="149"/>
      <c r="J178" s="150">
        <f>ROUND(I178*H178,2)</f>
        <v>0</v>
      </c>
      <c r="K178" s="151"/>
      <c r="L178" s="32"/>
      <c r="M178" s="152" t="s">
        <v>1</v>
      </c>
      <c r="N178" s="153" t="s">
        <v>41</v>
      </c>
      <c r="P178" s="154">
        <f>O178*H178</f>
        <v>0</v>
      </c>
      <c r="Q178" s="154">
        <v>1.2849000000000001E-4</v>
      </c>
      <c r="R178" s="154">
        <f>Q178*H178</f>
        <v>4.6256400000000003E-3</v>
      </c>
      <c r="S178" s="154">
        <v>0</v>
      </c>
      <c r="T178" s="155">
        <f>S178*H178</f>
        <v>0</v>
      </c>
      <c r="AR178" s="156" t="s">
        <v>126</v>
      </c>
      <c r="AT178" s="156" t="s">
        <v>274</v>
      </c>
      <c r="AU178" s="156" t="s">
        <v>88</v>
      </c>
      <c r="AY178" s="17" t="s">
        <v>273</v>
      </c>
      <c r="BE178" s="157">
        <f>IF(N178="základná",J178,0)</f>
        <v>0</v>
      </c>
      <c r="BF178" s="157">
        <f>IF(N178="znížená",J178,0)</f>
        <v>0</v>
      </c>
      <c r="BG178" s="157">
        <f>IF(N178="zákl. prenesená",J178,0)</f>
        <v>0</v>
      </c>
      <c r="BH178" s="157">
        <f>IF(N178="zníž. prenesená",J178,0)</f>
        <v>0</v>
      </c>
      <c r="BI178" s="157">
        <f>IF(N178="nulová",J178,0)</f>
        <v>0</v>
      </c>
      <c r="BJ178" s="17" t="s">
        <v>88</v>
      </c>
      <c r="BK178" s="157">
        <f>ROUND(I178*H178,2)</f>
        <v>0</v>
      </c>
      <c r="BL178" s="17" t="s">
        <v>126</v>
      </c>
      <c r="BM178" s="156" t="s">
        <v>3700</v>
      </c>
    </row>
    <row r="179" spans="2:65" s="1" customFormat="1" ht="24.2" customHeight="1">
      <c r="B179" s="143"/>
      <c r="C179" s="144" t="s">
        <v>402</v>
      </c>
      <c r="D179" s="144" t="s">
        <v>274</v>
      </c>
      <c r="E179" s="145" t="s">
        <v>3701</v>
      </c>
      <c r="F179" s="146" t="s">
        <v>3702</v>
      </c>
      <c r="G179" s="147" t="s">
        <v>338</v>
      </c>
      <c r="H179" s="148">
        <v>20</v>
      </c>
      <c r="I179" s="149"/>
      <c r="J179" s="150">
        <f>ROUND(I179*H179,2)</f>
        <v>0</v>
      </c>
      <c r="K179" s="151"/>
      <c r="L179" s="32"/>
      <c r="M179" s="152" t="s">
        <v>1</v>
      </c>
      <c r="N179" s="153" t="s">
        <v>41</v>
      </c>
      <c r="P179" s="154">
        <f>O179*H179</f>
        <v>0</v>
      </c>
      <c r="Q179" s="154">
        <v>0</v>
      </c>
      <c r="R179" s="154">
        <f>Q179*H179</f>
        <v>0</v>
      </c>
      <c r="S179" s="154">
        <v>0</v>
      </c>
      <c r="T179" s="155">
        <f>S179*H179</f>
        <v>0</v>
      </c>
      <c r="AR179" s="156" t="s">
        <v>126</v>
      </c>
      <c r="AT179" s="156" t="s">
        <v>274</v>
      </c>
      <c r="AU179" s="156" t="s">
        <v>88</v>
      </c>
      <c r="AY179" s="17" t="s">
        <v>273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7" t="s">
        <v>88</v>
      </c>
      <c r="BK179" s="157">
        <f>ROUND(I179*H179,2)</f>
        <v>0</v>
      </c>
      <c r="BL179" s="17" t="s">
        <v>126</v>
      </c>
      <c r="BM179" s="156" t="s">
        <v>3703</v>
      </c>
    </row>
    <row r="180" spans="2:65" s="14" customFormat="1">
      <c r="B180" s="174"/>
      <c r="D180" s="159" t="s">
        <v>278</v>
      </c>
      <c r="E180" s="175" t="s">
        <v>1</v>
      </c>
      <c r="F180" s="176" t="s">
        <v>3704</v>
      </c>
      <c r="H180" s="177">
        <v>20</v>
      </c>
      <c r="I180" s="178"/>
      <c r="L180" s="174"/>
      <c r="M180" s="179"/>
      <c r="T180" s="180"/>
      <c r="AT180" s="175" t="s">
        <v>278</v>
      </c>
      <c r="AU180" s="175" t="s">
        <v>88</v>
      </c>
      <c r="AV180" s="14" t="s">
        <v>88</v>
      </c>
      <c r="AW180" s="14" t="s">
        <v>32</v>
      </c>
      <c r="AX180" s="14" t="s">
        <v>75</v>
      </c>
      <c r="AY180" s="175" t="s">
        <v>273</v>
      </c>
    </row>
    <row r="181" spans="2:65" s="13" customFormat="1">
      <c r="B181" s="165"/>
      <c r="D181" s="159" t="s">
        <v>278</v>
      </c>
      <c r="E181" s="166" t="s">
        <v>1</v>
      </c>
      <c r="F181" s="167" t="s">
        <v>285</v>
      </c>
      <c r="H181" s="168">
        <v>20</v>
      </c>
      <c r="I181" s="169"/>
      <c r="L181" s="165"/>
      <c r="M181" s="170"/>
      <c r="T181" s="171"/>
      <c r="AT181" s="166" t="s">
        <v>278</v>
      </c>
      <c r="AU181" s="166" t="s">
        <v>88</v>
      </c>
      <c r="AV181" s="13" t="s">
        <v>126</v>
      </c>
      <c r="AW181" s="13" t="s">
        <v>32</v>
      </c>
      <c r="AX181" s="13" t="s">
        <v>82</v>
      </c>
      <c r="AY181" s="166" t="s">
        <v>273</v>
      </c>
    </row>
    <row r="182" spans="2:65" s="1" customFormat="1" ht="21.75" customHeight="1">
      <c r="B182" s="143"/>
      <c r="C182" s="144" t="s">
        <v>7</v>
      </c>
      <c r="D182" s="144" t="s">
        <v>274</v>
      </c>
      <c r="E182" s="145" t="s">
        <v>3705</v>
      </c>
      <c r="F182" s="146" t="s">
        <v>3706</v>
      </c>
      <c r="G182" s="147" t="s">
        <v>344</v>
      </c>
      <c r="H182" s="148">
        <v>13.5</v>
      </c>
      <c r="I182" s="149"/>
      <c r="J182" s="150">
        <f>ROUND(I182*H182,2)</f>
        <v>0</v>
      </c>
      <c r="K182" s="151"/>
      <c r="L182" s="32"/>
      <c r="M182" s="152" t="s">
        <v>1</v>
      </c>
      <c r="N182" s="153" t="s">
        <v>41</v>
      </c>
      <c r="P182" s="154">
        <f>O182*H182</f>
        <v>0</v>
      </c>
      <c r="Q182" s="154">
        <v>0</v>
      </c>
      <c r="R182" s="154">
        <f>Q182*H182</f>
        <v>0</v>
      </c>
      <c r="S182" s="154">
        <v>2.1000000000000001E-2</v>
      </c>
      <c r="T182" s="155">
        <f>S182*H182</f>
        <v>0.28350000000000003</v>
      </c>
      <c r="AR182" s="156" t="s">
        <v>126</v>
      </c>
      <c r="AT182" s="156" t="s">
        <v>274</v>
      </c>
      <c r="AU182" s="156" t="s">
        <v>88</v>
      </c>
      <c r="AY182" s="17" t="s">
        <v>273</v>
      </c>
      <c r="BE182" s="157">
        <f>IF(N182="základná",J182,0)</f>
        <v>0</v>
      </c>
      <c r="BF182" s="157">
        <f>IF(N182="znížená",J182,0)</f>
        <v>0</v>
      </c>
      <c r="BG182" s="157">
        <f>IF(N182="zákl. prenesená",J182,0)</f>
        <v>0</v>
      </c>
      <c r="BH182" s="157">
        <f>IF(N182="zníž. prenesená",J182,0)</f>
        <v>0</v>
      </c>
      <c r="BI182" s="157">
        <f>IF(N182="nulová",J182,0)</f>
        <v>0</v>
      </c>
      <c r="BJ182" s="17" t="s">
        <v>88</v>
      </c>
      <c r="BK182" s="157">
        <f>ROUND(I182*H182,2)</f>
        <v>0</v>
      </c>
      <c r="BL182" s="17" t="s">
        <v>126</v>
      </c>
      <c r="BM182" s="156" t="s">
        <v>3707</v>
      </c>
    </row>
    <row r="183" spans="2:65" s="14" customFormat="1">
      <c r="B183" s="174"/>
      <c r="D183" s="159" t="s">
        <v>278</v>
      </c>
      <c r="E183" s="175" t="s">
        <v>1</v>
      </c>
      <c r="F183" s="176" t="s">
        <v>3708</v>
      </c>
      <c r="H183" s="177">
        <v>13.5</v>
      </c>
      <c r="I183" s="178"/>
      <c r="L183" s="174"/>
      <c r="M183" s="179"/>
      <c r="T183" s="180"/>
      <c r="AT183" s="175" t="s">
        <v>278</v>
      </c>
      <c r="AU183" s="175" t="s">
        <v>88</v>
      </c>
      <c r="AV183" s="14" t="s">
        <v>88</v>
      </c>
      <c r="AW183" s="14" t="s">
        <v>32</v>
      </c>
      <c r="AX183" s="14" t="s">
        <v>82</v>
      </c>
      <c r="AY183" s="175" t="s">
        <v>273</v>
      </c>
    </row>
    <row r="184" spans="2:65" s="1" customFormat="1" ht="24.2" customHeight="1">
      <c r="B184" s="143"/>
      <c r="C184" s="144" t="s">
        <v>409</v>
      </c>
      <c r="D184" s="144" t="s">
        <v>274</v>
      </c>
      <c r="E184" s="145" t="s">
        <v>3709</v>
      </c>
      <c r="F184" s="146" t="s">
        <v>3710</v>
      </c>
      <c r="G184" s="147" t="s">
        <v>344</v>
      </c>
      <c r="H184" s="148">
        <v>4</v>
      </c>
      <c r="I184" s="149"/>
      <c r="J184" s="150">
        <f>ROUND(I184*H184,2)</f>
        <v>0</v>
      </c>
      <c r="K184" s="151"/>
      <c r="L184" s="32"/>
      <c r="M184" s="152" t="s">
        <v>1</v>
      </c>
      <c r="N184" s="153" t="s">
        <v>41</v>
      </c>
      <c r="P184" s="154">
        <f>O184*H184</f>
        <v>0</v>
      </c>
      <c r="Q184" s="154">
        <v>0</v>
      </c>
      <c r="R184" s="154">
        <f>Q184*H184</f>
        <v>0</v>
      </c>
      <c r="S184" s="154">
        <v>0.05</v>
      </c>
      <c r="T184" s="155">
        <f>S184*H184</f>
        <v>0.2</v>
      </c>
      <c r="AR184" s="156" t="s">
        <v>126</v>
      </c>
      <c r="AT184" s="156" t="s">
        <v>274</v>
      </c>
      <c r="AU184" s="156" t="s">
        <v>88</v>
      </c>
      <c r="AY184" s="17" t="s">
        <v>273</v>
      </c>
      <c r="BE184" s="157">
        <f>IF(N184="základná",J184,0)</f>
        <v>0</v>
      </c>
      <c r="BF184" s="157">
        <f>IF(N184="znížená",J184,0)</f>
        <v>0</v>
      </c>
      <c r="BG184" s="157">
        <f>IF(N184="zákl. prenesená",J184,0)</f>
        <v>0</v>
      </c>
      <c r="BH184" s="157">
        <f>IF(N184="zníž. prenesená",J184,0)</f>
        <v>0</v>
      </c>
      <c r="BI184" s="157">
        <f>IF(N184="nulová",J184,0)</f>
        <v>0</v>
      </c>
      <c r="BJ184" s="17" t="s">
        <v>88</v>
      </c>
      <c r="BK184" s="157">
        <f>ROUND(I184*H184,2)</f>
        <v>0</v>
      </c>
      <c r="BL184" s="17" t="s">
        <v>126</v>
      </c>
      <c r="BM184" s="156" t="s">
        <v>3711</v>
      </c>
    </row>
    <row r="185" spans="2:65" s="14" customFormat="1">
      <c r="B185" s="174"/>
      <c r="D185" s="159" t="s">
        <v>278</v>
      </c>
      <c r="E185" s="175" t="s">
        <v>1</v>
      </c>
      <c r="F185" s="176" t="s">
        <v>3712</v>
      </c>
      <c r="H185" s="177">
        <v>4</v>
      </c>
      <c r="I185" s="178"/>
      <c r="L185" s="174"/>
      <c r="M185" s="179"/>
      <c r="T185" s="180"/>
      <c r="AT185" s="175" t="s">
        <v>278</v>
      </c>
      <c r="AU185" s="175" t="s">
        <v>88</v>
      </c>
      <c r="AV185" s="14" t="s">
        <v>88</v>
      </c>
      <c r="AW185" s="14" t="s">
        <v>32</v>
      </c>
      <c r="AX185" s="14" t="s">
        <v>82</v>
      </c>
      <c r="AY185" s="175" t="s">
        <v>273</v>
      </c>
    </row>
    <row r="186" spans="2:65" s="1" customFormat="1" ht="33" customHeight="1">
      <c r="B186" s="143"/>
      <c r="C186" s="144" t="s">
        <v>413</v>
      </c>
      <c r="D186" s="144" t="s">
        <v>274</v>
      </c>
      <c r="E186" s="145" t="s">
        <v>3713</v>
      </c>
      <c r="F186" s="146" t="s">
        <v>3714</v>
      </c>
      <c r="G186" s="147" t="s">
        <v>547</v>
      </c>
      <c r="H186" s="148">
        <v>180</v>
      </c>
      <c r="I186" s="149"/>
      <c r="J186" s="150">
        <f>ROUND(I186*H186,2)</f>
        <v>0</v>
      </c>
      <c r="K186" s="151"/>
      <c r="L186" s="32"/>
      <c r="M186" s="152" t="s">
        <v>1</v>
      </c>
      <c r="N186" s="153" t="s">
        <v>41</v>
      </c>
      <c r="P186" s="154">
        <f>O186*H186</f>
        <v>0</v>
      </c>
      <c r="Q186" s="154">
        <v>4.5899999999999998E-5</v>
      </c>
      <c r="R186" s="154">
        <f>Q186*H186</f>
        <v>8.2620000000000002E-3</v>
      </c>
      <c r="S186" s="154">
        <v>1E-3</v>
      </c>
      <c r="T186" s="155">
        <f>S186*H186</f>
        <v>0.18</v>
      </c>
      <c r="AR186" s="156" t="s">
        <v>375</v>
      </c>
      <c r="AT186" s="156" t="s">
        <v>274</v>
      </c>
      <c r="AU186" s="156" t="s">
        <v>88</v>
      </c>
      <c r="AY186" s="17" t="s">
        <v>273</v>
      </c>
      <c r="BE186" s="157">
        <f>IF(N186="základná",J186,0)</f>
        <v>0</v>
      </c>
      <c r="BF186" s="157">
        <f>IF(N186="znížená",J186,0)</f>
        <v>0</v>
      </c>
      <c r="BG186" s="157">
        <f>IF(N186="zákl. prenesená",J186,0)</f>
        <v>0</v>
      </c>
      <c r="BH186" s="157">
        <f>IF(N186="zníž. prenesená",J186,0)</f>
        <v>0</v>
      </c>
      <c r="BI186" s="157">
        <f>IF(N186="nulová",J186,0)</f>
        <v>0</v>
      </c>
      <c r="BJ186" s="17" t="s">
        <v>88</v>
      </c>
      <c r="BK186" s="157">
        <f>ROUND(I186*H186,2)</f>
        <v>0</v>
      </c>
      <c r="BL186" s="17" t="s">
        <v>375</v>
      </c>
      <c r="BM186" s="156" t="s">
        <v>3715</v>
      </c>
    </row>
    <row r="187" spans="2:65" s="14" customFormat="1">
      <c r="B187" s="174"/>
      <c r="D187" s="159" t="s">
        <v>278</v>
      </c>
      <c r="E187" s="175" t="s">
        <v>1</v>
      </c>
      <c r="F187" s="176" t="s">
        <v>3716</v>
      </c>
      <c r="H187" s="177">
        <v>180</v>
      </c>
      <c r="I187" s="178"/>
      <c r="L187" s="174"/>
      <c r="M187" s="179"/>
      <c r="T187" s="180"/>
      <c r="AT187" s="175" t="s">
        <v>278</v>
      </c>
      <c r="AU187" s="175" t="s">
        <v>88</v>
      </c>
      <c r="AV187" s="14" t="s">
        <v>88</v>
      </c>
      <c r="AW187" s="14" t="s">
        <v>32</v>
      </c>
      <c r="AX187" s="14" t="s">
        <v>82</v>
      </c>
      <c r="AY187" s="175" t="s">
        <v>273</v>
      </c>
    </row>
    <row r="188" spans="2:65" s="1" customFormat="1" ht="16.5" customHeight="1">
      <c r="B188" s="143"/>
      <c r="C188" s="144" t="s">
        <v>417</v>
      </c>
      <c r="D188" s="144" t="s">
        <v>274</v>
      </c>
      <c r="E188" s="145" t="s">
        <v>3717</v>
      </c>
      <c r="F188" s="146" t="s">
        <v>3718</v>
      </c>
      <c r="G188" s="147" t="s">
        <v>318</v>
      </c>
      <c r="H188" s="148">
        <v>6</v>
      </c>
      <c r="I188" s="149"/>
      <c r="J188" s="150">
        <f>ROUND(I188*H188,2)</f>
        <v>0</v>
      </c>
      <c r="K188" s="151"/>
      <c r="L188" s="32"/>
      <c r="M188" s="152" t="s">
        <v>1</v>
      </c>
      <c r="N188" s="153" t="s">
        <v>41</v>
      </c>
      <c r="P188" s="154">
        <f>O188*H188</f>
        <v>0</v>
      </c>
      <c r="Q188" s="154">
        <v>4.5899999999999998E-5</v>
      </c>
      <c r="R188" s="154">
        <f>Q188*H188</f>
        <v>2.7539999999999997E-4</v>
      </c>
      <c r="S188" s="154">
        <v>1E-3</v>
      </c>
      <c r="T188" s="155">
        <f>S188*H188</f>
        <v>6.0000000000000001E-3</v>
      </c>
      <c r="AR188" s="156" t="s">
        <v>375</v>
      </c>
      <c r="AT188" s="156" t="s">
        <v>274</v>
      </c>
      <c r="AU188" s="156" t="s">
        <v>88</v>
      </c>
      <c r="AY188" s="17" t="s">
        <v>273</v>
      </c>
      <c r="BE188" s="157">
        <f>IF(N188="základná",J188,0)</f>
        <v>0</v>
      </c>
      <c r="BF188" s="157">
        <f>IF(N188="znížená",J188,0)</f>
        <v>0</v>
      </c>
      <c r="BG188" s="157">
        <f>IF(N188="zákl. prenesená",J188,0)</f>
        <v>0</v>
      </c>
      <c r="BH188" s="157">
        <f>IF(N188="zníž. prenesená",J188,0)</f>
        <v>0</v>
      </c>
      <c r="BI188" s="157">
        <f>IF(N188="nulová",J188,0)</f>
        <v>0</v>
      </c>
      <c r="BJ188" s="17" t="s">
        <v>88</v>
      </c>
      <c r="BK188" s="157">
        <f>ROUND(I188*H188,2)</f>
        <v>0</v>
      </c>
      <c r="BL188" s="17" t="s">
        <v>375</v>
      </c>
      <c r="BM188" s="156" t="s">
        <v>3719</v>
      </c>
    </row>
    <row r="189" spans="2:65" s="14" customFormat="1">
      <c r="B189" s="174"/>
      <c r="D189" s="159" t="s">
        <v>278</v>
      </c>
      <c r="E189" s="175" t="s">
        <v>1</v>
      </c>
      <c r="F189" s="176" t="s">
        <v>3720</v>
      </c>
      <c r="H189" s="177">
        <v>6</v>
      </c>
      <c r="I189" s="178"/>
      <c r="L189" s="174"/>
      <c r="M189" s="179"/>
      <c r="T189" s="180"/>
      <c r="AT189" s="175" t="s">
        <v>278</v>
      </c>
      <c r="AU189" s="175" t="s">
        <v>88</v>
      </c>
      <c r="AV189" s="14" t="s">
        <v>88</v>
      </c>
      <c r="AW189" s="14" t="s">
        <v>32</v>
      </c>
      <c r="AX189" s="14" t="s">
        <v>82</v>
      </c>
      <c r="AY189" s="175" t="s">
        <v>273</v>
      </c>
    </row>
    <row r="190" spans="2:65" s="1" customFormat="1" ht="24.2" customHeight="1">
      <c r="B190" s="143"/>
      <c r="C190" s="144" t="s">
        <v>419</v>
      </c>
      <c r="D190" s="144" t="s">
        <v>274</v>
      </c>
      <c r="E190" s="145" t="s">
        <v>613</v>
      </c>
      <c r="F190" s="146" t="s">
        <v>614</v>
      </c>
      <c r="G190" s="147" t="s">
        <v>338</v>
      </c>
      <c r="H190" s="148">
        <v>94</v>
      </c>
      <c r="I190" s="149"/>
      <c r="J190" s="150">
        <f>ROUND(I190*H190,2)</f>
        <v>0</v>
      </c>
      <c r="K190" s="151"/>
      <c r="L190" s="32"/>
      <c r="M190" s="152" t="s">
        <v>1</v>
      </c>
      <c r="N190" s="153" t="s">
        <v>41</v>
      </c>
      <c r="P190" s="154">
        <f>O190*H190</f>
        <v>0</v>
      </c>
      <c r="Q190" s="154">
        <v>0</v>
      </c>
      <c r="R190" s="154">
        <f>Q190*H190</f>
        <v>0</v>
      </c>
      <c r="S190" s="154">
        <v>0</v>
      </c>
      <c r="T190" s="155">
        <f>S190*H190</f>
        <v>0</v>
      </c>
      <c r="AR190" s="156" t="s">
        <v>126</v>
      </c>
      <c r="AT190" s="156" t="s">
        <v>274</v>
      </c>
      <c r="AU190" s="156" t="s">
        <v>88</v>
      </c>
      <c r="AY190" s="17" t="s">
        <v>273</v>
      </c>
      <c r="BE190" s="157">
        <f>IF(N190="základná",J190,0)</f>
        <v>0</v>
      </c>
      <c r="BF190" s="157">
        <f>IF(N190="znížená",J190,0)</f>
        <v>0</v>
      </c>
      <c r="BG190" s="157">
        <f>IF(N190="zákl. prenesená",J190,0)</f>
        <v>0</v>
      </c>
      <c r="BH190" s="157">
        <f>IF(N190="zníž. prenesená",J190,0)</f>
        <v>0</v>
      </c>
      <c r="BI190" s="157">
        <f>IF(N190="nulová",J190,0)</f>
        <v>0</v>
      </c>
      <c r="BJ190" s="17" t="s">
        <v>88</v>
      </c>
      <c r="BK190" s="157">
        <f>ROUND(I190*H190,2)</f>
        <v>0</v>
      </c>
      <c r="BL190" s="17" t="s">
        <v>126</v>
      </c>
      <c r="BM190" s="156" t="s">
        <v>3721</v>
      </c>
    </row>
    <row r="191" spans="2:65" s="14" customFormat="1">
      <c r="B191" s="174"/>
      <c r="D191" s="159" t="s">
        <v>278</v>
      </c>
      <c r="E191" s="175" t="s">
        <v>3613</v>
      </c>
      <c r="F191" s="176" t="s">
        <v>3722</v>
      </c>
      <c r="H191" s="177">
        <v>94</v>
      </c>
      <c r="I191" s="178"/>
      <c r="L191" s="174"/>
      <c r="M191" s="179"/>
      <c r="T191" s="180"/>
      <c r="AT191" s="175" t="s">
        <v>278</v>
      </c>
      <c r="AU191" s="175" t="s">
        <v>88</v>
      </c>
      <c r="AV191" s="14" t="s">
        <v>88</v>
      </c>
      <c r="AW191" s="14" t="s">
        <v>32</v>
      </c>
      <c r="AX191" s="14" t="s">
        <v>75</v>
      </c>
      <c r="AY191" s="175" t="s">
        <v>273</v>
      </c>
    </row>
    <row r="192" spans="2:65" s="13" customFormat="1">
      <c r="B192" s="165"/>
      <c r="D192" s="159" t="s">
        <v>278</v>
      </c>
      <c r="E192" s="166" t="s">
        <v>1</v>
      </c>
      <c r="F192" s="167" t="s">
        <v>285</v>
      </c>
      <c r="H192" s="168">
        <v>94</v>
      </c>
      <c r="I192" s="169"/>
      <c r="L192" s="165"/>
      <c r="M192" s="170"/>
      <c r="T192" s="171"/>
      <c r="AT192" s="166" t="s">
        <v>278</v>
      </c>
      <c r="AU192" s="166" t="s">
        <v>88</v>
      </c>
      <c r="AV192" s="13" t="s">
        <v>126</v>
      </c>
      <c r="AW192" s="13" t="s">
        <v>32</v>
      </c>
      <c r="AX192" s="13" t="s">
        <v>82</v>
      </c>
      <c r="AY192" s="166" t="s">
        <v>273</v>
      </c>
    </row>
    <row r="193" spans="2:65" s="1" customFormat="1" ht="37.9" customHeight="1">
      <c r="B193" s="143"/>
      <c r="C193" s="144" t="s">
        <v>422</v>
      </c>
      <c r="D193" s="144" t="s">
        <v>274</v>
      </c>
      <c r="E193" s="145" t="s">
        <v>3723</v>
      </c>
      <c r="F193" s="146" t="s">
        <v>3724</v>
      </c>
      <c r="G193" s="147" t="s">
        <v>338</v>
      </c>
      <c r="H193" s="148">
        <v>92</v>
      </c>
      <c r="I193" s="149"/>
      <c r="J193" s="150">
        <f>ROUND(I193*H193,2)</f>
        <v>0</v>
      </c>
      <c r="K193" s="151"/>
      <c r="L193" s="32"/>
      <c r="M193" s="152" t="s">
        <v>1</v>
      </c>
      <c r="N193" s="153" t="s">
        <v>41</v>
      </c>
      <c r="P193" s="154">
        <f>O193*H193</f>
        <v>0</v>
      </c>
      <c r="Q193" s="154">
        <v>0</v>
      </c>
      <c r="R193" s="154">
        <f>Q193*H193</f>
        <v>0</v>
      </c>
      <c r="S193" s="154">
        <v>6.5000000000000002E-2</v>
      </c>
      <c r="T193" s="155">
        <f>S193*H193</f>
        <v>5.98</v>
      </c>
      <c r="AR193" s="156" t="s">
        <v>126</v>
      </c>
      <c r="AT193" s="156" t="s">
        <v>274</v>
      </c>
      <c r="AU193" s="156" t="s">
        <v>88</v>
      </c>
      <c r="AY193" s="17" t="s">
        <v>273</v>
      </c>
      <c r="BE193" s="157">
        <f>IF(N193="základná",J193,0)</f>
        <v>0</v>
      </c>
      <c r="BF193" s="157">
        <f>IF(N193="znížená",J193,0)</f>
        <v>0</v>
      </c>
      <c r="BG193" s="157">
        <f>IF(N193="zákl. prenesená",J193,0)</f>
        <v>0</v>
      </c>
      <c r="BH193" s="157">
        <f>IF(N193="zníž. prenesená",J193,0)</f>
        <v>0</v>
      </c>
      <c r="BI193" s="157">
        <f>IF(N193="nulová",J193,0)</f>
        <v>0</v>
      </c>
      <c r="BJ193" s="17" t="s">
        <v>88</v>
      </c>
      <c r="BK193" s="157">
        <f>ROUND(I193*H193,2)</f>
        <v>0</v>
      </c>
      <c r="BL193" s="17" t="s">
        <v>126</v>
      </c>
      <c r="BM193" s="156" t="s">
        <v>3725</v>
      </c>
    </row>
    <row r="194" spans="2:65" s="14" customFormat="1" ht="22.5">
      <c r="B194" s="174"/>
      <c r="D194" s="159" t="s">
        <v>278</v>
      </c>
      <c r="E194" s="175" t="s">
        <v>1</v>
      </c>
      <c r="F194" s="176" t="s">
        <v>3726</v>
      </c>
      <c r="H194" s="177">
        <v>92</v>
      </c>
      <c r="I194" s="178"/>
      <c r="L194" s="174"/>
      <c r="M194" s="179"/>
      <c r="T194" s="180"/>
      <c r="AT194" s="175" t="s">
        <v>278</v>
      </c>
      <c r="AU194" s="175" t="s">
        <v>88</v>
      </c>
      <c r="AV194" s="14" t="s">
        <v>88</v>
      </c>
      <c r="AW194" s="14" t="s">
        <v>32</v>
      </c>
      <c r="AX194" s="14" t="s">
        <v>75</v>
      </c>
      <c r="AY194" s="175" t="s">
        <v>273</v>
      </c>
    </row>
    <row r="195" spans="2:65" s="13" customFormat="1">
      <c r="B195" s="165"/>
      <c r="D195" s="159" t="s">
        <v>278</v>
      </c>
      <c r="E195" s="166" t="s">
        <v>1</v>
      </c>
      <c r="F195" s="167" t="s">
        <v>285</v>
      </c>
      <c r="H195" s="168">
        <v>92</v>
      </c>
      <c r="I195" s="169"/>
      <c r="L195" s="165"/>
      <c r="M195" s="170"/>
      <c r="T195" s="171"/>
      <c r="AT195" s="166" t="s">
        <v>278</v>
      </c>
      <c r="AU195" s="166" t="s">
        <v>88</v>
      </c>
      <c r="AV195" s="13" t="s">
        <v>126</v>
      </c>
      <c r="AW195" s="13" t="s">
        <v>32</v>
      </c>
      <c r="AX195" s="13" t="s">
        <v>82</v>
      </c>
      <c r="AY195" s="166" t="s">
        <v>273</v>
      </c>
    </row>
    <row r="196" spans="2:65" s="1" customFormat="1" ht="37.9" customHeight="1">
      <c r="B196" s="143"/>
      <c r="C196" s="144" t="s">
        <v>427</v>
      </c>
      <c r="D196" s="144" t="s">
        <v>274</v>
      </c>
      <c r="E196" s="145" t="s">
        <v>3727</v>
      </c>
      <c r="F196" s="146" t="s">
        <v>3728</v>
      </c>
      <c r="G196" s="147" t="s">
        <v>303</v>
      </c>
      <c r="H196" s="148">
        <v>4.625</v>
      </c>
      <c r="I196" s="149"/>
      <c r="J196" s="150">
        <f>ROUND(I196*H196,2)</f>
        <v>0</v>
      </c>
      <c r="K196" s="151"/>
      <c r="L196" s="32"/>
      <c r="M196" s="152" t="s">
        <v>1</v>
      </c>
      <c r="N196" s="153" t="s">
        <v>41</v>
      </c>
      <c r="P196" s="154">
        <f>O196*H196</f>
        <v>0</v>
      </c>
      <c r="Q196" s="154">
        <v>0</v>
      </c>
      <c r="R196" s="154">
        <f>Q196*H196</f>
        <v>0</v>
      </c>
      <c r="S196" s="154">
        <v>2.2000000000000002</v>
      </c>
      <c r="T196" s="155">
        <f>S196*H196</f>
        <v>10.175000000000001</v>
      </c>
      <c r="AR196" s="156" t="s">
        <v>126</v>
      </c>
      <c r="AT196" s="156" t="s">
        <v>274</v>
      </c>
      <c r="AU196" s="156" t="s">
        <v>88</v>
      </c>
      <c r="AY196" s="17" t="s">
        <v>273</v>
      </c>
      <c r="BE196" s="157">
        <f>IF(N196="základná",J196,0)</f>
        <v>0</v>
      </c>
      <c r="BF196" s="157">
        <f>IF(N196="znížená",J196,0)</f>
        <v>0</v>
      </c>
      <c r="BG196" s="157">
        <f>IF(N196="zákl. prenesená",J196,0)</f>
        <v>0</v>
      </c>
      <c r="BH196" s="157">
        <f>IF(N196="zníž. prenesená",J196,0)</f>
        <v>0</v>
      </c>
      <c r="BI196" s="157">
        <f>IF(N196="nulová",J196,0)</f>
        <v>0</v>
      </c>
      <c r="BJ196" s="17" t="s">
        <v>88</v>
      </c>
      <c r="BK196" s="157">
        <f>ROUND(I196*H196,2)</f>
        <v>0</v>
      </c>
      <c r="BL196" s="17" t="s">
        <v>126</v>
      </c>
      <c r="BM196" s="156" t="s">
        <v>3729</v>
      </c>
    </row>
    <row r="197" spans="2:65" s="14" customFormat="1">
      <c r="B197" s="174"/>
      <c r="D197" s="159" t="s">
        <v>278</v>
      </c>
      <c r="E197" s="175" t="s">
        <v>1</v>
      </c>
      <c r="F197" s="176" t="s">
        <v>3730</v>
      </c>
      <c r="H197" s="177">
        <v>4.625</v>
      </c>
      <c r="I197" s="178"/>
      <c r="L197" s="174"/>
      <c r="M197" s="179"/>
      <c r="T197" s="180"/>
      <c r="AT197" s="175" t="s">
        <v>278</v>
      </c>
      <c r="AU197" s="175" t="s">
        <v>88</v>
      </c>
      <c r="AV197" s="14" t="s">
        <v>88</v>
      </c>
      <c r="AW197" s="14" t="s">
        <v>32</v>
      </c>
      <c r="AX197" s="14" t="s">
        <v>75</v>
      </c>
      <c r="AY197" s="175" t="s">
        <v>273</v>
      </c>
    </row>
    <row r="198" spans="2:65" s="13" customFormat="1">
      <c r="B198" s="165"/>
      <c r="D198" s="159" t="s">
        <v>278</v>
      </c>
      <c r="E198" s="166" t="s">
        <v>1</v>
      </c>
      <c r="F198" s="167" t="s">
        <v>285</v>
      </c>
      <c r="H198" s="168">
        <v>4.625</v>
      </c>
      <c r="I198" s="169"/>
      <c r="L198" s="165"/>
      <c r="M198" s="170"/>
      <c r="T198" s="171"/>
      <c r="AT198" s="166" t="s">
        <v>278</v>
      </c>
      <c r="AU198" s="166" t="s">
        <v>88</v>
      </c>
      <c r="AV198" s="13" t="s">
        <v>126</v>
      </c>
      <c r="AW198" s="13" t="s">
        <v>32</v>
      </c>
      <c r="AX198" s="13" t="s">
        <v>82</v>
      </c>
      <c r="AY198" s="166" t="s">
        <v>273</v>
      </c>
    </row>
    <row r="199" spans="2:65" s="1" customFormat="1" ht="37.9" customHeight="1">
      <c r="B199" s="143"/>
      <c r="C199" s="144" t="s">
        <v>444</v>
      </c>
      <c r="D199" s="144" t="s">
        <v>274</v>
      </c>
      <c r="E199" s="145" t="s">
        <v>3723</v>
      </c>
      <c r="F199" s="146" t="s">
        <v>3724</v>
      </c>
      <c r="G199" s="147" t="s">
        <v>338</v>
      </c>
      <c r="H199" s="148">
        <v>16</v>
      </c>
      <c r="I199" s="149"/>
      <c r="J199" s="150">
        <f>ROUND(I199*H199,2)</f>
        <v>0</v>
      </c>
      <c r="K199" s="151"/>
      <c r="L199" s="32"/>
      <c r="M199" s="152" t="s">
        <v>1</v>
      </c>
      <c r="N199" s="153" t="s">
        <v>41</v>
      </c>
      <c r="P199" s="154">
        <f>O199*H199</f>
        <v>0</v>
      </c>
      <c r="Q199" s="154">
        <v>0</v>
      </c>
      <c r="R199" s="154">
        <f>Q199*H199</f>
        <v>0</v>
      </c>
      <c r="S199" s="154">
        <v>6.5000000000000002E-2</v>
      </c>
      <c r="T199" s="155">
        <f>S199*H199</f>
        <v>1.04</v>
      </c>
      <c r="AR199" s="156" t="s">
        <v>126</v>
      </c>
      <c r="AT199" s="156" t="s">
        <v>274</v>
      </c>
      <c r="AU199" s="156" t="s">
        <v>88</v>
      </c>
      <c r="AY199" s="17" t="s">
        <v>273</v>
      </c>
      <c r="BE199" s="157">
        <f>IF(N199="základná",J199,0)</f>
        <v>0</v>
      </c>
      <c r="BF199" s="157">
        <f>IF(N199="znížená",J199,0)</f>
        <v>0</v>
      </c>
      <c r="BG199" s="157">
        <f>IF(N199="zákl. prenesená",J199,0)</f>
        <v>0</v>
      </c>
      <c r="BH199" s="157">
        <f>IF(N199="zníž. prenesená",J199,0)</f>
        <v>0</v>
      </c>
      <c r="BI199" s="157">
        <f>IF(N199="nulová",J199,0)</f>
        <v>0</v>
      </c>
      <c r="BJ199" s="17" t="s">
        <v>88</v>
      </c>
      <c r="BK199" s="157">
        <f>ROUND(I199*H199,2)</f>
        <v>0</v>
      </c>
      <c r="BL199" s="17" t="s">
        <v>126</v>
      </c>
      <c r="BM199" s="156" t="s">
        <v>3731</v>
      </c>
    </row>
    <row r="200" spans="2:65" s="14" customFormat="1">
      <c r="B200" s="174"/>
      <c r="D200" s="159" t="s">
        <v>278</v>
      </c>
      <c r="E200" s="175" t="s">
        <v>1</v>
      </c>
      <c r="F200" s="176" t="s">
        <v>3732</v>
      </c>
      <c r="H200" s="177">
        <v>11.5</v>
      </c>
      <c r="I200" s="178"/>
      <c r="L200" s="174"/>
      <c r="M200" s="179"/>
      <c r="T200" s="180"/>
      <c r="AT200" s="175" t="s">
        <v>278</v>
      </c>
      <c r="AU200" s="175" t="s">
        <v>88</v>
      </c>
      <c r="AV200" s="14" t="s">
        <v>88</v>
      </c>
      <c r="AW200" s="14" t="s">
        <v>32</v>
      </c>
      <c r="AX200" s="14" t="s">
        <v>75</v>
      </c>
      <c r="AY200" s="175" t="s">
        <v>273</v>
      </c>
    </row>
    <row r="201" spans="2:65" s="14" customFormat="1">
      <c r="B201" s="174"/>
      <c r="D201" s="159" t="s">
        <v>278</v>
      </c>
      <c r="E201" s="175" t="s">
        <v>1</v>
      </c>
      <c r="F201" s="176" t="s">
        <v>3733</v>
      </c>
      <c r="H201" s="177">
        <v>4.5</v>
      </c>
      <c r="I201" s="178"/>
      <c r="L201" s="174"/>
      <c r="M201" s="179"/>
      <c r="T201" s="180"/>
      <c r="AT201" s="175" t="s">
        <v>278</v>
      </c>
      <c r="AU201" s="175" t="s">
        <v>88</v>
      </c>
      <c r="AV201" s="14" t="s">
        <v>88</v>
      </c>
      <c r="AW201" s="14" t="s">
        <v>32</v>
      </c>
      <c r="AX201" s="14" t="s">
        <v>75</v>
      </c>
      <c r="AY201" s="175" t="s">
        <v>273</v>
      </c>
    </row>
    <row r="202" spans="2:65" s="13" customFormat="1">
      <c r="B202" s="165"/>
      <c r="D202" s="159" t="s">
        <v>278</v>
      </c>
      <c r="E202" s="166" t="s">
        <v>1</v>
      </c>
      <c r="F202" s="167" t="s">
        <v>285</v>
      </c>
      <c r="H202" s="168">
        <v>16</v>
      </c>
      <c r="I202" s="169"/>
      <c r="L202" s="165"/>
      <c r="M202" s="170"/>
      <c r="T202" s="171"/>
      <c r="AT202" s="166" t="s">
        <v>278</v>
      </c>
      <c r="AU202" s="166" t="s">
        <v>88</v>
      </c>
      <c r="AV202" s="13" t="s">
        <v>126</v>
      </c>
      <c r="AW202" s="13" t="s">
        <v>32</v>
      </c>
      <c r="AX202" s="13" t="s">
        <v>82</v>
      </c>
      <c r="AY202" s="166" t="s">
        <v>273</v>
      </c>
    </row>
    <row r="203" spans="2:65" s="1" customFormat="1" ht="16.5" customHeight="1">
      <c r="B203" s="143"/>
      <c r="C203" s="144" t="s">
        <v>189</v>
      </c>
      <c r="D203" s="144" t="s">
        <v>274</v>
      </c>
      <c r="E203" s="145" t="s">
        <v>3734</v>
      </c>
      <c r="F203" s="146" t="s">
        <v>3735</v>
      </c>
      <c r="G203" s="147" t="s">
        <v>338</v>
      </c>
      <c r="H203" s="148">
        <v>1296</v>
      </c>
      <c r="I203" s="149"/>
      <c r="J203" s="150">
        <f>ROUND(I203*H203,2)</f>
        <v>0</v>
      </c>
      <c r="K203" s="151"/>
      <c r="L203" s="32"/>
      <c r="M203" s="152" t="s">
        <v>1</v>
      </c>
      <c r="N203" s="153" t="s">
        <v>41</v>
      </c>
      <c r="P203" s="154">
        <f>O203*H203</f>
        <v>0</v>
      </c>
      <c r="Q203" s="154">
        <v>0</v>
      </c>
      <c r="R203" s="154">
        <f>Q203*H203</f>
        <v>0</v>
      </c>
      <c r="S203" s="154">
        <v>0</v>
      </c>
      <c r="T203" s="155">
        <f>S203*H203</f>
        <v>0</v>
      </c>
      <c r="AR203" s="156" t="s">
        <v>126</v>
      </c>
      <c r="AT203" s="156" t="s">
        <v>274</v>
      </c>
      <c r="AU203" s="156" t="s">
        <v>88</v>
      </c>
      <c r="AY203" s="17" t="s">
        <v>273</v>
      </c>
      <c r="BE203" s="157">
        <f>IF(N203="základná",J203,0)</f>
        <v>0</v>
      </c>
      <c r="BF203" s="157">
        <f>IF(N203="znížená",J203,0)</f>
        <v>0</v>
      </c>
      <c r="BG203" s="157">
        <f>IF(N203="zákl. prenesená",J203,0)</f>
        <v>0</v>
      </c>
      <c r="BH203" s="157">
        <f>IF(N203="zníž. prenesená",J203,0)</f>
        <v>0</v>
      </c>
      <c r="BI203" s="157">
        <f>IF(N203="nulová",J203,0)</f>
        <v>0</v>
      </c>
      <c r="BJ203" s="17" t="s">
        <v>88</v>
      </c>
      <c r="BK203" s="157">
        <f>ROUND(I203*H203,2)</f>
        <v>0</v>
      </c>
      <c r="BL203" s="17" t="s">
        <v>126</v>
      </c>
      <c r="BM203" s="156" t="s">
        <v>3736</v>
      </c>
    </row>
    <row r="204" spans="2:65" s="14" customFormat="1">
      <c r="B204" s="174"/>
      <c r="D204" s="159" t="s">
        <v>278</v>
      </c>
      <c r="E204" s="175" t="s">
        <v>1</v>
      </c>
      <c r="F204" s="176" t="s">
        <v>3737</v>
      </c>
      <c r="H204" s="177">
        <v>1296</v>
      </c>
      <c r="I204" s="178"/>
      <c r="L204" s="174"/>
      <c r="M204" s="179"/>
      <c r="T204" s="180"/>
      <c r="AT204" s="175" t="s">
        <v>278</v>
      </c>
      <c r="AU204" s="175" t="s">
        <v>88</v>
      </c>
      <c r="AV204" s="14" t="s">
        <v>88</v>
      </c>
      <c r="AW204" s="14" t="s">
        <v>32</v>
      </c>
      <c r="AX204" s="14" t="s">
        <v>75</v>
      </c>
      <c r="AY204" s="175" t="s">
        <v>273</v>
      </c>
    </row>
    <row r="205" spans="2:65" s="13" customFormat="1">
      <c r="B205" s="165"/>
      <c r="D205" s="159" t="s">
        <v>278</v>
      </c>
      <c r="E205" s="166" t="s">
        <v>1</v>
      </c>
      <c r="F205" s="167" t="s">
        <v>285</v>
      </c>
      <c r="H205" s="168">
        <v>1296</v>
      </c>
      <c r="I205" s="169"/>
      <c r="L205" s="165"/>
      <c r="M205" s="170"/>
      <c r="T205" s="171"/>
      <c r="AT205" s="166" t="s">
        <v>278</v>
      </c>
      <c r="AU205" s="166" t="s">
        <v>88</v>
      </c>
      <c r="AV205" s="13" t="s">
        <v>126</v>
      </c>
      <c r="AW205" s="13" t="s">
        <v>32</v>
      </c>
      <c r="AX205" s="13" t="s">
        <v>82</v>
      </c>
      <c r="AY205" s="166" t="s">
        <v>273</v>
      </c>
    </row>
    <row r="206" spans="2:65" s="1" customFormat="1" ht="24.2" customHeight="1">
      <c r="B206" s="143"/>
      <c r="C206" s="144" t="s">
        <v>449</v>
      </c>
      <c r="D206" s="144" t="s">
        <v>274</v>
      </c>
      <c r="E206" s="145" t="s">
        <v>3738</v>
      </c>
      <c r="F206" s="146" t="s">
        <v>3739</v>
      </c>
      <c r="G206" s="147" t="s">
        <v>1041</v>
      </c>
      <c r="H206" s="148">
        <v>1</v>
      </c>
      <c r="I206" s="149"/>
      <c r="J206" s="150">
        <f>ROUND(I206*H206,2)</f>
        <v>0</v>
      </c>
      <c r="K206" s="151"/>
      <c r="L206" s="32"/>
      <c r="M206" s="152" t="s">
        <v>1</v>
      </c>
      <c r="N206" s="153" t="s">
        <v>41</v>
      </c>
      <c r="P206" s="154">
        <f>O206*H206</f>
        <v>0</v>
      </c>
      <c r="Q206" s="154">
        <v>0</v>
      </c>
      <c r="R206" s="154">
        <f>Q206*H206</f>
        <v>0</v>
      </c>
      <c r="S206" s="154">
        <v>0</v>
      </c>
      <c r="T206" s="155">
        <f>S206*H206</f>
        <v>0</v>
      </c>
      <c r="AR206" s="156" t="s">
        <v>126</v>
      </c>
      <c r="AT206" s="156" t="s">
        <v>274</v>
      </c>
      <c r="AU206" s="156" t="s">
        <v>88</v>
      </c>
      <c r="AY206" s="17" t="s">
        <v>273</v>
      </c>
      <c r="BE206" s="157">
        <f>IF(N206="základná",J206,0)</f>
        <v>0</v>
      </c>
      <c r="BF206" s="157">
        <f>IF(N206="znížená",J206,0)</f>
        <v>0</v>
      </c>
      <c r="BG206" s="157">
        <f>IF(N206="zákl. prenesená",J206,0)</f>
        <v>0</v>
      </c>
      <c r="BH206" s="157">
        <f>IF(N206="zníž. prenesená",J206,0)</f>
        <v>0</v>
      </c>
      <c r="BI206" s="157">
        <f>IF(N206="nulová",J206,0)</f>
        <v>0</v>
      </c>
      <c r="BJ206" s="17" t="s">
        <v>88</v>
      </c>
      <c r="BK206" s="157">
        <f>ROUND(I206*H206,2)</f>
        <v>0</v>
      </c>
      <c r="BL206" s="17" t="s">
        <v>126</v>
      </c>
      <c r="BM206" s="156" t="s">
        <v>3740</v>
      </c>
    </row>
    <row r="207" spans="2:65" s="1" customFormat="1" ht="24.2" customHeight="1">
      <c r="B207" s="143"/>
      <c r="C207" s="144" t="s">
        <v>451</v>
      </c>
      <c r="D207" s="144" t="s">
        <v>274</v>
      </c>
      <c r="E207" s="145" t="s">
        <v>3741</v>
      </c>
      <c r="F207" s="146" t="s">
        <v>3742</v>
      </c>
      <c r="G207" s="147" t="s">
        <v>338</v>
      </c>
      <c r="H207" s="148">
        <v>286.5</v>
      </c>
      <c r="I207" s="149"/>
      <c r="J207" s="150">
        <f>ROUND(I207*H207,2)</f>
        <v>0</v>
      </c>
      <c r="K207" s="151"/>
      <c r="L207" s="32"/>
      <c r="M207" s="152" t="s">
        <v>1</v>
      </c>
      <c r="N207" s="153" t="s">
        <v>41</v>
      </c>
      <c r="P207" s="154">
        <f>O207*H207</f>
        <v>0</v>
      </c>
      <c r="Q207" s="154">
        <v>0</v>
      </c>
      <c r="R207" s="154">
        <f>Q207*H207</f>
        <v>0</v>
      </c>
      <c r="S207" s="154">
        <v>0</v>
      </c>
      <c r="T207" s="155">
        <f>S207*H207</f>
        <v>0</v>
      </c>
      <c r="AR207" s="156" t="s">
        <v>126</v>
      </c>
      <c r="AT207" s="156" t="s">
        <v>274</v>
      </c>
      <c r="AU207" s="156" t="s">
        <v>88</v>
      </c>
      <c r="AY207" s="17" t="s">
        <v>273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17" t="s">
        <v>88</v>
      </c>
      <c r="BK207" s="157">
        <f>ROUND(I207*H207,2)</f>
        <v>0</v>
      </c>
      <c r="BL207" s="17" t="s">
        <v>126</v>
      </c>
      <c r="BM207" s="156" t="s">
        <v>3743</v>
      </c>
    </row>
    <row r="208" spans="2:65" s="14" customFormat="1">
      <c r="B208" s="174"/>
      <c r="D208" s="159" t="s">
        <v>278</v>
      </c>
      <c r="E208" s="175" t="s">
        <v>3744</v>
      </c>
      <c r="F208" s="176" t="s">
        <v>3745</v>
      </c>
      <c r="H208" s="177">
        <v>90</v>
      </c>
      <c r="I208" s="178"/>
      <c r="L208" s="174"/>
      <c r="M208" s="179"/>
      <c r="T208" s="180"/>
      <c r="AT208" s="175" t="s">
        <v>278</v>
      </c>
      <c r="AU208" s="175" t="s">
        <v>88</v>
      </c>
      <c r="AV208" s="14" t="s">
        <v>88</v>
      </c>
      <c r="AW208" s="14" t="s">
        <v>32</v>
      </c>
      <c r="AX208" s="14" t="s">
        <v>75</v>
      </c>
      <c r="AY208" s="175" t="s">
        <v>273</v>
      </c>
    </row>
    <row r="209" spans="2:65" s="14" customFormat="1">
      <c r="B209" s="174"/>
      <c r="D209" s="159" t="s">
        <v>278</v>
      </c>
      <c r="E209" s="175" t="s">
        <v>3746</v>
      </c>
      <c r="F209" s="176" t="s">
        <v>3747</v>
      </c>
      <c r="H209" s="177">
        <v>79</v>
      </c>
      <c r="I209" s="178"/>
      <c r="L209" s="174"/>
      <c r="M209" s="179"/>
      <c r="T209" s="180"/>
      <c r="AT209" s="175" t="s">
        <v>278</v>
      </c>
      <c r="AU209" s="175" t="s">
        <v>88</v>
      </c>
      <c r="AV209" s="14" t="s">
        <v>88</v>
      </c>
      <c r="AW209" s="14" t="s">
        <v>32</v>
      </c>
      <c r="AX209" s="14" t="s">
        <v>75</v>
      </c>
      <c r="AY209" s="175" t="s">
        <v>273</v>
      </c>
    </row>
    <row r="210" spans="2:65" s="14" customFormat="1">
      <c r="B210" s="174"/>
      <c r="D210" s="159" t="s">
        <v>278</v>
      </c>
      <c r="E210" s="175" t="s">
        <v>1</v>
      </c>
      <c r="F210" s="176" t="s">
        <v>3748</v>
      </c>
      <c r="H210" s="177">
        <v>15</v>
      </c>
      <c r="I210" s="178"/>
      <c r="L210" s="174"/>
      <c r="M210" s="179"/>
      <c r="T210" s="180"/>
      <c r="AT210" s="175" t="s">
        <v>278</v>
      </c>
      <c r="AU210" s="175" t="s">
        <v>88</v>
      </c>
      <c r="AV210" s="14" t="s">
        <v>88</v>
      </c>
      <c r="AW210" s="14" t="s">
        <v>32</v>
      </c>
      <c r="AX210" s="14" t="s">
        <v>75</v>
      </c>
      <c r="AY210" s="175" t="s">
        <v>273</v>
      </c>
    </row>
    <row r="211" spans="2:65" s="14" customFormat="1">
      <c r="B211" s="174"/>
      <c r="D211" s="159" t="s">
        <v>278</v>
      </c>
      <c r="E211" s="175" t="s">
        <v>1</v>
      </c>
      <c r="F211" s="176" t="s">
        <v>3749</v>
      </c>
      <c r="H211" s="177">
        <v>4</v>
      </c>
      <c r="I211" s="178"/>
      <c r="L211" s="174"/>
      <c r="M211" s="179"/>
      <c r="T211" s="180"/>
      <c r="AT211" s="175" t="s">
        <v>278</v>
      </c>
      <c r="AU211" s="175" t="s">
        <v>88</v>
      </c>
      <c r="AV211" s="14" t="s">
        <v>88</v>
      </c>
      <c r="AW211" s="14" t="s">
        <v>32</v>
      </c>
      <c r="AX211" s="14" t="s">
        <v>75</v>
      </c>
      <c r="AY211" s="175" t="s">
        <v>273</v>
      </c>
    </row>
    <row r="212" spans="2:65" s="14" customFormat="1">
      <c r="B212" s="174"/>
      <c r="D212" s="159" t="s">
        <v>278</v>
      </c>
      <c r="E212" s="175" t="s">
        <v>1</v>
      </c>
      <c r="F212" s="176" t="s">
        <v>3614</v>
      </c>
      <c r="H212" s="177">
        <v>4.5</v>
      </c>
      <c r="I212" s="178"/>
      <c r="L212" s="174"/>
      <c r="M212" s="179"/>
      <c r="T212" s="180"/>
      <c r="AT212" s="175" t="s">
        <v>278</v>
      </c>
      <c r="AU212" s="175" t="s">
        <v>88</v>
      </c>
      <c r="AV212" s="14" t="s">
        <v>88</v>
      </c>
      <c r="AW212" s="14" t="s">
        <v>32</v>
      </c>
      <c r="AX212" s="14" t="s">
        <v>75</v>
      </c>
      <c r="AY212" s="175" t="s">
        <v>273</v>
      </c>
    </row>
    <row r="213" spans="2:65" s="14" customFormat="1">
      <c r="B213" s="174"/>
      <c r="D213" s="159" t="s">
        <v>278</v>
      </c>
      <c r="E213" s="175" t="s">
        <v>1</v>
      </c>
      <c r="F213" s="176" t="s">
        <v>3613</v>
      </c>
      <c r="H213" s="177">
        <v>94</v>
      </c>
      <c r="I213" s="178"/>
      <c r="L213" s="174"/>
      <c r="M213" s="179"/>
      <c r="T213" s="180"/>
      <c r="AT213" s="175" t="s">
        <v>278</v>
      </c>
      <c r="AU213" s="175" t="s">
        <v>88</v>
      </c>
      <c r="AV213" s="14" t="s">
        <v>88</v>
      </c>
      <c r="AW213" s="14" t="s">
        <v>32</v>
      </c>
      <c r="AX213" s="14" t="s">
        <v>75</v>
      </c>
      <c r="AY213" s="175" t="s">
        <v>273</v>
      </c>
    </row>
    <row r="214" spans="2:65" s="13" customFormat="1">
      <c r="B214" s="165"/>
      <c r="D214" s="159" t="s">
        <v>278</v>
      </c>
      <c r="E214" s="166" t="s">
        <v>1</v>
      </c>
      <c r="F214" s="167" t="s">
        <v>285</v>
      </c>
      <c r="H214" s="168">
        <v>286.5</v>
      </c>
      <c r="I214" s="169"/>
      <c r="L214" s="165"/>
      <c r="M214" s="170"/>
      <c r="T214" s="171"/>
      <c r="AT214" s="166" t="s">
        <v>278</v>
      </c>
      <c r="AU214" s="166" t="s">
        <v>88</v>
      </c>
      <c r="AV214" s="13" t="s">
        <v>126</v>
      </c>
      <c r="AW214" s="13" t="s">
        <v>32</v>
      </c>
      <c r="AX214" s="13" t="s">
        <v>82</v>
      </c>
      <c r="AY214" s="166" t="s">
        <v>273</v>
      </c>
    </row>
    <row r="215" spans="2:65" s="1" customFormat="1" ht="33" customHeight="1">
      <c r="B215" s="143"/>
      <c r="C215" s="144" t="s">
        <v>482</v>
      </c>
      <c r="D215" s="144" t="s">
        <v>274</v>
      </c>
      <c r="E215" s="145" t="s">
        <v>3750</v>
      </c>
      <c r="F215" s="146" t="s">
        <v>3751</v>
      </c>
      <c r="G215" s="147" t="s">
        <v>338</v>
      </c>
      <c r="H215" s="148">
        <v>1396</v>
      </c>
      <c r="I215" s="149"/>
      <c r="J215" s="150">
        <f>ROUND(I215*H215,2)</f>
        <v>0</v>
      </c>
      <c r="K215" s="151"/>
      <c r="L215" s="32"/>
      <c r="M215" s="152" t="s">
        <v>1</v>
      </c>
      <c r="N215" s="153" t="s">
        <v>41</v>
      </c>
      <c r="P215" s="154">
        <f>O215*H215</f>
        <v>0</v>
      </c>
      <c r="Q215" s="154">
        <v>0</v>
      </c>
      <c r="R215" s="154">
        <f>Q215*H215</f>
        <v>0</v>
      </c>
      <c r="S215" s="154">
        <v>0</v>
      </c>
      <c r="T215" s="155">
        <f>S215*H215</f>
        <v>0</v>
      </c>
      <c r="AR215" s="156" t="s">
        <v>126</v>
      </c>
      <c r="AT215" s="156" t="s">
        <v>274</v>
      </c>
      <c r="AU215" s="156" t="s">
        <v>88</v>
      </c>
      <c r="AY215" s="17" t="s">
        <v>273</v>
      </c>
      <c r="BE215" s="157">
        <f>IF(N215="základná",J215,0)</f>
        <v>0</v>
      </c>
      <c r="BF215" s="157">
        <f>IF(N215="znížená",J215,0)</f>
        <v>0</v>
      </c>
      <c r="BG215" s="157">
        <f>IF(N215="zákl. prenesená",J215,0)</f>
        <v>0</v>
      </c>
      <c r="BH215" s="157">
        <f>IF(N215="zníž. prenesená",J215,0)</f>
        <v>0</v>
      </c>
      <c r="BI215" s="157">
        <f>IF(N215="nulová",J215,0)</f>
        <v>0</v>
      </c>
      <c r="BJ215" s="17" t="s">
        <v>88</v>
      </c>
      <c r="BK215" s="157">
        <f>ROUND(I215*H215,2)</f>
        <v>0</v>
      </c>
      <c r="BL215" s="17" t="s">
        <v>126</v>
      </c>
      <c r="BM215" s="156" t="s">
        <v>3752</v>
      </c>
    </row>
    <row r="216" spans="2:65" s="14" customFormat="1">
      <c r="B216" s="174"/>
      <c r="D216" s="159" t="s">
        <v>278</v>
      </c>
      <c r="E216" s="175" t="s">
        <v>1</v>
      </c>
      <c r="F216" s="176" t="s">
        <v>3753</v>
      </c>
      <c r="H216" s="177">
        <v>806</v>
      </c>
      <c r="I216" s="178"/>
      <c r="L216" s="174"/>
      <c r="M216" s="179"/>
      <c r="T216" s="180"/>
      <c r="AT216" s="175" t="s">
        <v>278</v>
      </c>
      <c r="AU216" s="175" t="s">
        <v>88</v>
      </c>
      <c r="AV216" s="14" t="s">
        <v>88</v>
      </c>
      <c r="AW216" s="14" t="s">
        <v>32</v>
      </c>
      <c r="AX216" s="14" t="s">
        <v>75</v>
      </c>
      <c r="AY216" s="175" t="s">
        <v>273</v>
      </c>
    </row>
    <row r="217" spans="2:65" s="14" customFormat="1">
      <c r="B217" s="174"/>
      <c r="D217" s="159" t="s">
        <v>278</v>
      </c>
      <c r="E217" s="175" t="s">
        <v>1</v>
      </c>
      <c r="F217" s="176" t="s">
        <v>3754</v>
      </c>
      <c r="H217" s="177">
        <v>490</v>
      </c>
      <c r="I217" s="178"/>
      <c r="L217" s="174"/>
      <c r="M217" s="179"/>
      <c r="T217" s="180"/>
      <c r="AT217" s="175" t="s">
        <v>278</v>
      </c>
      <c r="AU217" s="175" t="s">
        <v>88</v>
      </c>
      <c r="AV217" s="14" t="s">
        <v>88</v>
      </c>
      <c r="AW217" s="14" t="s">
        <v>32</v>
      </c>
      <c r="AX217" s="14" t="s">
        <v>75</v>
      </c>
      <c r="AY217" s="175" t="s">
        <v>273</v>
      </c>
    </row>
    <row r="218" spans="2:65" s="14" customFormat="1">
      <c r="B218" s="174"/>
      <c r="D218" s="159" t="s">
        <v>278</v>
      </c>
      <c r="E218" s="175" t="s">
        <v>1</v>
      </c>
      <c r="F218" s="176" t="s">
        <v>3755</v>
      </c>
      <c r="H218" s="177">
        <v>100</v>
      </c>
      <c r="I218" s="178"/>
      <c r="L218" s="174"/>
      <c r="M218" s="179"/>
      <c r="T218" s="180"/>
      <c r="AT218" s="175" t="s">
        <v>278</v>
      </c>
      <c r="AU218" s="175" t="s">
        <v>88</v>
      </c>
      <c r="AV218" s="14" t="s">
        <v>88</v>
      </c>
      <c r="AW218" s="14" t="s">
        <v>32</v>
      </c>
      <c r="AX218" s="14" t="s">
        <v>75</v>
      </c>
      <c r="AY218" s="175" t="s">
        <v>273</v>
      </c>
    </row>
    <row r="219" spans="2:65" s="13" customFormat="1">
      <c r="B219" s="165"/>
      <c r="D219" s="159" t="s">
        <v>278</v>
      </c>
      <c r="E219" s="166" t="s">
        <v>1</v>
      </c>
      <c r="F219" s="167" t="s">
        <v>285</v>
      </c>
      <c r="H219" s="168">
        <v>1396</v>
      </c>
      <c r="I219" s="169"/>
      <c r="L219" s="165"/>
      <c r="M219" s="170"/>
      <c r="T219" s="171"/>
      <c r="AT219" s="166" t="s">
        <v>278</v>
      </c>
      <c r="AU219" s="166" t="s">
        <v>88</v>
      </c>
      <c r="AV219" s="13" t="s">
        <v>126</v>
      </c>
      <c r="AW219" s="13" t="s">
        <v>32</v>
      </c>
      <c r="AX219" s="13" t="s">
        <v>82</v>
      </c>
      <c r="AY219" s="166" t="s">
        <v>273</v>
      </c>
    </row>
    <row r="220" spans="2:65" s="1" customFormat="1" ht="16.5" customHeight="1">
      <c r="B220" s="143"/>
      <c r="C220" s="144" t="s">
        <v>486</v>
      </c>
      <c r="D220" s="144" t="s">
        <v>274</v>
      </c>
      <c r="E220" s="145" t="s">
        <v>3756</v>
      </c>
      <c r="F220" s="146" t="s">
        <v>3757</v>
      </c>
      <c r="G220" s="147" t="s">
        <v>650</v>
      </c>
      <c r="H220" s="148">
        <v>24</v>
      </c>
      <c r="I220" s="149"/>
      <c r="J220" s="150">
        <f>ROUND(I220*H220,2)</f>
        <v>0</v>
      </c>
      <c r="K220" s="151"/>
      <c r="L220" s="32"/>
      <c r="M220" s="152" t="s">
        <v>1</v>
      </c>
      <c r="N220" s="153" t="s">
        <v>41</v>
      </c>
      <c r="P220" s="154">
        <f>O220*H220</f>
        <v>0</v>
      </c>
      <c r="Q220" s="154">
        <v>0</v>
      </c>
      <c r="R220" s="154">
        <f>Q220*H220</f>
        <v>0</v>
      </c>
      <c r="S220" s="154">
        <v>0</v>
      </c>
      <c r="T220" s="155">
        <f>S220*H220</f>
        <v>0</v>
      </c>
      <c r="AR220" s="156" t="s">
        <v>126</v>
      </c>
      <c r="AT220" s="156" t="s">
        <v>274</v>
      </c>
      <c r="AU220" s="156" t="s">
        <v>88</v>
      </c>
      <c r="AY220" s="17" t="s">
        <v>273</v>
      </c>
      <c r="BE220" s="157">
        <f>IF(N220="základná",J220,0)</f>
        <v>0</v>
      </c>
      <c r="BF220" s="157">
        <f>IF(N220="znížená",J220,0)</f>
        <v>0</v>
      </c>
      <c r="BG220" s="157">
        <f>IF(N220="zákl. prenesená",J220,0)</f>
        <v>0</v>
      </c>
      <c r="BH220" s="157">
        <f>IF(N220="zníž. prenesená",J220,0)</f>
        <v>0</v>
      </c>
      <c r="BI220" s="157">
        <f>IF(N220="nulová",J220,0)</f>
        <v>0</v>
      </c>
      <c r="BJ220" s="17" t="s">
        <v>88</v>
      </c>
      <c r="BK220" s="157">
        <f>ROUND(I220*H220,2)</f>
        <v>0</v>
      </c>
      <c r="BL220" s="17" t="s">
        <v>126</v>
      </c>
      <c r="BM220" s="156" t="s">
        <v>3758</v>
      </c>
    </row>
    <row r="221" spans="2:65" s="14" customFormat="1">
      <c r="B221" s="174"/>
      <c r="D221" s="159" t="s">
        <v>278</v>
      </c>
      <c r="E221" s="175" t="s">
        <v>1</v>
      </c>
      <c r="F221" s="176" t="s">
        <v>3759</v>
      </c>
      <c r="H221" s="177">
        <v>16</v>
      </c>
      <c r="I221" s="178"/>
      <c r="L221" s="174"/>
      <c r="M221" s="179"/>
      <c r="T221" s="180"/>
      <c r="AT221" s="175" t="s">
        <v>278</v>
      </c>
      <c r="AU221" s="175" t="s">
        <v>88</v>
      </c>
      <c r="AV221" s="14" t="s">
        <v>88</v>
      </c>
      <c r="AW221" s="14" t="s">
        <v>32</v>
      </c>
      <c r="AX221" s="14" t="s">
        <v>75</v>
      </c>
      <c r="AY221" s="175" t="s">
        <v>273</v>
      </c>
    </row>
    <row r="222" spans="2:65" s="14" customFormat="1">
      <c r="B222" s="174"/>
      <c r="D222" s="159" t="s">
        <v>278</v>
      </c>
      <c r="E222" s="175" t="s">
        <v>1</v>
      </c>
      <c r="F222" s="176" t="s">
        <v>3760</v>
      </c>
      <c r="H222" s="177">
        <v>8</v>
      </c>
      <c r="I222" s="178"/>
      <c r="L222" s="174"/>
      <c r="M222" s="179"/>
      <c r="T222" s="180"/>
      <c r="AT222" s="175" t="s">
        <v>278</v>
      </c>
      <c r="AU222" s="175" t="s">
        <v>88</v>
      </c>
      <c r="AV222" s="14" t="s">
        <v>88</v>
      </c>
      <c r="AW222" s="14" t="s">
        <v>32</v>
      </c>
      <c r="AX222" s="14" t="s">
        <v>75</v>
      </c>
      <c r="AY222" s="175" t="s">
        <v>273</v>
      </c>
    </row>
    <row r="223" spans="2:65" s="13" customFormat="1">
      <c r="B223" s="165"/>
      <c r="D223" s="159" t="s">
        <v>278</v>
      </c>
      <c r="E223" s="166" t="s">
        <v>1</v>
      </c>
      <c r="F223" s="167" t="s">
        <v>285</v>
      </c>
      <c r="H223" s="168">
        <v>24</v>
      </c>
      <c r="I223" s="169"/>
      <c r="L223" s="165"/>
      <c r="M223" s="170"/>
      <c r="T223" s="171"/>
      <c r="AT223" s="166" t="s">
        <v>278</v>
      </c>
      <c r="AU223" s="166" t="s">
        <v>88</v>
      </c>
      <c r="AV223" s="13" t="s">
        <v>126</v>
      </c>
      <c r="AW223" s="13" t="s">
        <v>32</v>
      </c>
      <c r="AX223" s="13" t="s">
        <v>82</v>
      </c>
      <c r="AY223" s="166" t="s">
        <v>273</v>
      </c>
    </row>
    <row r="224" spans="2:65" s="1" customFormat="1" ht="24.2" customHeight="1">
      <c r="B224" s="143"/>
      <c r="C224" s="144" t="s">
        <v>488</v>
      </c>
      <c r="D224" s="144" t="s">
        <v>274</v>
      </c>
      <c r="E224" s="145" t="s">
        <v>3761</v>
      </c>
      <c r="F224" s="146" t="s">
        <v>3762</v>
      </c>
      <c r="G224" s="147" t="s">
        <v>344</v>
      </c>
      <c r="H224" s="148">
        <v>13.5</v>
      </c>
      <c r="I224" s="149"/>
      <c r="J224" s="150">
        <f t="shared" ref="J224:J238" si="0">ROUND(I224*H224,2)</f>
        <v>0</v>
      </c>
      <c r="K224" s="151"/>
      <c r="L224" s="32"/>
      <c r="M224" s="152" t="s">
        <v>1</v>
      </c>
      <c r="N224" s="153" t="s">
        <v>41</v>
      </c>
      <c r="P224" s="154">
        <f t="shared" ref="P224:P238" si="1">O224*H224</f>
        <v>0</v>
      </c>
      <c r="Q224" s="154">
        <v>9.7930000000000003E-2</v>
      </c>
      <c r="R224" s="154">
        <f t="shared" ref="R224:R238" si="2">Q224*H224</f>
        <v>1.322055</v>
      </c>
      <c r="S224" s="154">
        <v>0</v>
      </c>
      <c r="T224" s="155">
        <f t="shared" ref="T224:T238" si="3">S224*H224</f>
        <v>0</v>
      </c>
      <c r="AR224" s="156" t="s">
        <v>126</v>
      </c>
      <c r="AT224" s="156" t="s">
        <v>274</v>
      </c>
      <c r="AU224" s="156" t="s">
        <v>88</v>
      </c>
      <c r="AY224" s="17" t="s">
        <v>273</v>
      </c>
      <c r="BE224" s="157">
        <f t="shared" ref="BE224:BE238" si="4">IF(N224="základná",J224,0)</f>
        <v>0</v>
      </c>
      <c r="BF224" s="157">
        <f t="shared" ref="BF224:BF238" si="5">IF(N224="znížená",J224,0)</f>
        <v>0</v>
      </c>
      <c r="BG224" s="157">
        <f t="shared" ref="BG224:BG238" si="6">IF(N224="zákl. prenesená",J224,0)</f>
        <v>0</v>
      </c>
      <c r="BH224" s="157">
        <f t="shared" ref="BH224:BH238" si="7">IF(N224="zníž. prenesená",J224,0)</f>
        <v>0</v>
      </c>
      <c r="BI224" s="157">
        <f t="shared" ref="BI224:BI238" si="8">IF(N224="nulová",J224,0)</f>
        <v>0</v>
      </c>
      <c r="BJ224" s="17" t="s">
        <v>88</v>
      </c>
      <c r="BK224" s="157">
        <f t="shared" ref="BK224:BK238" si="9">ROUND(I224*H224,2)</f>
        <v>0</v>
      </c>
      <c r="BL224" s="17" t="s">
        <v>126</v>
      </c>
      <c r="BM224" s="156" t="s">
        <v>3763</v>
      </c>
    </row>
    <row r="225" spans="2:65" s="1" customFormat="1" ht="21.75" customHeight="1">
      <c r="B225" s="143"/>
      <c r="C225" s="188" t="s">
        <v>505</v>
      </c>
      <c r="D225" s="188" t="s">
        <v>523</v>
      </c>
      <c r="E225" s="189" t="s">
        <v>3764</v>
      </c>
      <c r="F225" s="190" t="s">
        <v>3765</v>
      </c>
      <c r="G225" s="191" t="s">
        <v>318</v>
      </c>
      <c r="H225" s="192">
        <v>14</v>
      </c>
      <c r="I225" s="193"/>
      <c r="J225" s="194">
        <f t="shared" si="0"/>
        <v>0</v>
      </c>
      <c r="K225" s="195"/>
      <c r="L225" s="196"/>
      <c r="M225" s="197" t="s">
        <v>1</v>
      </c>
      <c r="N225" s="198" t="s">
        <v>41</v>
      </c>
      <c r="P225" s="154">
        <f t="shared" si="1"/>
        <v>0</v>
      </c>
      <c r="Q225" s="154">
        <v>1.125E-2</v>
      </c>
      <c r="R225" s="154">
        <f t="shared" si="2"/>
        <v>0.1575</v>
      </c>
      <c r="S225" s="154">
        <v>0</v>
      </c>
      <c r="T225" s="155">
        <f t="shared" si="3"/>
        <v>0</v>
      </c>
      <c r="AR225" s="156" t="s">
        <v>330</v>
      </c>
      <c r="AT225" s="156" t="s">
        <v>523</v>
      </c>
      <c r="AU225" s="156" t="s">
        <v>88</v>
      </c>
      <c r="AY225" s="17" t="s">
        <v>273</v>
      </c>
      <c r="BE225" s="157">
        <f t="shared" si="4"/>
        <v>0</v>
      </c>
      <c r="BF225" s="157">
        <f t="shared" si="5"/>
        <v>0</v>
      </c>
      <c r="BG225" s="157">
        <f t="shared" si="6"/>
        <v>0</v>
      </c>
      <c r="BH225" s="157">
        <f t="shared" si="7"/>
        <v>0</v>
      </c>
      <c r="BI225" s="157">
        <f t="shared" si="8"/>
        <v>0</v>
      </c>
      <c r="BJ225" s="17" t="s">
        <v>88</v>
      </c>
      <c r="BK225" s="157">
        <f t="shared" si="9"/>
        <v>0</v>
      </c>
      <c r="BL225" s="17" t="s">
        <v>126</v>
      </c>
      <c r="BM225" s="156" t="s">
        <v>3766</v>
      </c>
    </row>
    <row r="226" spans="2:65" s="1" customFormat="1" ht="37.9" customHeight="1">
      <c r="B226" s="143"/>
      <c r="C226" s="144" t="s">
        <v>509</v>
      </c>
      <c r="D226" s="144" t="s">
        <v>274</v>
      </c>
      <c r="E226" s="145" t="s">
        <v>3767</v>
      </c>
      <c r="F226" s="146" t="s">
        <v>3768</v>
      </c>
      <c r="G226" s="147" t="s">
        <v>344</v>
      </c>
      <c r="H226" s="148">
        <v>4</v>
      </c>
      <c r="I226" s="149"/>
      <c r="J226" s="150">
        <f t="shared" si="0"/>
        <v>0</v>
      </c>
      <c r="K226" s="151"/>
      <c r="L226" s="32"/>
      <c r="M226" s="152" t="s">
        <v>1</v>
      </c>
      <c r="N226" s="153" t="s">
        <v>41</v>
      </c>
      <c r="P226" s="154">
        <f t="shared" si="1"/>
        <v>0</v>
      </c>
      <c r="Q226" s="154">
        <v>9.7605200000000003E-2</v>
      </c>
      <c r="R226" s="154">
        <f t="shared" si="2"/>
        <v>0.39042080000000001</v>
      </c>
      <c r="S226" s="154">
        <v>0</v>
      </c>
      <c r="T226" s="155">
        <f t="shared" si="3"/>
        <v>0</v>
      </c>
      <c r="AR226" s="156" t="s">
        <v>126</v>
      </c>
      <c r="AT226" s="156" t="s">
        <v>274</v>
      </c>
      <c r="AU226" s="156" t="s">
        <v>88</v>
      </c>
      <c r="AY226" s="17" t="s">
        <v>273</v>
      </c>
      <c r="BE226" s="157">
        <f t="shared" si="4"/>
        <v>0</v>
      </c>
      <c r="BF226" s="157">
        <f t="shared" si="5"/>
        <v>0</v>
      </c>
      <c r="BG226" s="157">
        <f t="shared" si="6"/>
        <v>0</v>
      </c>
      <c r="BH226" s="157">
        <f t="shared" si="7"/>
        <v>0</v>
      </c>
      <c r="BI226" s="157">
        <f t="shared" si="8"/>
        <v>0</v>
      </c>
      <c r="BJ226" s="17" t="s">
        <v>88</v>
      </c>
      <c r="BK226" s="157">
        <f t="shared" si="9"/>
        <v>0</v>
      </c>
      <c r="BL226" s="17" t="s">
        <v>126</v>
      </c>
      <c r="BM226" s="156" t="s">
        <v>3769</v>
      </c>
    </row>
    <row r="227" spans="2:65" s="1" customFormat="1" ht="24.2" customHeight="1">
      <c r="B227" s="143"/>
      <c r="C227" s="188" t="s">
        <v>513</v>
      </c>
      <c r="D227" s="188" t="s">
        <v>523</v>
      </c>
      <c r="E227" s="189" t="s">
        <v>3770</v>
      </c>
      <c r="F227" s="190" t="s">
        <v>3771</v>
      </c>
      <c r="G227" s="191" t="s">
        <v>318</v>
      </c>
      <c r="H227" s="192">
        <v>2</v>
      </c>
      <c r="I227" s="193"/>
      <c r="J227" s="194">
        <f t="shared" si="0"/>
        <v>0</v>
      </c>
      <c r="K227" s="195"/>
      <c r="L227" s="196"/>
      <c r="M227" s="197" t="s">
        <v>1</v>
      </c>
      <c r="N227" s="198" t="s">
        <v>41</v>
      </c>
      <c r="P227" s="154">
        <f t="shared" si="1"/>
        <v>0</v>
      </c>
      <c r="Q227" s="154">
        <v>4.0000000000000002E-4</v>
      </c>
      <c r="R227" s="154">
        <f t="shared" si="2"/>
        <v>8.0000000000000004E-4</v>
      </c>
      <c r="S227" s="154">
        <v>0</v>
      </c>
      <c r="T227" s="155">
        <f t="shared" si="3"/>
        <v>0</v>
      </c>
      <c r="AR227" s="156" t="s">
        <v>330</v>
      </c>
      <c r="AT227" s="156" t="s">
        <v>523</v>
      </c>
      <c r="AU227" s="156" t="s">
        <v>88</v>
      </c>
      <c r="AY227" s="17" t="s">
        <v>273</v>
      </c>
      <c r="BE227" s="157">
        <f t="shared" si="4"/>
        <v>0</v>
      </c>
      <c r="BF227" s="157">
        <f t="shared" si="5"/>
        <v>0</v>
      </c>
      <c r="BG227" s="157">
        <f t="shared" si="6"/>
        <v>0</v>
      </c>
      <c r="BH227" s="157">
        <f t="shared" si="7"/>
        <v>0</v>
      </c>
      <c r="BI227" s="157">
        <f t="shared" si="8"/>
        <v>0</v>
      </c>
      <c r="BJ227" s="17" t="s">
        <v>88</v>
      </c>
      <c r="BK227" s="157">
        <f t="shared" si="9"/>
        <v>0</v>
      </c>
      <c r="BL227" s="17" t="s">
        <v>126</v>
      </c>
      <c r="BM227" s="156" t="s">
        <v>3772</v>
      </c>
    </row>
    <row r="228" spans="2:65" s="1" customFormat="1" ht="44.25" customHeight="1">
      <c r="B228" s="143"/>
      <c r="C228" s="188" t="s">
        <v>518</v>
      </c>
      <c r="D228" s="188" t="s">
        <v>523</v>
      </c>
      <c r="E228" s="189" t="s">
        <v>3773</v>
      </c>
      <c r="F228" s="190" t="s">
        <v>3774</v>
      </c>
      <c r="G228" s="191" t="s">
        <v>318</v>
      </c>
      <c r="H228" s="192">
        <v>4</v>
      </c>
      <c r="I228" s="193"/>
      <c r="J228" s="194">
        <f t="shared" si="0"/>
        <v>0</v>
      </c>
      <c r="K228" s="195"/>
      <c r="L228" s="196"/>
      <c r="M228" s="197" t="s">
        <v>1</v>
      </c>
      <c r="N228" s="198" t="s">
        <v>41</v>
      </c>
      <c r="P228" s="154">
        <f t="shared" si="1"/>
        <v>0</v>
      </c>
      <c r="Q228" s="154">
        <v>3.8999999999999998E-3</v>
      </c>
      <c r="R228" s="154">
        <f t="shared" si="2"/>
        <v>1.5599999999999999E-2</v>
      </c>
      <c r="S228" s="154">
        <v>0</v>
      </c>
      <c r="T228" s="155">
        <f t="shared" si="3"/>
        <v>0</v>
      </c>
      <c r="AR228" s="156" t="s">
        <v>330</v>
      </c>
      <c r="AT228" s="156" t="s">
        <v>523</v>
      </c>
      <c r="AU228" s="156" t="s">
        <v>88</v>
      </c>
      <c r="AY228" s="17" t="s">
        <v>273</v>
      </c>
      <c r="BE228" s="157">
        <f t="shared" si="4"/>
        <v>0</v>
      </c>
      <c r="BF228" s="157">
        <f t="shared" si="5"/>
        <v>0</v>
      </c>
      <c r="BG228" s="157">
        <f t="shared" si="6"/>
        <v>0</v>
      </c>
      <c r="BH228" s="157">
        <f t="shared" si="7"/>
        <v>0</v>
      </c>
      <c r="BI228" s="157">
        <f t="shared" si="8"/>
        <v>0</v>
      </c>
      <c r="BJ228" s="17" t="s">
        <v>88</v>
      </c>
      <c r="BK228" s="157">
        <f t="shared" si="9"/>
        <v>0</v>
      </c>
      <c r="BL228" s="17" t="s">
        <v>126</v>
      </c>
      <c r="BM228" s="156" t="s">
        <v>3775</v>
      </c>
    </row>
    <row r="229" spans="2:65" s="1" customFormat="1" ht="33" customHeight="1">
      <c r="B229" s="143"/>
      <c r="C229" s="188" t="s">
        <v>522</v>
      </c>
      <c r="D229" s="188" t="s">
        <v>523</v>
      </c>
      <c r="E229" s="189" t="s">
        <v>3776</v>
      </c>
      <c r="F229" s="190" t="s">
        <v>3777</v>
      </c>
      <c r="G229" s="191" t="s">
        <v>318</v>
      </c>
      <c r="H229" s="192">
        <v>4</v>
      </c>
      <c r="I229" s="193"/>
      <c r="J229" s="194">
        <f t="shared" si="0"/>
        <v>0</v>
      </c>
      <c r="K229" s="195"/>
      <c r="L229" s="196"/>
      <c r="M229" s="197" t="s">
        <v>1</v>
      </c>
      <c r="N229" s="198" t="s">
        <v>41</v>
      </c>
      <c r="P229" s="154">
        <f t="shared" si="1"/>
        <v>0</v>
      </c>
      <c r="Q229" s="154">
        <v>4.4999999999999998E-2</v>
      </c>
      <c r="R229" s="154">
        <f t="shared" si="2"/>
        <v>0.18</v>
      </c>
      <c r="S229" s="154">
        <v>0</v>
      </c>
      <c r="T229" s="155">
        <f t="shared" si="3"/>
        <v>0</v>
      </c>
      <c r="AR229" s="156" t="s">
        <v>330</v>
      </c>
      <c r="AT229" s="156" t="s">
        <v>523</v>
      </c>
      <c r="AU229" s="156" t="s">
        <v>88</v>
      </c>
      <c r="AY229" s="17" t="s">
        <v>273</v>
      </c>
      <c r="BE229" s="157">
        <f t="shared" si="4"/>
        <v>0</v>
      </c>
      <c r="BF229" s="157">
        <f t="shared" si="5"/>
        <v>0</v>
      </c>
      <c r="BG229" s="157">
        <f t="shared" si="6"/>
        <v>0</v>
      </c>
      <c r="BH229" s="157">
        <f t="shared" si="7"/>
        <v>0</v>
      </c>
      <c r="BI229" s="157">
        <f t="shared" si="8"/>
        <v>0</v>
      </c>
      <c r="BJ229" s="17" t="s">
        <v>88</v>
      </c>
      <c r="BK229" s="157">
        <f t="shared" si="9"/>
        <v>0</v>
      </c>
      <c r="BL229" s="17" t="s">
        <v>126</v>
      </c>
      <c r="BM229" s="156" t="s">
        <v>3778</v>
      </c>
    </row>
    <row r="230" spans="2:65" s="1" customFormat="1" ht="24.2" customHeight="1">
      <c r="B230" s="143"/>
      <c r="C230" s="144" t="s">
        <v>527</v>
      </c>
      <c r="D230" s="144" t="s">
        <v>274</v>
      </c>
      <c r="E230" s="145" t="s">
        <v>3779</v>
      </c>
      <c r="F230" s="146" t="s">
        <v>3780</v>
      </c>
      <c r="G230" s="147" t="s">
        <v>344</v>
      </c>
      <c r="H230" s="148">
        <v>10</v>
      </c>
      <c r="I230" s="149"/>
      <c r="J230" s="150">
        <f t="shared" si="0"/>
        <v>0</v>
      </c>
      <c r="K230" s="151"/>
      <c r="L230" s="32"/>
      <c r="M230" s="152" t="s">
        <v>1</v>
      </c>
      <c r="N230" s="153" t="s">
        <v>41</v>
      </c>
      <c r="P230" s="154">
        <f t="shared" si="1"/>
        <v>0</v>
      </c>
      <c r="Q230" s="154">
        <v>0</v>
      </c>
      <c r="R230" s="154">
        <f t="shared" si="2"/>
        <v>0</v>
      </c>
      <c r="S230" s="154">
        <v>0</v>
      </c>
      <c r="T230" s="155">
        <f t="shared" si="3"/>
        <v>0</v>
      </c>
      <c r="AR230" s="156" t="s">
        <v>126</v>
      </c>
      <c r="AT230" s="156" t="s">
        <v>274</v>
      </c>
      <c r="AU230" s="156" t="s">
        <v>88</v>
      </c>
      <c r="AY230" s="17" t="s">
        <v>273</v>
      </c>
      <c r="BE230" s="157">
        <f t="shared" si="4"/>
        <v>0</v>
      </c>
      <c r="BF230" s="157">
        <f t="shared" si="5"/>
        <v>0</v>
      </c>
      <c r="BG230" s="157">
        <f t="shared" si="6"/>
        <v>0</v>
      </c>
      <c r="BH230" s="157">
        <f t="shared" si="7"/>
        <v>0</v>
      </c>
      <c r="BI230" s="157">
        <f t="shared" si="8"/>
        <v>0</v>
      </c>
      <c r="BJ230" s="17" t="s">
        <v>88</v>
      </c>
      <c r="BK230" s="157">
        <f t="shared" si="9"/>
        <v>0</v>
      </c>
      <c r="BL230" s="17" t="s">
        <v>126</v>
      </c>
      <c r="BM230" s="156" t="s">
        <v>3781</v>
      </c>
    </row>
    <row r="231" spans="2:65" s="1" customFormat="1" ht="16.5" customHeight="1">
      <c r="B231" s="143"/>
      <c r="C231" s="144" t="s">
        <v>532</v>
      </c>
      <c r="D231" s="144" t="s">
        <v>274</v>
      </c>
      <c r="E231" s="145" t="s">
        <v>3782</v>
      </c>
      <c r="F231" s="146" t="s">
        <v>3783</v>
      </c>
      <c r="G231" s="147" t="s">
        <v>318</v>
      </c>
      <c r="H231" s="148">
        <v>3</v>
      </c>
      <c r="I231" s="149"/>
      <c r="J231" s="150">
        <f t="shared" si="0"/>
        <v>0</v>
      </c>
      <c r="K231" s="151"/>
      <c r="L231" s="32"/>
      <c r="M231" s="152" t="s">
        <v>1</v>
      </c>
      <c r="N231" s="153" t="s">
        <v>41</v>
      </c>
      <c r="P231" s="154">
        <f t="shared" si="1"/>
        <v>0</v>
      </c>
      <c r="Q231" s="154">
        <v>6.8290000000000003E-2</v>
      </c>
      <c r="R231" s="154">
        <f t="shared" si="2"/>
        <v>0.20487</v>
      </c>
      <c r="S231" s="154">
        <v>0</v>
      </c>
      <c r="T231" s="155">
        <f t="shared" si="3"/>
        <v>0</v>
      </c>
      <c r="AR231" s="156" t="s">
        <v>126</v>
      </c>
      <c r="AT231" s="156" t="s">
        <v>274</v>
      </c>
      <c r="AU231" s="156" t="s">
        <v>88</v>
      </c>
      <c r="AY231" s="17" t="s">
        <v>273</v>
      </c>
      <c r="BE231" s="157">
        <f t="shared" si="4"/>
        <v>0</v>
      </c>
      <c r="BF231" s="157">
        <f t="shared" si="5"/>
        <v>0</v>
      </c>
      <c r="BG231" s="157">
        <f t="shared" si="6"/>
        <v>0</v>
      </c>
      <c r="BH231" s="157">
        <f t="shared" si="7"/>
        <v>0</v>
      </c>
      <c r="BI231" s="157">
        <f t="shared" si="8"/>
        <v>0</v>
      </c>
      <c r="BJ231" s="17" t="s">
        <v>88</v>
      </c>
      <c r="BK231" s="157">
        <f t="shared" si="9"/>
        <v>0</v>
      </c>
      <c r="BL231" s="17" t="s">
        <v>126</v>
      </c>
      <c r="BM231" s="156" t="s">
        <v>3784</v>
      </c>
    </row>
    <row r="232" spans="2:65" s="1" customFormat="1" ht="24.2" customHeight="1">
      <c r="B232" s="143"/>
      <c r="C232" s="188" t="s">
        <v>536</v>
      </c>
      <c r="D232" s="188" t="s">
        <v>523</v>
      </c>
      <c r="E232" s="189" t="s">
        <v>3785</v>
      </c>
      <c r="F232" s="190" t="s">
        <v>3786</v>
      </c>
      <c r="G232" s="191" t="s">
        <v>318</v>
      </c>
      <c r="H232" s="192">
        <v>2</v>
      </c>
      <c r="I232" s="193"/>
      <c r="J232" s="194">
        <f t="shared" si="0"/>
        <v>0</v>
      </c>
      <c r="K232" s="195"/>
      <c r="L232" s="196"/>
      <c r="M232" s="197" t="s">
        <v>1</v>
      </c>
      <c r="N232" s="198" t="s">
        <v>41</v>
      </c>
      <c r="P232" s="154">
        <f t="shared" si="1"/>
        <v>0</v>
      </c>
      <c r="Q232" s="154">
        <v>0</v>
      </c>
      <c r="R232" s="154">
        <f t="shared" si="2"/>
        <v>0</v>
      </c>
      <c r="S232" s="154">
        <v>0</v>
      </c>
      <c r="T232" s="155">
        <f t="shared" si="3"/>
        <v>0</v>
      </c>
      <c r="AR232" s="156" t="s">
        <v>330</v>
      </c>
      <c r="AT232" s="156" t="s">
        <v>523</v>
      </c>
      <c r="AU232" s="156" t="s">
        <v>88</v>
      </c>
      <c r="AY232" s="17" t="s">
        <v>273</v>
      </c>
      <c r="BE232" s="157">
        <f t="shared" si="4"/>
        <v>0</v>
      </c>
      <c r="BF232" s="157">
        <f t="shared" si="5"/>
        <v>0</v>
      </c>
      <c r="BG232" s="157">
        <f t="shared" si="6"/>
        <v>0</v>
      </c>
      <c r="BH232" s="157">
        <f t="shared" si="7"/>
        <v>0</v>
      </c>
      <c r="BI232" s="157">
        <f t="shared" si="8"/>
        <v>0</v>
      </c>
      <c r="BJ232" s="17" t="s">
        <v>88</v>
      </c>
      <c r="BK232" s="157">
        <f t="shared" si="9"/>
        <v>0</v>
      </c>
      <c r="BL232" s="17" t="s">
        <v>126</v>
      </c>
      <c r="BM232" s="156" t="s">
        <v>3787</v>
      </c>
    </row>
    <row r="233" spans="2:65" s="1" customFormat="1" ht="16.5" customHeight="1">
      <c r="B233" s="143"/>
      <c r="C233" s="188" t="s">
        <v>540</v>
      </c>
      <c r="D233" s="188" t="s">
        <v>523</v>
      </c>
      <c r="E233" s="189" t="s">
        <v>3788</v>
      </c>
      <c r="F233" s="190" t="s">
        <v>3789</v>
      </c>
      <c r="G233" s="191" t="s">
        <v>318</v>
      </c>
      <c r="H233" s="192">
        <v>1</v>
      </c>
      <c r="I233" s="193"/>
      <c r="J233" s="194">
        <f t="shared" si="0"/>
        <v>0</v>
      </c>
      <c r="K233" s="195"/>
      <c r="L233" s="196"/>
      <c r="M233" s="197" t="s">
        <v>1</v>
      </c>
      <c r="N233" s="198" t="s">
        <v>41</v>
      </c>
      <c r="P233" s="154">
        <f t="shared" si="1"/>
        <v>0</v>
      </c>
      <c r="Q233" s="154">
        <v>0</v>
      </c>
      <c r="R233" s="154">
        <f t="shared" si="2"/>
        <v>0</v>
      </c>
      <c r="S233" s="154">
        <v>0</v>
      </c>
      <c r="T233" s="155">
        <f t="shared" si="3"/>
        <v>0</v>
      </c>
      <c r="AR233" s="156" t="s">
        <v>330</v>
      </c>
      <c r="AT233" s="156" t="s">
        <v>523</v>
      </c>
      <c r="AU233" s="156" t="s">
        <v>88</v>
      </c>
      <c r="AY233" s="17" t="s">
        <v>273</v>
      </c>
      <c r="BE233" s="157">
        <f t="shared" si="4"/>
        <v>0</v>
      </c>
      <c r="BF233" s="157">
        <f t="shared" si="5"/>
        <v>0</v>
      </c>
      <c r="BG233" s="157">
        <f t="shared" si="6"/>
        <v>0</v>
      </c>
      <c r="BH233" s="157">
        <f t="shared" si="7"/>
        <v>0</v>
      </c>
      <c r="BI233" s="157">
        <f t="shared" si="8"/>
        <v>0</v>
      </c>
      <c r="BJ233" s="17" t="s">
        <v>88</v>
      </c>
      <c r="BK233" s="157">
        <f t="shared" si="9"/>
        <v>0</v>
      </c>
      <c r="BL233" s="17" t="s">
        <v>126</v>
      </c>
      <c r="BM233" s="156" t="s">
        <v>3790</v>
      </c>
    </row>
    <row r="234" spans="2:65" s="1" customFormat="1" ht="16.5" customHeight="1">
      <c r="B234" s="143"/>
      <c r="C234" s="144" t="s">
        <v>544</v>
      </c>
      <c r="D234" s="144" t="s">
        <v>274</v>
      </c>
      <c r="E234" s="145" t="s">
        <v>3791</v>
      </c>
      <c r="F234" s="146" t="s">
        <v>3792</v>
      </c>
      <c r="G234" s="147" t="s">
        <v>318</v>
      </c>
      <c r="H234" s="148">
        <v>1</v>
      </c>
      <c r="I234" s="149"/>
      <c r="J234" s="150">
        <f t="shared" si="0"/>
        <v>0</v>
      </c>
      <c r="K234" s="151"/>
      <c r="L234" s="32"/>
      <c r="M234" s="152" t="s">
        <v>1</v>
      </c>
      <c r="N234" s="153" t="s">
        <v>41</v>
      </c>
      <c r="P234" s="154">
        <f t="shared" si="1"/>
        <v>0</v>
      </c>
      <c r="Q234" s="154">
        <v>6.8290000000000003E-2</v>
      </c>
      <c r="R234" s="154">
        <f t="shared" si="2"/>
        <v>6.8290000000000003E-2</v>
      </c>
      <c r="S234" s="154">
        <v>0</v>
      </c>
      <c r="T234" s="155">
        <f t="shared" si="3"/>
        <v>0</v>
      </c>
      <c r="AR234" s="156" t="s">
        <v>126</v>
      </c>
      <c r="AT234" s="156" t="s">
        <v>274</v>
      </c>
      <c r="AU234" s="156" t="s">
        <v>88</v>
      </c>
      <c r="AY234" s="17" t="s">
        <v>273</v>
      </c>
      <c r="BE234" s="157">
        <f t="shared" si="4"/>
        <v>0</v>
      </c>
      <c r="BF234" s="157">
        <f t="shared" si="5"/>
        <v>0</v>
      </c>
      <c r="BG234" s="157">
        <f t="shared" si="6"/>
        <v>0</v>
      </c>
      <c r="BH234" s="157">
        <f t="shared" si="7"/>
        <v>0</v>
      </c>
      <c r="BI234" s="157">
        <f t="shared" si="8"/>
        <v>0</v>
      </c>
      <c r="BJ234" s="17" t="s">
        <v>88</v>
      </c>
      <c r="BK234" s="157">
        <f t="shared" si="9"/>
        <v>0</v>
      </c>
      <c r="BL234" s="17" t="s">
        <v>126</v>
      </c>
      <c r="BM234" s="156" t="s">
        <v>3793</v>
      </c>
    </row>
    <row r="235" spans="2:65" s="1" customFormat="1" ht="24.2" customHeight="1">
      <c r="B235" s="143"/>
      <c r="C235" s="188" t="s">
        <v>550</v>
      </c>
      <c r="D235" s="188" t="s">
        <v>523</v>
      </c>
      <c r="E235" s="189" t="s">
        <v>3794</v>
      </c>
      <c r="F235" s="190" t="s">
        <v>3795</v>
      </c>
      <c r="G235" s="191" t="s">
        <v>318</v>
      </c>
      <c r="H235" s="192">
        <v>1</v>
      </c>
      <c r="I235" s="193"/>
      <c r="J235" s="194">
        <f t="shared" si="0"/>
        <v>0</v>
      </c>
      <c r="K235" s="195"/>
      <c r="L235" s="196"/>
      <c r="M235" s="197" t="s">
        <v>1</v>
      </c>
      <c r="N235" s="198" t="s">
        <v>41</v>
      </c>
      <c r="P235" s="154">
        <f t="shared" si="1"/>
        <v>0</v>
      </c>
      <c r="Q235" s="154">
        <v>5.0000000000000001E-3</v>
      </c>
      <c r="R235" s="154">
        <f t="shared" si="2"/>
        <v>5.0000000000000001E-3</v>
      </c>
      <c r="S235" s="154">
        <v>0</v>
      </c>
      <c r="T235" s="155">
        <f t="shared" si="3"/>
        <v>0</v>
      </c>
      <c r="AR235" s="156" t="s">
        <v>330</v>
      </c>
      <c r="AT235" s="156" t="s">
        <v>523</v>
      </c>
      <c r="AU235" s="156" t="s">
        <v>88</v>
      </c>
      <c r="AY235" s="17" t="s">
        <v>273</v>
      </c>
      <c r="BE235" s="157">
        <f t="shared" si="4"/>
        <v>0</v>
      </c>
      <c r="BF235" s="157">
        <f t="shared" si="5"/>
        <v>0</v>
      </c>
      <c r="BG235" s="157">
        <f t="shared" si="6"/>
        <v>0</v>
      </c>
      <c r="BH235" s="157">
        <f t="shared" si="7"/>
        <v>0</v>
      </c>
      <c r="BI235" s="157">
        <f t="shared" si="8"/>
        <v>0</v>
      </c>
      <c r="BJ235" s="17" t="s">
        <v>88</v>
      </c>
      <c r="BK235" s="157">
        <f t="shared" si="9"/>
        <v>0</v>
      </c>
      <c r="BL235" s="17" t="s">
        <v>126</v>
      </c>
      <c r="BM235" s="156" t="s">
        <v>3796</v>
      </c>
    </row>
    <row r="236" spans="2:65" s="1" customFormat="1" ht="24.2" customHeight="1">
      <c r="B236" s="143"/>
      <c r="C236" s="144" t="s">
        <v>554</v>
      </c>
      <c r="D236" s="144" t="s">
        <v>274</v>
      </c>
      <c r="E236" s="145" t="s">
        <v>1039</v>
      </c>
      <c r="F236" s="146" t="s">
        <v>1040</v>
      </c>
      <c r="G236" s="147" t="s">
        <v>1041</v>
      </c>
      <c r="H236" s="148">
        <v>19.09</v>
      </c>
      <c r="I236" s="149"/>
      <c r="J236" s="150">
        <f t="shared" si="0"/>
        <v>0</v>
      </c>
      <c r="K236" s="151"/>
      <c r="L236" s="32"/>
      <c r="M236" s="152" t="s">
        <v>1</v>
      </c>
      <c r="N236" s="153" t="s">
        <v>41</v>
      </c>
      <c r="P236" s="154">
        <f t="shared" si="1"/>
        <v>0</v>
      </c>
      <c r="Q236" s="154">
        <v>0</v>
      </c>
      <c r="R236" s="154">
        <f t="shared" si="2"/>
        <v>0</v>
      </c>
      <c r="S236" s="154">
        <v>0</v>
      </c>
      <c r="T236" s="155">
        <f t="shared" si="3"/>
        <v>0</v>
      </c>
      <c r="AR236" s="156" t="s">
        <v>126</v>
      </c>
      <c r="AT236" s="156" t="s">
        <v>274</v>
      </c>
      <c r="AU236" s="156" t="s">
        <v>88</v>
      </c>
      <c r="AY236" s="17" t="s">
        <v>273</v>
      </c>
      <c r="BE236" s="157">
        <f t="shared" si="4"/>
        <v>0</v>
      </c>
      <c r="BF236" s="157">
        <f t="shared" si="5"/>
        <v>0</v>
      </c>
      <c r="BG236" s="157">
        <f t="shared" si="6"/>
        <v>0</v>
      </c>
      <c r="BH236" s="157">
        <f t="shared" si="7"/>
        <v>0</v>
      </c>
      <c r="BI236" s="157">
        <f t="shared" si="8"/>
        <v>0</v>
      </c>
      <c r="BJ236" s="17" t="s">
        <v>88</v>
      </c>
      <c r="BK236" s="157">
        <f t="shared" si="9"/>
        <v>0</v>
      </c>
      <c r="BL236" s="17" t="s">
        <v>126</v>
      </c>
      <c r="BM236" s="156" t="s">
        <v>3797</v>
      </c>
    </row>
    <row r="237" spans="2:65" s="1" customFormat="1" ht="21.75" customHeight="1">
      <c r="B237" s="143"/>
      <c r="C237" s="144" t="s">
        <v>556</v>
      </c>
      <c r="D237" s="144" t="s">
        <v>274</v>
      </c>
      <c r="E237" s="145" t="s">
        <v>1052</v>
      </c>
      <c r="F237" s="146" t="s">
        <v>1053</v>
      </c>
      <c r="G237" s="147" t="s">
        <v>1041</v>
      </c>
      <c r="H237" s="148">
        <v>19.09</v>
      </c>
      <c r="I237" s="149"/>
      <c r="J237" s="150">
        <f t="shared" si="0"/>
        <v>0</v>
      </c>
      <c r="K237" s="151"/>
      <c r="L237" s="32"/>
      <c r="M237" s="152" t="s">
        <v>1</v>
      </c>
      <c r="N237" s="153" t="s">
        <v>41</v>
      </c>
      <c r="P237" s="154">
        <f t="shared" si="1"/>
        <v>0</v>
      </c>
      <c r="Q237" s="154">
        <v>0</v>
      </c>
      <c r="R237" s="154">
        <f t="shared" si="2"/>
        <v>0</v>
      </c>
      <c r="S237" s="154">
        <v>0</v>
      </c>
      <c r="T237" s="155">
        <f t="shared" si="3"/>
        <v>0</v>
      </c>
      <c r="AR237" s="156" t="s">
        <v>126</v>
      </c>
      <c r="AT237" s="156" t="s">
        <v>274</v>
      </c>
      <c r="AU237" s="156" t="s">
        <v>88</v>
      </c>
      <c r="AY237" s="17" t="s">
        <v>273</v>
      </c>
      <c r="BE237" s="157">
        <f t="shared" si="4"/>
        <v>0</v>
      </c>
      <c r="BF237" s="157">
        <f t="shared" si="5"/>
        <v>0</v>
      </c>
      <c r="BG237" s="157">
        <f t="shared" si="6"/>
        <v>0</v>
      </c>
      <c r="BH237" s="157">
        <f t="shared" si="7"/>
        <v>0</v>
      </c>
      <c r="BI237" s="157">
        <f t="shared" si="8"/>
        <v>0</v>
      </c>
      <c r="BJ237" s="17" t="s">
        <v>88</v>
      </c>
      <c r="BK237" s="157">
        <f t="shared" si="9"/>
        <v>0</v>
      </c>
      <c r="BL237" s="17" t="s">
        <v>126</v>
      </c>
      <c r="BM237" s="156" t="s">
        <v>3798</v>
      </c>
    </row>
    <row r="238" spans="2:65" s="1" customFormat="1" ht="24.2" customHeight="1">
      <c r="B238" s="143"/>
      <c r="C238" s="144" t="s">
        <v>559</v>
      </c>
      <c r="D238" s="144" t="s">
        <v>274</v>
      </c>
      <c r="E238" s="145" t="s">
        <v>1056</v>
      </c>
      <c r="F238" s="146" t="s">
        <v>1057</v>
      </c>
      <c r="G238" s="147" t="s">
        <v>1041</v>
      </c>
      <c r="H238" s="148">
        <v>190.9</v>
      </c>
      <c r="I238" s="149"/>
      <c r="J238" s="150">
        <f t="shared" si="0"/>
        <v>0</v>
      </c>
      <c r="K238" s="151"/>
      <c r="L238" s="32"/>
      <c r="M238" s="152" t="s">
        <v>1</v>
      </c>
      <c r="N238" s="153" t="s">
        <v>41</v>
      </c>
      <c r="P238" s="154">
        <f t="shared" si="1"/>
        <v>0</v>
      </c>
      <c r="Q238" s="154">
        <v>0</v>
      </c>
      <c r="R238" s="154">
        <f t="shared" si="2"/>
        <v>0</v>
      </c>
      <c r="S238" s="154">
        <v>0</v>
      </c>
      <c r="T238" s="155">
        <f t="shared" si="3"/>
        <v>0</v>
      </c>
      <c r="AR238" s="156" t="s">
        <v>126</v>
      </c>
      <c r="AT238" s="156" t="s">
        <v>274</v>
      </c>
      <c r="AU238" s="156" t="s">
        <v>88</v>
      </c>
      <c r="AY238" s="17" t="s">
        <v>273</v>
      </c>
      <c r="BE238" s="157">
        <f t="shared" si="4"/>
        <v>0</v>
      </c>
      <c r="BF238" s="157">
        <f t="shared" si="5"/>
        <v>0</v>
      </c>
      <c r="BG238" s="157">
        <f t="shared" si="6"/>
        <v>0</v>
      </c>
      <c r="BH238" s="157">
        <f t="shared" si="7"/>
        <v>0</v>
      </c>
      <c r="BI238" s="157">
        <f t="shared" si="8"/>
        <v>0</v>
      </c>
      <c r="BJ238" s="17" t="s">
        <v>88</v>
      </c>
      <c r="BK238" s="157">
        <f t="shared" si="9"/>
        <v>0</v>
      </c>
      <c r="BL238" s="17" t="s">
        <v>126</v>
      </c>
      <c r="BM238" s="156" t="s">
        <v>3799</v>
      </c>
    </row>
    <row r="239" spans="2:65" s="14" customFormat="1">
      <c r="B239" s="174"/>
      <c r="D239" s="159" t="s">
        <v>278</v>
      </c>
      <c r="F239" s="176" t="s">
        <v>3800</v>
      </c>
      <c r="H239" s="177">
        <v>190.9</v>
      </c>
      <c r="I239" s="178"/>
      <c r="L239" s="174"/>
      <c r="M239" s="179"/>
      <c r="T239" s="180"/>
      <c r="AT239" s="175" t="s">
        <v>278</v>
      </c>
      <c r="AU239" s="175" t="s">
        <v>88</v>
      </c>
      <c r="AV239" s="14" t="s">
        <v>88</v>
      </c>
      <c r="AW239" s="14" t="s">
        <v>3</v>
      </c>
      <c r="AX239" s="14" t="s">
        <v>82</v>
      </c>
      <c r="AY239" s="175" t="s">
        <v>273</v>
      </c>
    </row>
    <row r="240" spans="2:65" s="1" customFormat="1" ht="24.2" customHeight="1">
      <c r="B240" s="143"/>
      <c r="C240" s="144" t="s">
        <v>563</v>
      </c>
      <c r="D240" s="144" t="s">
        <v>274</v>
      </c>
      <c r="E240" s="145" t="s">
        <v>1061</v>
      </c>
      <c r="F240" s="146" t="s">
        <v>1062</v>
      </c>
      <c r="G240" s="147" t="s">
        <v>1041</v>
      </c>
      <c r="H240" s="148">
        <v>19.09</v>
      </c>
      <c r="I240" s="149"/>
      <c r="J240" s="150">
        <f>ROUND(I240*H240,2)</f>
        <v>0</v>
      </c>
      <c r="K240" s="151"/>
      <c r="L240" s="32"/>
      <c r="M240" s="152" t="s">
        <v>1</v>
      </c>
      <c r="N240" s="153" t="s">
        <v>41</v>
      </c>
      <c r="P240" s="154">
        <f>O240*H240</f>
        <v>0</v>
      </c>
      <c r="Q240" s="154">
        <v>0</v>
      </c>
      <c r="R240" s="154">
        <f>Q240*H240</f>
        <v>0</v>
      </c>
      <c r="S240" s="154">
        <v>0</v>
      </c>
      <c r="T240" s="155">
        <f>S240*H240</f>
        <v>0</v>
      </c>
      <c r="AR240" s="156" t="s">
        <v>126</v>
      </c>
      <c r="AT240" s="156" t="s">
        <v>274</v>
      </c>
      <c r="AU240" s="156" t="s">
        <v>88</v>
      </c>
      <c r="AY240" s="17" t="s">
        <v>273</v>
      </c>
      <c r="BE240" s="157">
        <f>IF(N240="základná",J240,0)</f>
        <v>0</v>
      </c>
      <c r="BF240" s="157">
        <f>IF(N240="znížená",J240,0)</f>
        <v>0</v>
      </c>
      <c r="BG240" s="157">
        <f>IF(N240="zákl. prenesená",J240,0)</f>
        <v>0</v>
      </c>
      <c r="BH240" s="157">
        <f>IF(N240="zníž. prenesená",J240,0)</f>
        <v>0</v>
      </c>
      <c r="BI240" s="157">
        <f>IF(N240="nulová",J240,0)</f>
        <v>0</v>
      </c>
      <c r="BJ240" s="17" t="s">
        <v>88</v>
      </c>
      <c r="BK240" s="157">
        <f>ROUND(I240*H240,2)</f>
        <v>0</v>
      </c>
      <c r="BL240" s="17" t="s">
        <v>126</v>
      </c>
      <c r="BM240" s="156" t="s">
        <v>3801</v>
      </c>
    </row>
    <row r="241" spans="2:65" s="1" customFormat="1" ht="24.2" customHeight="1">
      <c r="B241" s="143"/>
      <c r="C241" s="144" t="s">
        <v>567</v>
      </c>
      <c r="D241" s="144" t="s">
        <v>274</v>
      </c>
      <c r="E241" s="145" t="s">
        <v>1065</v>
      </c>
      <c r="F241" s="146" t="s">
        <v>1066</v>
      </c>
      <c r="G241" s="147" t="s">
        <v>1041</v>
      </c>
      <c r="H241" s="148">
        <v>57.27</v>
      </c>
      <c r="I241" s="149"/>
      <c r="J241" s="150">
        <f>ROUND(I241*H241,2)</f>
        <v>0</v>
      </c>
      <c r="K241" s="151"/>
      <c r="L241" s="32"/>
      <c r="M241" s="152" t="s">
        <v>1</v>
      </c>
      <c r="N241" s="153" t="s">
        <v>41</v>
      </c>
      <c r="P241" s="154">
        <f>O241*H241</f>
        <v>0</v>
      </c>
      <c r="Q241" s="154">
        <v>0</v>
      </c>
      <c r="R241" s="154">
        <f>Q241*H241</f>
        <v>0</v>
      </c>
      <c r="S241" s="154">
        <v>0</v>
      </c>
      <c r="T241" s="155">
        <f>S241*H241</f>
        <v>0</v>
      </c>
      <c r="AR241" s="156" t="s">
        <v>126</v>
      </c>
      <c r="AT241" s="156" t="s">
        <v>274</v>
      </c>
      <c r="AU241" s="156" t="s">
        <v>88</v>
      </c>
      <c r="AY241" s="17" t="s">
        <v>273</v>
      </c>
      <c r="BE241" s="157">
        <f>IF(N241="základná",J241,0)</f>
        <v>0</v>
      </c>
      <c r="BF241" s="157">
        <f>IF(N241="znížená",J241,0)</f>
        <v>0</v>
      </c>
      <c r="BG241" s="157">
        <f>IF(N241="zákl. prenesená",J241,0)</f>
        <v>0</v>
      </c>
      <c r="BH241" s="157">
        <f>IF(N241="zníž. prenesená",J241,0)</f>
        <v>0</v>
      </c>
      <c r="BI241" s="157">
        <f>IF(N241="nulová",J241,0)</f>
        <v>0</v>
      </c>
      <c r="BJ241" s="17" t="s">
        <v>88</v>
      </c>
      <c r="BK241" s="157">
        <f>ROUND(I241*H241,2)</f>
        <v>0</v>
      </c>
      <c r="BL241" s="17" t="s">
        <v>126</v>
      </c>
      <c r="BM241" s="156" t="s">
        <v>3802</v>
      </c>
    </row>
    <row r="242" spans="2:65" s="14" customFormat="1">
      <c r="B242" s="174"/>
      <c r="D242" s="159" t="s">
        <v>278</v>
      </c>
      <c r="F242" s="176" t="s">
        <v>3803</v>
      </c>
      <c r="H242" s="177">
        <v>57.27</v>
      </c>
      <c r="I242" s="178"/>
      <c r="L242" s="174"/>
      <c r="M242" s="179"/>
      <c r="T242" s="180"/>
      <c r="AT242" s="175" t="s">
        <v>278</v>
      </c>
      <c r="AU242" s="175" t="s">
        <v>88</v>
      </c>
      <c r="AV242" s="14" t="s">
        <v>88</v>
      </c>
      <c r="AW242" s="14" t="s">
        <v>3</v>
      </c>
      <c r="AX242" s="14" t="s">
        <v>82</v>
      </c>
      <c r="AY242" s="175" t="s">
        <v>273</v>
      </c>
    </row>
    <row r="243" spans="2:65" s="1" customFormat="1" ht="33" customHeight="1">
      <c r="B243" s="143"/>
      <c r="C243" s="144" t="s">
        <v>569</v>
      </c>
      <c r="D243" s="144" t="s">
        <v>274</v>
      </c>
      <c r="E243" s="145" t="s">
        <v>3804</v>
      </c>
      <c r="F243" s="146" t="s">
        <v>3805</v>
      </c>
      <c r="G243" s="147" t="s">
        <v>1041</v>
      </c>
      <c r="H243" s="148">
        <v>19.09</v>
      </c>
      <c r="I243" s="149"/>
      <c r="J243" s="150">
        <f>ROUND(I243*H243,2)</f>
        <v>0</v>
      </c>
      <c r="K243" s="151"/>
      <c r="L243" s="32"/>
      <c r="M243" s="152" t="s">
        <v>1</v>
      </c>
      <c r="N243" s="153" t="s">
        <v>41</v>
      </c>
      <c r="P243" s="154">
        <f>O243*H243</f>
        <v>0</v>
      </c>
      <c r="Q243" s="154">
        <v>0</v>
      </c>
      <c r="R243" s="154">
        <f>Q243*H243</f>
        <v>0</v>
      </c>
      <c r="S243" s="154">
        <v>0</v>
      </c>
      <c r="T243" s="155">
        <f>S243*H243</f>
        <v>0</v>
      </c>
      <c r="AR243" s="156" t="s">
        <v>126</v>
      </c>
      <c r="AT243" s="156" t="s">
        <v>274</v>
      </c>
      <c r="AU243" s="156" t="s">
        <v>88</v>
      </c>
      <c r="AY243" s="17" t="s">
        <v>273</v>
      </c>
      <c r="BE243" s="157">
        <f>IF(N243="základná",J243,0)</f>
        <v>0</v>
      </c>
      <c r="BF243" s="157">
        <f>IF(N243="znížená",J243,0)</f>
        <v>0</v>
      </c>
      <c r="BG243" s="157">
        <f>IF(N243="zákl. prenesená",J243,0)</f>
        <v>0</v>
      </c>
      <c r="BH243" s="157">
        <f>IF(N243="zníž. prenesená",J243,0)</f>
        <v>0</v>
      </c>
      <c r="BI243" s="157">
        <f>IF(N243="nulová",J243,0)</f>
        <v>0</v>
      </c>
      <c r="BJ243" s="17" t="s">
        <v>88</v>
      </c>
      <c r="BK243" s="157">
        <f>ROUND(I243*H243,2)</f>
        <v>0</v>
      </c>
      <c r="BL243" s="17" t="s">
        <v>126</v>
      </c>
      <c r="BM243" s="156" t="s">
        <v>3806</v>
      </c>
    </row>
    <row r="244" spans="2:65" s="11" customFormat="1" ht="22.9" customHeight="1">
      <c r="B244" s="133"/>
      <c r="D244" s="134" t="s">
        <v>74</v>
      </c>
      <c r="E244" s="172" t="s">
        <v>813</v>
      </c>
      <c r="F244" s="172" t="s">
        <v>1073</v>
      </c>
      <c r="I244" s="136"/>
      <c r="J244" s="173">
        <f>BK244</f>
        <v>0</v>
      </c>
      <c r="L244" s="133"/>
      <c r="M244" s="138"/>
      <c r="P244" s="139">
        <f>P245</f>
        <v>0</v>
      </c>
      <c r="R244" s="139">
        <f>R245</f>
        <v>0</v>
      </c>
      <c r="T244" s="140">
        <f>T245</f>
        <v>0</v>
      </c>
      <c r="AR244" s="134" t="s">
        <v>82</v>
      </c>
      <c r="AT244" s="141" t="s">
        <v>74</v>
      </c>
      <c r="AU244" s="141" t="s">
        <v>82</v>
      </c>
      <c r="AY244" s="134" t="s">
        <v>273</v>
      </c>
      <c r="BK244" s="142">
        <f>BK245</f>
        <v>0</v>
      </c>
    </row>
    <row r="245" spans="2:65" s="1" customFormat="1" ht="33" customHeight="1">
      <c r="B245" s="143"/>
      <c r="C245" s="144" t="s">
        <v>572</v>
      </c>
      <c r="D245" s="144" t="s">
        <v>274</v>
      </c>
      <c r="E245" s="145" t="s">
        <v>3807</v>
      </c>
      <c r="F245" s="146" t="s">
        <v>3808</v>
      </c>
      <c r="G245" s="147" t="s">
        <v>1041</v>
      </c>
      <c r="H245" s="148">
        <v>165.55</v>
      </c>
      <c r="I245" s="149"/>
      <c r="J245" s="150">
        <f>ROUND(I245*H245,2)</f>
        <v>0</v>
      </c>
      <c r="K245" s="151"/>
      <c r="L245" s="32"/>
      <c r="M245" s="152" t="s">
        <v>1</v>
      </c>
      <c r="N245" s="153" t="s">
        <v>41</v>
      </c>
      <c r="P245" s="154">
        <f>O245*H245</f>
        <v>0</v>
      </c>
      <c r="Q245" s="154">
        <v>0</v>
      </c>
      <c r="R245" s="154">
        <f>Q245*H245</f>
        <v>0</v>
      </c>
      <c r="S245" s="154">
        <v>0</v>
      </c>
      <c r="T245" s="155">
        <f>S245*H245</f>
        <v>0</v>
      </c>
      <c r="AR245" s="156" t="s">
        <v>126</v>
      </c>
      <c r="AT245" s="156" t="s">
        <v>274</v>
      </c>
      <c r="AU245" s="156" t="s">
        <v>88</v>
      </c>
      <c r="AY245" s="17" t="s">
        <v>273</v>
      </c>
      <c r="BE245" s="157">
        <f>IF(N245="základná",J245,0)</f>
        <v>0</v>
      </c>
      <c r="BF245" s="157">
        <f>IF(N245="znížená",J245,0)</f>
        <v>0</v>
      </c>
      <c r="BG245" s="157">
        <f>IF(N245="zákl. prenesená",J245,0)</f>
        <v>0</v>
      </c>
      <c r="BH245" s="157">
        <f>IF(N245="zníž. prenesená",J245,0)</f>
        <v>0</v>
      </c>
      <c r="BI245" s="157">
        <f>IF(N245="nulová",J245,0)</f>
        <v>0</v>
      </c>
      <c r="BJ245" s="17" t="s">
        <v>88</v>
      </c>
      <c r="BK245" s="157">
        <f>ROUND(I245*H245,2)</f>
        <v>0</v>
      </c>
      <c r="BL245" s="17" t="s">
        <v>126</v>
      </c>
      <c r="BM245" s="156" t="s">
        <v>3809</v>
      </c>
    </row>
    <row r="246" spans="2:65" s="11" customFormat="1" ht="25.9" customHeight="1">
      <c r="B246" s="133"/>
      <c r="D246" s="134" t="s">
        <v>74</v>
      </c>
      <c r="E246" s="135" t="s">
        <v>1078</v>
      </c>
      <c r="F246" s="135" t="s">
        <v>1079</v>
      </c>
      <c r="I246" s="136"/>
      <c r="J246" s="137">
        <f>BK246</f>
        <v>0</v>
      </c>
      <c r="L246" s="133"/>
      <c r="M246" s="138"/>
      <c r="P246" s="139">
        <f>P247+P262+P269+P275</f>
        <v>0</v>
      </c>
      <c r="R246" s="139">
        <f>R247+R262+R269+R275</f>
        <v>1.4453414427500002</v>
      </c>
      <c r="T246" s="140">
        <f>T247+T262+T269+T275</f>
        <v>0</v>
      </c>
      <c r="AR246" s="134" t="s">
        <v>88</v>
      </c>
      <c r="AT246" s="141" t="s">
        <v>74</v>
      </c>
      <c r="AU246" s="141" t="s">
        <v>75</v>
      </c>
      <c r="AY246" s="134" t="s">
        <v>273</v>
      </c>
      <c r="BK246" s="142">
        <f>BK247+BK262+BK269+BK275</f>
        <v>0</v>
      </c>
    </row>
    <row r="247" spans="2:65" s="11" customFormat="1" ht="22.9" customHeight="1">
      <c r="B247" s="133"/>
      <c r="D247" s="134" t="s">
        <v>74</v>
      </c>
      <c r="E247" s="172" t="s">
        <v>1701</v>
      </c>
      <c r="F247" s="172" t="s">
        <v>1702</v>
      </c>
      <c r="I247" s="136"/>
      <c r="J247" s="173">
        <f>BK247</f>
        <v>0</v>
      </c>
      <c r="L247" s="133"/>
      <c r="M247" s="138"/>
      <c r="P247" s="139">
        <f>SUM(P248:P261)</f>
        <v>0</v>
      </c>
      <c r="R247" s="139">
        <f>SUM(R248:R261)</f>
        <v>0.32513600000000009</v>
      </c>
      <c r="T247" s="140">
        <f>SUM(T248:T261)</f>
        <v>0</v>
      </c>
      <c r="AR247" s="134" t="s">
        <v>88</v>
      </c>
      <c r="AT247" s="141" t="s">
        <v>74</v>
      </c>
      <c r="AU247" s="141" t="s">
        <v>82</v>
      </c>
      <c r="AY247" s="134" t="s">
        <v>273</v>
      </c>
      <c r="BK247" s="142">
        <f>SUM(BK248:BK261)</f>
        <v>0</v>
      </c>
    </row>
    <row r="248" spans="2:65" s="1" customFormat="1" ht="24.2" customHeight="1">
      <c r="B248" s="143"/>
      <c r="C248" s="144" t="s">
        <v>576</v>
      </c>
      <c r="D248" s="144" t="s">
        <v>274</v>
      </c>
      <c r="E248" s="145" t="s">
        <v>3810</v>
      </c>
      <c r="F248" s="146" t="s">
        <v>3811</v>
      </c>
      <c r="G248" s="147" t="s">
        <v>338</v>
      </c>
      <c r="H248" s="148">
        <v>11.2</v>
      </c>
      <c r="I248" s="149"/>
      <c r="J248" s="150">
        <f>ROUND(I248*H248,2)</f>
        <v>0</v>
      </c>
      <c r="K248" s="151"/>
      <c r="L248" s="32"/>
      <c r="M248" s="152" t="s">
        <v>1</v>
      </c>
      <c r="N248" s="153" t="s">
        <v>41</v>
      </c>
      <c r="P248" s="154">
        <f>O248*H248</f>
        <v>0</v>
      </c>
      <c r="Q248" s="154">
        <v>3.65E-3</v>
      </c>
      <c r="R248" s="154">
        <f>Q248*H248</f>
        <v>4.088E-2</v>
      </c>
      <c r="S248" s="154">
        <v>0</v>
      </c>
      <c r="T248" s="155">
        <f>S248*H248</f>
        <v>0</v>
      </c>
      <c r="AR248" s="156" t="s">
        <v>375</v>
      </c>
      <c r="AT248" s="156" t="s">
        <v>274</v>
      </c>
      <c r="AU248" s="156" t="s">
        <v>88</v>
      </c>
      <c r="AY248" s="17" t="s">
        <v>273</v>
      </c>
      <c r="BE248" s="157">
        <f>IF(N248="základná",J248,0)</f>
        <v>0</v>
      </c>
      <c r="BF248" s="157">
        <f>IF(N248="znížená",J248,0)</f>
        <v>0</v>
      </c>
      <c r="BG248" s="157">
        <f>IF(N248="zákl. prenesená",J248,0)</f>
        <v>0</v>
      </c>
      <c r="BH248" s="157">
        <f>IF(N248="zníž. prenesená",J248,0)</f>
        <v>0</v>
      </c>
      <c r="BI248" s="157">
        <f>IF(N248="nulová",J248,0)</f>
        <v>0</v>
      </c>
      <c r="BJ248" s="17" t="s">
        <v>88</v>
      </c>
      <c r="BK248" s="157">
        <f>ROUND(I248*H248,2)</f>
        <v>0</v>
      </c>
      <c r="BL248" s="17" t="s">
        <v>375</v>
      </c>
      <c r="BM248" s="156" t="s">
        <v>3812</v>
      </c>
    </row>
    <row r="249" spans="2:65" s="14" customFormat="1">
      <c r="B249" s="174"/>
      <c r="D249" s="159" t="s">
        <v>278</v>
      </c>
      <c r="E249" s="175" t="s">
        <v>1</v>
      </c>
      <c r="F249" s="176" t="s">
        <v>3813</v>
      </c>
      <c r="H249" s="177">
        <v>11.2</v>
      </c>
      <c r="I249" s="178"/>
      <c r="L249" s="174"/>
      <c r="M249" s="179"/>
      <c r="T249" s="180"/>
      <c r="AT249" s="175" t="s">
        <v>278</v>
      </c>
      <c r="AU249" s="175" t="s">
        <v>88</v>
      </c>
      <c r="AV249" s="14" t="s">
        <v>88</v>
      </c>
      <c r="AW249" s="14" t="s">
        <v>32</v>
      </c>
      <c r="AX249" s="14" t="s">
        <v>75</v>
      </c>
      <c r="AY249" s="175" t="s">
        <v>273</v>
      </c>
    </row>
    <row r="250" spans="2:65" s="13" customFormat="1">
      <c r="B250" s="165"/>
      <c r="D250" s="159" t="s">
        <v>278</v>
      </c>
      <c r="E250" s="166" t="s">
        <v>3616</v>
      </c>
      <c r="F250" s="167" t="s">
        <v>285</v>
      </c>
      <c r="H250" s="168">
        <v>11.2</v>
      </c>
      <c r="I250" s="169"/>
      <c r="L250" s="165"/>
      <c r="M250" s="170"/>
      <c r="T250" s="171"/>
      <c r="AT250" s="166" t="s">
        <v>278</v>
      </c>
      <c r="AU250" s="166" t="s">
        <v>88</v>
      </c>
      <c r="AV250" s="13" t="s">
        <v>126</v>
      </c>
      <c r="AW250" s="13" t="s">
        <v>32</v>
      </c>
      <c r="AX250" s="13" t="s">
        <v>82</v>
      </c>
      <c r="AY250" s="166" t="s">
        <v>273</v>
      </c>
    </row>
    <row r="251" spans="2:65" s="1" customFormat="1" ht="24.2" customHeight="1">
      <c r="B251" s="143"/>
      <c r="C251" s="188" t="s">
        <v>580</v>
      </c>
      <c r="D251" s="188" t="s">
        <v>523</v>
      </c>
      <c r="E251" s="189" t="s">
        <v>3814</v>
      </c>
      <c r="F251" s="190" t="s">
        <v>3815</v>
      </c>
      <c r="G251" s="191" t="s">
        <v>338</v>
      </c>
      <c r="H251" s="192">
        <v>13.44</v>
      </c>
      <c r="I251" s="193"/>
      <c r="J251" s="194">
        <f>ROUND(I251*H251,2)</f>
        <v>0</v>
      </c>
      <c r="K251" s="195"/>
      <c r="L251" s="196"/>
      <c r="M251" s="197" t="s">
        <v>1</v>
      </c>
      <c r="N251" s="198" t="s">
        <v>41</v>
      </c>
      <c r="P251" s="154">
        <f>O251*H251</f>
        <v>0</v>
      </c>
      <c r="Q251" s="154">
        <v>2.07E-2</v>
      </c>
      <c r="R251" s="154">
        <f>Q251*H251</f>
        <v>0.27820800000000001</v>
      </c>
      <c r="S251" s="154">
        <v>0</v>
      </c>
      <c r="T251" s="155">
        <f>S251*H251</f>
        <v>0</v>
      </c>
      <c r="AR251" s="156" t="s">
        <v>449</v>
      </c>
      <c r="AT251" s="156" t="s">
        <v>523</v>
      </c>
      <c r="AU251" s="156" t="s">
        <v>88</v>
      </c>
      <c r="AY251" s="17" t="s">
        <v>273</v>
      </c>
      <c r="BE251" s="157">
        <f>IF(N251="základná",J251,0)</f>
        <v>0</v>
      </c>
      <c r="BF251" s="157">
        <f>IF(N251="znížená",J251,0)</f>
        <v>0</v>
      </c>
      <c r="BG251" s="157">
        <f>IF(N251="zákl. prenesená",J251,0)</f>
        <v>0</v>
      </c>
      <c r="BH251" s="157">
        <f>IF(N251="zníž. prenesená",J251,0)</f>
        <v>0</v>
      </c>
      <c r="BI251" s="157">
        <f>IF(N251="nulová",J251,0)</f>
        <v>0</v>
      </c>
      <c r="BJ251" s="17" t="s">
        <v>88</v>
      </c>
      <c r="BK251" s="157">
        <f>ROUND(I251*H251,2)</f>
        <v>0</v>
      </c>
      <c r="BL251" s="17" t="s">
        <v>375</v>
      </c>
      <c r="BM251" s="156" t="s">
        <v>3816</v>
      </c>
    </row>
    <row r="252" spans="2:65" s="14" customFormat="1">
      <c r="B252" s="174"/>
      <c r="D252" s="159" t="s">
        <v>278</v>
      </c>
      <c r="E252" s="175" t="s">
        <v>1</v>
      </c>
      <c r="F252" s="176" t="s">
        <v>3817</v>
      </c>
      <c r="H252" s="177">
        <v>13.44</v>
      </c>
      <c r="I252" s="178"/>
      <c r="L252" s="174"/>
      <c r="M252" s="179"/>
      <c r="T252" s="180"/>
      <c r="AT252" s="175" t="s">
        <v>278</v>
      </c>
      <c r="AU252" s="175" t="s">
        <v>88</v>
      </c>
      <c r="AV252" s="14" t="s">
        <v>88</v>
      </c>
      <c r="AW252" s="14" t="s">
        <v>32</v>
      </c>
      <c r="AX252" s="14" t="s">
        <v>75</v>
      </c>
      <c r="AY252" s="175" t="s">
        <v>273</v>
      </c>
    </row>
    <row r="253" spans="2:65" s="13" customFormat="1">
      <c r="B253" s="165"/>
      <c r="D253" s="159" t="s">
        <v>278</v>
      </c>
      <c r="E253" s="166" t="s">
        <v>1</v>
      </c>
      <c r="F253" s="167" t="s">
        <v>285</v>
      </c>
      <c r="H253" s="168">
        <v>13.44</v>
      </c>
      <c r="I253" s="169"/>
      <c r="L253" s="165"/>
      <c r="M253" s="170"/>
      <c r="T253" s="171"/>
      <c r="AT253" s="166" t="s">
        <v>278</v>
      </c>
      <c r="AU253" s="166" t="s">
        <v>88</v>
      </c>
      <c r="AV253" s="13" t="s">
        <v>126</v>
      </c>
      <c r="AW253" s="13" t="s">
        <v>32</v>
      </c>
      <c r="AX253" s="13" t="s">
        <v>82</v>
      </c>
      <c r="AY253" s="166" t="s">
        <v>273</v>
      </c>
    </row>
    <row r="254" spans="2:65" s="1" customFormat="1" ht="16.5" customHeight="1">
      <c r="B254" s="143"/>
      <c r="C254" s="144" t="s">
        <v>143</v>
      </c>
      <c r="D254" s="144" t="s">
        <v>274</v>
      </c>
      <c r="E254" s="145" t="s">
        <v>1723</v>
      </c>
      <c r="F254" s="146" t="s">
        <v>1724</v>
      </c>
      <c r="G254" s="147" t="s">
        <v>338</v>
      </c>
      <c r="H254" s="148">
        <v>11.2</v>
      </c>
      <c r="I254" s="149"/>
      <c r="J254" s="150">
        <f>ROUND(I254*H254,2)</f>
        <v>0</v>
      </c>
      <c r="K254" s="151"/>
      <c r="L254" s="32"/>
      <c r="M254" s="152" t="s">
        <v>1</v>
      </c>
      <c r="N254" s="153" t="s">
        <v>41</v>
      </c>
      <c r="P254" s="154">
        <f>O254*H254</f>
        <v>0</v>
      </c>
      <c r="Q254" s="154">
        <v>1.8000000000000001E-4</v>
      </c>
      <c r="R254" s="154">
        <f>Q254*H254</f>
        <v>2.016E-3</v>
      </c>
      <c r="S254" s="154">
        <v>0</v>
      </c>
      <c r="T254" s="155">
        <f>S254*H254</f>
        <v>0</v>
      </c>
      <c r="AR254" s="156" t="s">
        <v>375</v>
      </c>
      <c r="AT254" s="156" t="s">
        <v>274</v>
      </c>
      <c r="AU254" s="156" t="s">
        <v>88</v>
      </c>
      <c r="AY254" s="17" t="s">
        <v>273</v>
      </c>
      <c r="BE254" s="157">
        <f>IF(N254="základná",J254,0)</f>
        <v>0</v>
      </c>
      <c r="BF254" s="157">
        <f>IF(N254="znížená",J254,0)</f>
        <v>0</v>
      </c>
      <c r="BG254" s="157">
        <f>IF(N254="zákl. prenesená",J254,0)</f>
        <v>0</v>
      </c>
      <c r="BH254" s="157">
        <f>IF(N254="zníž. prenesená",J254,0)</f>
        <v>0</v>
      </c>
      <c r="BI254" s="157">
        <f>IF(N254="nulová",J254,0)</f>
        <v>0</v>
      </c>
      <c r="BJ254" s="17" t="s">
        <v>88</v>
      </c>
      <c r="BK254" s="157">
        <f>ROUND(I254*H254,2)</f>
        <v>0</v>
      </c>
      <c r="BL254" s="17" t="s">
        <v>375</v>
      </c>
      <c r="BM254" s="156" t="s">
        <v>3818</v>
      </c>
    </row>
    <row r="255" spans="2:65" s="14" customFormat="1">
      <c r="B255" s="174"/>
      <c r="D255" s="159" t="s">
        <v>278</v>
      </c>
      <c r="E255" s="175" t="s">
        <v>1</v>
      </c>
      <c r="F255" s="176" t="s">
        <v>3616</v>
      </c>
      <c r="H255" s="177">
        <v>11.2</v>
      </c>
      <c r="I255" s="178"/>
      <c r="L255" s="174"/>
      <c r="M255" s="179"/>
      <c r="T255" s="180"/>
      <c r="AT255" s="175" t="s">
        <v>278</v>
      </c>
      <c r="AU255" s="175" t="s">
        <v>88</v>
      </c>
      <c r="AV255" s="14" t="s">
        <v>88</v>
      </c>
      <c r="AW255" s="14" t="s">
        <v>32</v>
      </c>
      <c r="AX255" s="14" t="s">
        <v>75</v>
      </c>
      <c r="AY255" s="175" t="s">
        <v>273</v>
      </c>
    </row>
    <row r="256" spans="2:65" s="13" customFormat="1">
      <c r="B256" s="165"/>
      <c r="D256" s="159" t="s">
        <v>278</v>
      </c>
      <c r="E256" s="166" t="s">
        <v>1</v>
      </c>
      <c r="F256" s="167" t="s">
        <v>285</v>
      </c>
      <c r="H256" s="168">
        <v>11.2</v>
      </c>
      <c r="I256" s="169"/>
      <c r="L256" s="165"/>
      <c r="M256" s="170"/>
      <c r="T256" s="171"/>
      <c r="AT256" s="166" t="s">
        <v>278</v>
      </c>
      <c r="AU256" s="166" t="s">
        <v>88</v>
      </c>
      <c r="AV256" s="13" t="s">
        <v>126</v>
      </c>
      <c r="AW256" s="13" t="s">
        <v>32</v>
      </c>
      <c r="AX256" s="13" t="s">
        <v>82</v>
      </c>
      <c r="AY256" s="166" t="s">
        <v>273</v>
      </c>
    </row>
    <row r="257" spans="2:65" s="1" customFormat="1" ht="16.5" customHeight="1">
      <c r="B257" s="143"/>
      <c r="C257" s="144" t="s">
        <v>588</v>
      </c>
      <c r="D257" s="144" t="s">
        <v>274</v>
      </c>
      <c r="E257" s="145" t="s">
        <v>1727</v>
      </c>
      <c r="F257" s="146" t="s">
        <v>3819</v>
      </c>
      <c r="G257" s="147" t="s">
        <v>338</v>
      </c>
      <c r="H257" s="148">
        <v>11.2</v>
      </c>
      <c r="I257" s="149"/>
      <c r="J257" s="150">
        <f>ROUND(I257*H257,2)</f>
        <v>0</v>
      </c>
      <c r="K257" s="151"/>
      <c r="L257" s="32"/>
      <c r="M257" s="152" t="s">
        <v>1</v>
      </c>
      <c r="N257" s="153" t="s">
        <v>41</v>
      </c>
      <c r="P257" s="154">
        <f>O257*H257</f>
        <v>0</v>
      </c>
      <c r="Q257" s="154">
        <v>1.8000000000000001E-4</v>
      </c>
      <c r="R257" s="154">
        <f>Q257*H257</f>
        <v>2.016E-3</v>
      </c>
      <c r="S257" s="154">
        <v>0</v>
      </c>
      <c r="T257" s="155">
        <f>S257*H257</f>
        <v>0</v>
      </c>
      <c r="AR257" s="156" t="s">
        <v>375</v>
      </c>
      <c r="AT257" s="156" t="s">
        <v>274</v>
      </c>
      <c r="AU257" s="156" t="s">
        <v>88</v>
      </c>
      <c r="AY257" s="17" t="s">
        <v>273</v>
      </c>
      <c r="BE257" s="157">
        <f>IF(N257="základná",J257,0)</f>
        <v>0</v>
      </c>
      <c r="BF257" s="157">
        <f>IF(N257="znížená",J257,0)</f>
        <v>0</v>
      </c>
      <c r="BG257" s="157">
        <f>IF(N257="zákl. prenesená",J257,0)</f>
        <v>0</v>
      </c>
      <c r="BH257" s="157">
        <f>IF(N257="zníž. prenesená",J257,0)</f>
        <v>0</v>
      </c>
      <c r="BI257" s="157">
        <f>IF(N257="nulová",J257,0)</f>
        <v>0</v>
      </c>
      <c r="BJ257" s="17" t="s">
        <v>88</v>
      </c>
      <c r="BK257" s="157">
        <f>ROUND(I257*H257,2)</f>
        <v>0</v>
      </c>
      <c r="BL257" s="17" t="s">
        <v>375</v>
      </c>
      <c r="BM257" s="156" t="s">
        <v>3820</v>
      </c>
    </row>
    <row r="258" spans="2:65" s="14" customFormat="1">
      <c r="B258" s="174"/>
      <c r="D258" s="159" t="s">
        <v>278</v>
      </c>
      <c r="E258" s="175" t="s">
        <v>1</v>
      </c>
      <c r="F258" s="176" t="s">
        <v>3616</v>
      </c>
      <c r="H258" s="177">
        <v>11.2</v>
      </c>
      <c r="I258" s="178"/>
      <c r="L258" s="174"/>
      <c r="M258" s="179"/>
      <c r="T258" s="180"/>
      <c r="AT258" s="175" t="s">
        <v>278</v>
      </c>
      <c r="AU258" s="175" t="s">
        <v>88</v>
      </c>
      <c r="AV258" s="14" t="s">
        <v>88</v>
      </c>
      <c r="AW258" s="14" t="s">
        <v>32</v>
      </c>
      <c r="AX258" s="14" t="s">
        <v>82</v>
      </c>
      <c r="AY258" s="175" t="s">
        <v>273</v>
      </c>
    </row>
    <row r="259" spans="2:65" s="1" customFormat="1" ht="16.5" customHeight="1">
      <c r="B259" s="143"/>
      <c r="C259" s="144" t="s">
        <v>592</v>
      </c>
      <c r="D259" s="144" t="s">
        <v>274</v>
      </c>
      <c r="E259" s="145" t="s">
        <v>1731</v>
      </c>
      <c r="F259" s="146" t="s">
        <v>3821</v>
      </c>
      <c r="G259" s="147" t="s">
        <v>338</v>
      </c>
      <c r="H259" s="148">
        <v>11.2</v>
      </c>
      <c r="I259" s="149"/>
      <c r="J259" s="150">
        <f>ROUND(I259*H259,2)</f>
        <v>0</v>
      </c>
      <c r="K259" s="151"/>
      <c r="L259" s="32"/>
      <c r="M259" s="152" t="s">
        <v>1</v>
      </c>
      <c r="N259" s="153" t="s">
        <v>41</v>
      </c>
      <c r="P259" s="154">
        <f>O259*H259</f>
        <v>0</v>
      </c>
      <c r="Q259" s="154">
        <v>1.8000000000000001E-4</v>
      </c>
      <c r="R259" s="154">
        <f>Q259*H259</f>
        <v>2.016E-3</v>
      </c>
      <c r="S259" s="154">
        <v>0</v>
      </c>
      <c r="T259" s="155">
        <f>S259*H259</f>
        <v>0</v>
      </c>
      <c r="AR259" s="156" t="s">
        <v>375</v>
      </c>
      <c r="AT259" s="156" t="s">
        <v>274</v>
      </c>
      <c r="AU259" s="156" t="s">
        <v>88</v>
      </c>
      <c r="AY259" s="17" t="s">
        <v>273</v>
      </c>
      <c r="BE259" s="157">
        <f>IF(N259="základná",J259,0)</f>
        <v>0</v>
      </c>
      <c r="BF259" s="157">
        <f>IF(N259="znížená",J259,0)</f>
        <v>0</v>
      </c>
      <c r="BG259" s="157">
        <f>IF(N259="zákl. prenesená",J259,0)</f>
        <v>0</v>
      </c>
      <c r="BH259" s="157">
        <f>IF(N259="zníž. prenesená",J259,0)</f>
        <v>0</v>
      </c>
      <c r="BI259" s="157">
        <f>IF(N259="nulová",J259,0)</f>
        <v>0</v>
      </c>
      <c r="BJ259" s="17" t="s">
        <v>88</v>
      </c>
      <c r="BK259" s="157">
        <f>ROUND(I259*H259,2)</f>
        <v>0</v>
      </c>
      <c r="BL259" s="17" t="s">
        <v>375</v>
      </c>
      <c r="BM259" s="156" t="s">
        <v>3822</v>
      </c>
    </row>
    <row r="260" spans="2:65" s="14" customFormat="1">
      <c r="B260" s="174"/>
      <c r="D260" s="159" t="s">
        <v>278</v>
      </c>
      <c r="E260" s="175" t="s">
        <v>1</v>
      </c>
      <c r="F260" s="176" t="s">
        <v>3823</v>
      </c>
      <c r="H260" s="177">
        <v>11.2</v>
      </c>
      <c r="I260" s="178"/>
      <c r="L260" s="174"/>
      <c r="M260" s="179"/>
      <c r="T260" s="180"/>
      <c r="AT260" s="175" t="s">
        <v>278</v>
      </c>
      <c r="AU260" s="175" t="s">
        <v>88</v>
      </c>
      <c r="AV260" s="14" t="s">
        <v>88</v>
      </c>
      <c r="AW260" s="14" t="s">
        <v>32</v>
      </c>
      <c r="AX260" s="14" t="s">
        <v>82</v>
      </c>
      <c r="AY260" s="175" t="s">
        <v>273</v>
      </c>
    </row>
    <row r="261" spans="2:65" s="1" customFormat="1" ht="24.2" customHeight="1">
      <c r="B261" s="143"/>
      <c r="C261" s="144" t="s">
        <v>600</v>
      </c>
      <c r="D261" s="144" t="s">
        <v>274</v>
      </c>
      <c r="E261" s="145" t="s">
        <v>3824</v>
      </c>
      <c r="F261" s="146" t="s">
        <v>3825</v>
      </c>
      <c r="G261" s="147" t="s">
        <v>1095</v>
      </c>
      <c r="H261" s="200"/>
      <c r="I261" s="149"/>
      <c r="J261" s="150">
        <f>ROUND(I261*H261,2)</f>
        <v>0</v>
      </c>
      <c r="K261" s="151"/>
      <c r="L261" s="32"/>
      <c r="M261" s="152" t="s">
        <v>1</v>
      </c>
      <c r="N261" s="153" t="s">
        <v>41</v>
      </c>
      <c r="P261" s="154">
        <f>O261*H261</f>
        <v>0</v>
      </c>
      <c r="Q261" s="154">
        <v>0</v>
      </c>
      <c r="R261" s="154">
        <f>Q261*H261</f>
        <v>0</v>
      </c>
      <c r="S261" s="154">
        <v>0</v>
      </c>
      <c r="T261" s="155">
        <f>S261*H261</f>
        <v>0</v>
      </c>
      <c r="AR261" s="156" t="s">
        <v>375</v>
      </c>
      <c r="AT261" s="156" t="s">
        <v>274</v>
      </c>
      <c r="AU261" s="156" t="s">
        <v>88</v>
      </c>
      <c r="AY261" s="17" t="s">
        <v>273</v>
      </c>
      <c r="BE261" s="157">
        <f>IF(N261="základná",J261,0)</f>
        <v>0</v>
      </c>
      <c r="BF261" s="157">
        <f>IF(N261="znížená",J261,0)</f>
        <v>0</v>
      </c>
      <c r="BG261" s="157">
        <f>IF(N261="zákl. prenesená",J261,0)</f>
        <v>0</v>
      </c>
      <c r="BH261" s="157">
        <f>IF(N261="zníž. prenesená",J261,0)</f>
        <v>0</v>
      </c>
      <c r="BI261" s="157">
        <f>IF(N261="nulová",J261,0)</f>
        <v>0</v>
      </c>
      <c r="BJ261" s="17" t="s">
        <v>88</v>
      </c>
      <c r="BK261" s="157">
        <f>ROUND(I261*H261,2)</f>
        <v>0</v>
      </c>
      <c r="BL261" s="17" t="s">
        <v>375</v>
      </c>
      <c r="BM261" s="156" t="s">
        <v>3826</v>
      </c>
    </row>
    <row r="262" spans="2:65" s="11" customFormat="1" ht="22.9" customHeight="1">
      <c r="B262" s="133"/>
      <c r="D262" s="134" t="s">
        <v>74</v>
      </c>
      <c r="E262" s="172" t="s">
        <v>1744</v>
      </c>
      <c r="F262" s="172" t="s">
        <v>1745</v>
      </c>
      <c r="I262" s="136"/>
      <c r="J262" s="173">
        <f>BK262</f>
        <v>0</v>
      </c>
      <c r="L262" s="133"/>
      <c r="M262" s="138"/>
      <c r="P262" s="139">
        <f>SUM(P263:P268)</f>
        <v>0</v>
      </c>
      <c r="R262" s="139">
        <f>SUM(R263:R268)</f>
        <v>0.89564026499999994</v>
      </c>
      <c r="T262" s="140">
        <f>SUM(T263:T268)</f>
        <v>0</v>
      </c>
      <c r="AR262" s="134" t="s">
        <v>88</v>
      </c>
      <c r="AT262" s="141" t="s">
        <v>74</v>
      </c>
      <c r="AU262" s="141" t="s">
        <v>82</v>
      </c>
      <c r="AY262" s="134" t="s">
        <v>273</v>
      </c>
      <c r="BK262" s="142">
        <f>SUM(BK263:BK268)</f>
        <v>0</v>
      </c>
    </row>
    <row r="263" spans="2:65" s="1" customFormat="1" ht="24.2" customHeight="1">
      <c r="B263" s="143"/>
      <c r="C263" s="144" t="s">
        <v>612</v>
      </c>
      <c r="D263" s="144" t="s">
        <v>274</v>
      </c>
      <c r="E263" s="145" t="s">
        <v>1752</v>
      </c>
      <c r="F263" s="146" t="s">
        <v>3827</v>
      </c>
      <c r="G263" s="147" t="s">
        <v>338</v>
      </c>
      <c r="H263" s="148">
        <v>4.5</v>
      </c>
      <c r="I263" s="149"/>
      <c r="J263" s="150">
        <f>ROUND(I263*H263,2)</f>
        <v>0</v>
      </c>
      <c r="K263" s="151"/>
      <c r="L263" s="32"/>
      <c r="M263" s="152" t="s">
        <v>1</v>
      </c>
      <c r="N263" s="153" t="s">
        <v>41</v>
      </c>
      <c r="P263" s="154">
        <f>O263*H263</f>
        <v>0</v>
      </c>
      <c r="Q263" s="154">
        <v>0.11125117</v>
      </c>
      <c r="R263" s="154">
        <f>Q263*H263</f>
        <v>0.50063026499999996</v>
      </c>
      <c r="S263" s="154">
        <v>0</v>
      </c>
      <c r="T263" s="155">
        <f>S263*H263</f>
        <v>0</v>
      </c>
      <c r="AR263" s="156" t="s">
        <v>375</v>
      </c>
      <c r="AT263" s="156" t="s">
        <v>274</v>
      </c>
      <c r="AU263" s="156" t="s">
        <v>88</v>
      </c>
      <c r="AY263" s="17" t="s">
        <v>273</v>
      </c>
      <c r="BE263" s="157">
        <f>IF(N263="základná",J263,0)</f>
        <v>0</v>
      </c>
      <c r="BF263" s="157">
        <f>IF(N263="znížená",J263,0)</f>
        <v>0</v>
      </c>
      <c r="BG263" s="157">
        <f>IF(N263="zákl. prenesená",J263,0)</f>
        <v>0</v>
      </c>
      <c r="BH263" s="157">
        <f>IF(N263="zníž. prenesená",J263,0)</f>
        <v>0</v>
      </c>
      <c r="BI263" s="157">
        <f>IF(N263="nulová",J263,0)</f>
        <v>0</v>
      </c>
      <c r="BJ263" s="17" t="s">
        <v>88</v>
      </c>
      <c r="BK263" s="157">
        <f>ROUND(I263*H263,2)</f>
        <v>0</v>
      </c>
      <c r="BL263" s="17" t="s">
        <v>375</v>
      </c>
      <c r="BM263" s="156" t="s">
        <v>3828</v>
      </c>
    </row>
    <row r="264" spans="2:65" s="1" customFormat="1" ht="24.2" customHeight="1">
      <c r="B264" s="143"/>
      <c r="C264" s="188" t="s">
        <v>618</v>
      </c>
      <c r="D264" s="188" t="s">
        <v>523</v>
      </c>
      <c r="E264" s="189" t="s">
        <v>3829</v>
      </c>
      <c r="F264" s="190" t="s">
        <v>3830</v>
      </c>
      <c r="G264" s="191" t="s">
        <v>547</v>
      </c>
      <c r="H264" s="192">
        <v>11.25</v>
      </c>
      <c r="I264" s="193"/>
      <c r="J264" s="194">
        <f>ROUND(I264*H264,2)</f>
        <v>0</v>
      </c>
      <c r="K264" s="195"/>
      <c r="L264" s="196"/>
      <c r="M264" s="197" t="s">
        <v>1</v>
      </c>
      <c r="N264" s="198" t="s">
        <v>41</v>
      </c>
      <c r="P264" s="154">
        <f>O264*H264</f>
        <v>0</v>
      </c>
      <c r="Q264" s="154">
        <v>1E-3</v>
      </c>
      <c r="R264" s="154">
        <f>Q264*H264</f>
        <v>1.125E-2</v>
      </c>
      <c r="S264" s="154">
        <v>0</v>
      </c>
      <c r="T264" s="155">
        <f>S264*H264</f>
        <v>0</v>
      </c>
      <c r="AR264" s="156" t="s">
        <v>449</v>
      </c>
      <c r="AT264" s="156" t="s">
        <v>523</v>
      </c>
      <c r="AU264" s="156" t="s">
        <v>88</v>
      </c>
      <c r="AY264" s="17" t="s">
        <v>273</v>
      </c>
      <c r="BE264" s="157">
        <f>IF(N264="základná",J264,0)</f>
        <v>0</v>
      </c>
      <c r="BF264" s="157">
        <f>IF(N264="znížená",J264,0)</f>
        <v>0</v>
      </c>
      <c r="BG264" s="157">
        <f>IF(N264="zákl. prenesená",J264,0)</f>
        <v>0</v>
      </c>
      <c r="BH264" s="157">
        <f>IF(N264="zníž. prenesená",J264,0)</f>
        <v>0</v>
      </c>
      <c r="BI264" s="157">
        <f>IF(N264="nulová",J264,0)</f>
        <v>0</v>
      </c>
      <c r="BJ264" s="17" t="s">
        <v>88</v>
      </c>
      <c r="BK264" s="157">
        <f>ROUND(I264*H264,2)</f>
        <v>0</v>
      </c>
      <c r="BL264" s="17" t="s">
        <v>375</v>
      </c>
      <c r="BM264" s="156" t="s">
        <v>3831</v>
      </c>
    </row>
    <row r="265" spans="2:65" s="14" customFormat="1">
      <c r="B265" s="174"/>
      <c r="D265" s="159" t="s">
        <v>278</v>
      </c>
      <c r="E265" s="175" t="s">
        <v>1</v>
      </c>
      <c r="F265" s="176" t="s">
        <v>3832</v>
      </c>
      <c r="H265" s="177">
        <v>11.25</v>
      </c>
      <c r="I265" s="178"/>
      <c r="L265" s="174"/>
      <c r="M265" s="179"/>
      <c r="T265" s="180"/>
      <c r="AT265" s="175" t="s">
        <v>278</v>
      </c>
      <c r="AU265" s="175" t="s">
        <v>88</v>
      </c>
      <c r="AV265" s="14" t="s">
        <v>88</v>
      </c>
      <c r="AW265" s="14" t="s">
        <v>32</v>
      </c>
      <c r="AX265" s="14" t="s">
        <v>82</v>
      </c>
      <c r="AY265" s="175" t="s">
        <v>273</v>
      </c>
    </row>
    <row r="266" spans="2:65" s="1" customFormat="1" ht="24.2" customHeight="1">
      <c r="B266" s="143"/>
      <c r="C266" s="188" t="s">
        <v>620</v>
      </c>
      <c r="D266" s="188" t="s">
        <v>523</v>
      </c>
      <c r="E266" s="189" t="s">
        <v>3833</v>
      </c>
      <c r="F266" s="190" t="s">
        <v>3834</v>
      </c>
      <c r="G266" s="191" t="s">
        <v>338</v>
      </c>
      <c r="H266" s="192">
        <v>4.68</v>
      </c>
      <c r="I266" s="193"/>
      <c r="J266" s="194">
        <f>ROUND(I266*H266,2)</f>
        <v>0</v>
      </c>
      <c r="K266" s="195"/>
      <c r="L266" s="196"/>
      <c r="M266" s="197" t="s">
        <v>1</v>
      </c>
      <c r="N266" s="198" t="s">
        <v>41</v>
      </c>
      <c r="P266" s="154">
        <f>O266*H266</f>
        <v>0</v>
      </c>
      <c r="Q266" s="154">
        <v>8.2000000000000003E-2</v>
      </c>
      <c r="R266" s="154">
        <f>Q266*H266</f>
        <v>0.38375999999999999</v>
      </c>
      <c r="S266" s="154">
        <v>0</v>
      </c>
      <c r="T266" s="155">
        <f>S266*H266</f>
        <v>0</v>
      </c>
      <c r="AR266" s="156" t="s">
        <v>449</v>
      </c>
      <c r="AT266" s="156" t="s">
        <v>523</v>
      </c>
      <c r="AU266" s="156" t="s">
        <v>88</v>
      </c>
      <c r="AY266" s="17" t="s">
        <v>273</v>
      </c>
      <c r="BE266" s="157">
        <f>IF(N266="základná",J266,0)</f>
        <v>0</v>
      </c>
      <c r="BF266" s="157">
        <f>IF(N266="znížená",J266,0)</f>
        <v>0</v>
      </c>
      <c r="BG266" s="157">
        <f>IF(N266="zákl. prenesená",J266,0)</f>
        <v>0</v>
      </c>
      <c r="BH266" s="157">
        <f>IF(N266="zníž. prenesená",J266,0)</f>
        <v>0</v>
      </c>
      <c r="BI266" s="157">
        <f>IF(N266="nulová",J266,0)</f>
        <v>0</v>
      </c>
      <c r="BJ266" s="17" t="s">
        <v>88</v>
      </c>
      <c r="BK266" s="157">
        <f>ROUND(I266*H266,2)</f>
        <v>0</v>
      </c>
      <c r="BL266" s="17" t="s">
        <v>375</v>
      </c>
      <c r="BM266" s="156" t="s">
        <v>3835</v>
      </c>
    </row>
    <row r="267" spans="2:65" s="14" customFormat="1" ht="22.5">
      <c r="B267" s="174"/>
      <c r="D267" s="159" t="s">
        <v>278</v>
      </c>
      <c r="F267" s="176" t="s">
        <v>3836</v>
      </c>
      <c r="H267" s="177">
        <v>4.68</v>
      </c>
      <c r="I267" s="178"/>
      <c r="L267" s="174"/>
      <c r="M267" s="179"/>
      <c r="T267" s="180"/>
      <c r="AT267" s="175" t="s">
        <v>278</v>
      </c>
      <c r="AU267" s="175" t="s">
        <v>88</v>
      </c>
      <c r="AV267" s="14" t="s">
        <v>88</v>
      </c>
      <c r="AW267" s="14" t="s">
        <v>3</v>
      </c>
      <c r="AX267" s="14" t="s">
        <v>82</v>
      </c>
      <c r="AY267" s="175" t="s">
        <v>273</v>
      </c>
    </row>
    <row r="268" spans="2:65" s="1" customFormat="1" ht="24.2" customHeight="1">
      <c r="B268" s="143"/>
      <c r="C268" s="144" t="s">
        <v>625</v>
      </c>
      <c r="D268" s="144" t="s">
        <v>274</v>
      </c>
      <c r="E268" s="145" t="s">
        <v>3837</v>
      </c>
      <c r="F268" s="146" t="s">
        <v>3838</v>
      </c>
      <c r="G268" s="147" t="s">
        <v>1095</v>
      </c>
      <c r="H268" s="200"/>
      <c r="I268" s="149"/>
      <c r="J268" s="150">
        <f>ROUND(I268*H268,2)</f>
        <v>0</v>
      </c>
      <c r="K268" s="151"/>
      <c r="L268" s="32"/>
      <c r="M268" s="152" t="s">
        <v>1</v>
      </c>
      <c r="N268" s="153" t="s">
        <v>41</v>
      </c>
      <c r="P268" s="154">
        <f>O268*H268</f>
        <v>0</v>
      </c>
      <c r="Q268" s="154">
        <v>0</v>
      </c>
      <c r="R268" s="154">
        <f>Q268*H268</f>
        <v>0</v>
      </c>
      <c r="S268" s="154">
        <v>0</v>
      </c>
      <c r="T268" s="155">
        <f>S268*H268</f>
        <v>0</v>
      </c>
      <c r="AR268" s="156" t="s">
        <v>375</v>
      </c>
      <c r="AT268" s="156" t="s">
        <v>274</v>
      </c>
      <c r="AU268" s="156" t="s">
        <v>88</v>
      </c>
      <c r="AY268" s="17" t="s">
        <v>273</v>
      </c>
      <c r="BE268" s="157">
        <f>IF(N268="základná",J268,0)</f>
        <v>0</v>
      </c>
      <c r="BF268" s="157">
        <f>IF(N268="znížená",J268,0)</f>
        <v>0</v>
      </c>
      <c r="BG268" s="157">
        <f>IF(N268="zákl. prenesená",J268,0)</f>
        <v>0</v>
      </c>
      <c r="BH268" s="157">
        <f>IF(N268="zníž. prenesená",J268,0)</f>
        <v>0</v>
      </c>
      <c r="BI268" s="157">
        <f>IF(N268="nulová",J268,0)</f>
        <v>0</v>
      </c>
      <c r="BJ268" s="17" t="s">
        <v>88</v>
      </c>
      <c r="BK268" s="157">
        <f>ROUND(I268*H268,2)</f>
        <v>0</v>
      </c>
      <c r="BL268" s="17" t="s">
        <v>375</v>
      </c>
      <c r="BM268" s="156" t="s">
        <v>3839</v>
      </c>
    </row>
    <row r="269" spans="2:65" s="11" customFormat="1" ht="22.9" customHeight="1">
      <c r="B269" s="133"/>
      <c r="D269" s="134" t="s">
        <v>74</v>
      </c>
      <c r="E269" s="172" t="s">
        <v>3840</v>
      </c>
      <c r="F269" s="172" t="s">
        <v>3841</v>
      </c>
      <c r="I269" s="136"/>
      <c r="J269" s="173">
        <f>BK269</f>
        <v>0</v>
      </c>
      <c r="L269" s="133"/>
      <c r="M269" s="138"/>
      <c r="P269" s="139">
        <f>SUM(P270:P274)</f>
        <v>0</v>
      </c>
      <c r="R269" s="139">
        <f>SUM(R270:R274)</f>
        <v>0.19305458</v>
      </c>
      <c r="T269" s="140">
        <f>SUM(T270:T274)</f>
        <v>0</v>
      </c>
      <c r="AR269" s="134" t="s">
        <v>88</v>
      </c>
      <c r="AT269" s="141" t="s">
        <v>74</v>
      </c>
      <c r="AU269" s="141" t="s">
        <v>82</v>
      </c>
      <c r="AY269" s="134" t="s">
        <v>273</v>
      </c>
      <c r="BK269" s="142">
        <f>SUM(BK270:BK274)</f>
        <v>0</v>
      </c>
    </row>
    <row r="270" spans="2:65" s="1" customFormat="1" ht="33" customHeight="1">
      <c r="B270" s="143"/>
      <c r="C270" s="144" t="s">
        <v>167</v>
      </c>
      <c r="D270" s="144" t="s">
        <v>274</v>
      </c>
      <c r="E270" s="145" t="s">
        <v>3842</v>
      </c>
      <c r="F270" s="146" t="s">
        <v>3843</v>
      </c>
      <c r="G270" s="147" t="s">
        <v>338</v>
      </c>
      <c r="H270" s="148">
        <v>2</v>
      </c>
      <c r="I270" s="149"/>
      <c r="J270" s="150">
        <f>ROUND(I270*H270,2)</f>
        <v>0</v>
      </c>
      <c r="K270" s="151"/>
      <c r="L270" s="32"/>
      <c r="M270" s="152" t="s">
        <v>1</v>
      </c>
      <c r="N270" s="153" t="s">
        <v>41</v>
      </c>
      <c r="P270" s="154">
        <f>O270*H270</f>
        <v>0</v>
      </c>
      <c r="Q270" s="154">
        <v>2.6527289999999999E-2</v>
      </c>
      <c r="R270" s="154">
        <f>Q270*H270</f>
        <v>5.3054579999999997E-2</v>
      </c>
      <c r="S270" s="154">
        <v>0</v>
      </c>
      <c r="T270" s="155">
        <f>S270*H270</f>
        <v>0</v>
      </c>
      <c r="AR270" s="156" t="s">
        <v>375</v>
      </c>
      <c r="AT270" s="156" t="s">
        <v>274</v>
      </c>
      <c r="AU270" s="156" t="s">
        <v>88</v>
      </c>
      <c r="AY270" s="17" t="s">
        <v>273</v>
      </c>
      <c r="BE270" s="157">
        <f>IF(N270="základná",J270,0)</f>
        <v>0</v>
      </c>
      <c r="BF270" s="157">
        <f>IF(N270="znížená",J270,0)</f>
        <v>0</v>
      </c>
      <c r="BG270" s="157">
        <f>IF(N270="zákl. prenesená",J270,0)</f>
        <v>0</v>
      </c>
      <c r="BH270" s="157">
        <f>IF(N270="zníž. prenesená",J270,0)</f>
        <v>0</v>
      </c>
      <c r="BI270" s="157">
        <f>IF(N270="nulová",J270,0)</f>
        <v>0</v>
      </c>
      <c r="BJ270" s="17" t="s">
        <v>88</v>
      </c>
      <c r="BK270" s="157">
        <f>ROUND(I270*H270,2)</f>
        <v>0</v>
      </c>
      <c r="BL270" s="17" t="s">
        <v>375</v>
      </c>
      <c r="BM270" s="156" t="s">
        <v>3844</v>
      </c>
    </row>
    <row r="271" spans="2:65" s="14" customFormat="1">
      <c r="B271" s="174"/>
      <c r="D271" s="159" t="s">
        <v>278</v>
      </c>
      <c r="E271" s="175" t="s">
        <v>1</v>
      </c>
      <c r="F271" s="176" t="s">
        <v>88</v>
      </c>
      <c r="H271" s="177">
        <v>2</v>
      </c>
      <c r="I271" s="178"/>
      <c r="L271" s="174"/>
      <c r="M271" s="179"/>
      <c r="T271" s="180"/>
      <c r="AT271" s="175" t="s">
        <v>278</v>
      </c>
      <c r="AU271" s="175" t="s">
        <v>88</v>
      </c>
      <c r="AV271" s="14" t="s">
        <v>88</v>
      </c>
      <c r="AW271" s="14" t="s">
        <v>32</v>
      </c>
      <c r="AX271" s="14" t="s">
        <v>75</v>
      </c>
      <c r="AY271" s="175" t="s">
        <v>273</v>
      </c>
    </row>
    <row r="272" spans="2:65" s="13" customFormat="1">
      <c r="B272" s="165"/>
      <c r="D272" s="159" t="s">
        <v>278</v>
      </c>
      <c r="E272" s="166" t="s">
        <v>3845</v>
      </c>
      <c r="F272" s="167" t="s">
        <v>285</v>
      </c>
      <c r="H272" s="168">
        <v>2</v>
      </c>
      <c r="I272" s="169"/>
      <c r="L272" s="165"/>
      <c r="M272" s="170"/>
      <c r="T272" s="171"/>
      <c r="AT272" s="166" t="s">
        <v>278</v>
      </c>
      <c r="AU272" s="166" t="s">
        <v>88</v>
      </c>
      <c r="AV272" s="13" t="s">
        <v>126</v>
      </c>
      <c r="AW272" s="13" t="s">
        <v>32</v>
      </c>
      <c r="AX272" s="13" t="s">
        <v>82</v>
      </c>
      <c r="AY272" s="166" t="s">
        <v>273</v>
      </c>
    </row>
    <row r="273" spans="2:65" s="1" customFormat="1" ht="21.75" customHeight="1">
      <c r="B273" s="143"/>
      <c r="C273" s="188" t="s">
        <v>639</v>
      </c>
      <c r="D273" s="188" t="s">
        <v>523</v>
      </c>
      <c r="E273" s="189" t="s">
        <v>3846</v>
      </c>
      <c r="F273" s="190" t="s">
        <v>3847</v>
      </c>
      <c r="G273" s="191" t="s">
        <v>338</v>
      </c>
      <c r="H273" s="192">
        <v>2</v>
      </c>
      <c r="I273" s="193"/>
      <c r="J273" s="194">
        <f>ROUND(I273*H273,2)</f>
        <v>0</v>
      </c>
      <c r="K273" s="195"/>
      <c r="L273" s="196"/>
      <c r="M273" s="197" t="s">
        <v>1</v>
      </c>
      <c r="N273" s="198" t="s">
        <v>41</v>
      </c>
      <c r="P273" s="154">
        <f>O273*H273</f>
        <v>0</v>
      </c>
      <c r="Q273" s="154">
        <v>7.0000000000000007E-2</v>
      </c>
      <c r="R273" s="154">
        <f>Q273*H273</f>
        <v>0.14000000000000001</v>
      </c>
      <c r="S273" s="154">
        <v>0</v>
      </c>
      <c r="T273" s="155">
        <f>S273*H273</f>
        <v>0</v>
      </c>
      <c r="AR273" s="156" t="s">
        <v>449</v>
      </c>
      <c r="AT273" s="156" t="s">
        <v>523</v>
      </c>
      <c r="AU273" s="156" t="s">
        <v>88</v>
      </c>
      <c r="AY273" s="17" t="s">
        <v>273</v>
      </c>
      <c r="BE273" s="157">
        <f>IF(N273="základná",J273,0)</f>
        <v>0</v>
      </c>
      <c r="BF273" s="157">
        <f>IF(N273="znížená",J273,0)</f>
        <v>0</v>
      </c>
      <c r="BG273" s="157">
        <f>IF(N273="zákl. prenesená",J273,0)</f>
        <v>0</v>
      </c>
      <c r="BH273" s="157">
        <f>IF(N273="zníž. prenesená",J273,0)</f>
        <v>0</v>
      </c>
      <c r="BI273" s="157">
        <f>IF(N273="nulová",J273,0)</f>
        <v>0</v>
      </c>
      <c r="BJ273" s="17" t="s">
        <v>88</v>
      </c>
      <c r="BK273" s="157">
        <f>ROUND(I273*H273,2)</f>
        <v>0</v>
      </c>
      <c r="BL273" s="17" t="s">
        <v>375</v>
      </c>
      <c r="BM273" s="156" t="s">
        <v>3848</v>
      </c>
    </row>
    <row r="274" spans="2:65" s="1" customFormat="1" ht="24.2" customHeight="1">
      <c r="B274" s="143"/>
      <c r="C274" s="144" t="s">
        <v>647</v>
      </c>
      <c r="D274" s="144" t="s">
        <v>274</v>
      </c>
      <c r="E274" s="145" t="s">
        <v>3849</v>
      </c>
      <c r="F274" s="146" t="s">
        <v>3850</v>
      </c>
      <c r="G274" s="147" t="s">
        <v>1095</v>
      </c>
      <c r="H274" s="200"/>
      <c r="I274" s="149"/>
      <c r="J274" s="150">
        <f>ROUND(I274*H274,2)</f>
        <v>0</v>
      </c>
      <c r="K274" s="151"/>
      <c r="L274" s="32"/>
      <c r="M274" s="152" t="s">
        <v>1</v>
      </c>
      <c r="N274" s="153" t="s">
        <v>41</v>
      </c>
      <c r="P274" s="154">
        <f>O274*H274</f>
        <v>0</v>
      </c>
      <c r="Q274" s="154">
        <v>0</v>
      </c>
      <c r="R274" s="154">
        <f>Q274*H274</f>
        <v>0</v>
      </c>
      <c r="S274" s="154">
        <v>0</v>
      </c>
      <c r="T274" s="155">
        <f>S274*H274</f>
        <v>0</v>
      </c>
      <c r="AR274" s="156" t="s">
        <v>375</v>
      </c>
      <c r="AT274" s="156" t="s">
        <v>274</v>
      </c>
      <c r="AU274" s="156" t="s">
        <v>88</v>
      </c>
      <c r="AY274" s="17" t="s">
        <v>273</v>
      </c>
      <c r="BE274" s="157">
        <f>IF(N274="základná",J274,0)</f>
        <v>0</v>
      </c>
      <c r="BF274" s="157">
        <f>IF(N274="znížená",J274,0)</f>
        <v>0</v>
      </c>
      <c r="BG274" s="157">
        <f>IF(N274="zákl. prenesená",J274,0)</f>
        <v>0</v>
      </c>
      <c r="BH274" s="157">
        <f>IF(N274="zníž. prenesená",J274,0)</f>
        <v>0</v>
      </c>
      <c r="BI274" s="157">
        <f>IF(N274="nulová",J274,0)</f>
        <v>0</v>
      </c>
      <c r="BJ274" s="17" t="s">
        <v>88</v>
      </c>
      <c r="BK274" s="157">
        <f>ROUND(I274*H274,2)</f>
        <v>0</v>
      </c>
      <c r="BL274" s="17" t="s">
        <v>375</v>
      </c>
      <c r="BM274" s="156" t="s">
        <v>3851</v>
      </c>
    </row>
    <row r="275" spans="2:65" s="11" customFormat="1" ht="22.9" customHeight="1">
      <c r="B275" s="133"/>
      <c r="D275" s="134" t="s">
        <v>74</v>
      </c>
      <c r="E275" s="172" t="s">
        <v>1893</v>
      </c>
      <c r="F275" s="172" t="s">
        <v>3852</v>
      </c>
      <c r="I275" s="136"/>
      <c r="J275" s="173">
        <f>BK275</f>
        <v>0</v>
      </c>
      <c r="L275" s="133"/>
      <c r="M275" s="138"/>
      <c r="P275" s="139">
        <f>SUM(P276:P285)</f>
        <v>0</v>
      </c>
      <c r="R275" s="139">
        <f>SUM(R276:R285)</f>
        <v>3.1510597750000001E-2</v>
      </c>
      <c r="T275" s="140">
        <f>SUM(T276:T285)</f>
        <v>0</v>
      </c>
      <c r="AR275" s="134" t="s">
        <v>88</v>
      </c>
      <c r="AT275" s="141" t="s">
        <v>74</v>
      </c>
      <c r="AU275" s="141" t="s">
        <v>82</v>
      </c>
      <c r="AY275" s="134" t="s">
        <v>273</v>
      </c>
      <c r="BK275" s="142">
        <f>SUM(BK276:BK285)</f>
        <v>0</v>
      </c>
    </row>
    <row r="276" spans="2:65" s="1" customFormat="1" ht="33" customHeight="1">
      <c r="B276" s="143"/>
      <c r="C276" s="144" t="s">
        <v>652</v>
      </c>
      <c r="D276" s="144" t="s">
        <v>274</v>
      </c>
      <c r="E276" s="145" t="s">
        <v>1939</v>
      </c>
      <c r="F276" s="146" t="s">
        <v>1922</v>
      </c>
      <c r="G276" s="147" t="s">
        <v>338</v>
      </c>
      <c r="H276" s="148">
        <v>43.115000000000002</v>
      </c>
      <c r="I276" s="149"/>
      <c r="J276" s="150">
        <f>ROUND(I276*H276,2)</f>
        <v>0</v>
      </c>
      <c r="K276" s="151"/>
      <c r="L276" s="32"/>
      <c r="M276" s="152" t="s">
        <v>1</v>
      </c>
      <c r="N276" s="153" t="s">
        <v>41</v>
      </c>
      <c r="P276" s="154">
        <f>O276*H276</f>
        <v>0</v>
      </c>
      <c r="Q276" s="154">
        <v>0</v>
      </c>
      <c r="R276" s="154">
        <f>Q276*H276</f>
        <v>0</v>
      </c>
      <c r="S276" s="154">
        <v>0</v>
      </c>
      <c r="T276" s="155">
        <f>S276*H276</f>
        <v>0</v>
      </c>
      <c r="AR276" s="156" t="s">
        <v>375</v>
      </c>
      <c r="AT276" s="156" t="s">
        <v>274</v>
      </c>
      <c r="AU276" s="156" t="s">
        <v>88</v>
      </c>
      <c r="AY276" s="17" t="s">
        <v>273</v>
      </c>
      <c r="BE276" s="157">
        <f>IF(N276="základná",J276,0)</f>
        <v>0</v>
      </c>
      <c r="BF276" s="157">
        <f>IF(N276="znížená",J276,0)</f>
        <v>0</v>
      </c>
      <c r="BG276" s="157">
        <f>IF(N276="zákl. prenesená",J276,0)</f>
        <v>0</v>
      </c>
      <c r="BH276" s="157">
        <f>IF(N276="zníž. prenesená",J276,0)</f>
        <v>0</v>
      </c>
      <c r="BI276" s="157">
        <f>IF(N276="nulová",J276,0)</f>
        <v>0</v>
      </c>
      <c r="BJ276" s="17" t="s">
        <v>88</v>
      </c>
      <c r="BK276" s="157">
        <f>ROUND(I276*H276,2)</f>
        <v>0</v>
      </c>
      <c r="BL276" s="17" t="s">
        <v>375</v>
      </c>
      <c r="BM276" s="156" t="s">
        <v>3853</v>
      </c>
    </row>
    <row r="277" spans="2:65" s="14" customFormat="1">
      <c r="B277" s="174"/>
      <c r="D277" s="159" t="s">
        <v>278</v>
      </c>
      <c r="E277" s="175" t="s">
        <v>1</v>
      </c>
      <c r="F277" s="176" t="s">
        <v>3854</v>
      </c>
      <c r="H277" s="177">
        <v>11.4</v>
      </c>
      <c r="I277" s="178"/>
      <c r="L277" s="174"/>
      <c r="M277" s="179"/>
      <c r="T277" s="180"/>
      <c r="AT277" s="175" t="s">
        <v>278</v>
      </c>
      <c r="AU277" s="175" t="s">
        <v>88</v>
      </c>
      <c r="AV277" s="14" t="s">
        <v>88</v>
      </c>
      <c r="AW277" s="14" t="s">
        <v>32</v>
      </c>
      <c r="AX277" s="14" t="s">
        <v>75</v>
      </c>
      <c r="AY277" s="175" t="s">
        <v>273</v>
      </c>
    </row>
    <row r="278" spans="2:65" s="14" customFormat="1">
      <c r="B278" s="174"/>
      <c r="D278" s="159" t="s">
        <v>278</v>
      </c>
      <c r="E278" s="175" t="s">
        <v>1</v>
      </c>
      <c r="F278" s="176" t="s">
        <v>3855</v>
      </c>
      <c r="H278" s="177">
        <v>2.5339999999999998</v>
      </c>
      <c r="I278" s="178"/>
      <c r="L278" s="174"/>
      <c r="M278" s="179"/>
      <c r="T278" s="180"/>
      <c r="AT278" s="175" t="s">
        <v>278</v>
      </c>
      <c r="AU278" s="175" t="s">
        <v>88</v>
      </c>
      <c r="AV278" s="14" t="s">
        <v>88</v>
      </c>
      <c r="AW278" s="14" t="s">
        <v>32</v>
      </c>
      <c r="AX278" s="14" t="s">
        <v>75</v>
      </c>
      <c r="AY278" s="175" t="s">
        <v>273</v>
      </c>
    </row>
    <row r="279" spans="2:65" s="14" customFormat="1">
      <c r="B279" s="174"/>
      <c r="D279" s="159" t="s">
        <v>278</v>
      </c>
      <c r="E279" s="175" t="s">
        <v>1</v>
      </c>
      <c r="F279" s="176" t="s">
        <v>3856</v>
      </c>
      <c r="H279" s="177">
        <v>12.553000000000001</v>
      </c>
      <c r="I279" s="178"/>
      <c r="L279" s="174"/>
      <c r="M279" s="179"/>
      <c r="T279" s="180"/>
      <c r="AT279" s="175" t="s">
        <v>278</v>
      </c>
      <c r="AU279" s="175" t="s">
        <v>88</v>
      </c>
      <c r="AV279" s="14" t="s">
        <v>88</v>
      </c>
      <c r="AW279" s="14" t="s">
        <v>32</v>
      </c>
      <c r="AX279" s="14" t="s">
        <v>75</v>
      </c>
      <c r="AY279" s="175" t="s">
        <v>273</v>
      </c>
    </row>
    <row r="280" spans="2:65" s="14" customFormat="1">
      <c r="B280" s="174"/>
      <c r="D280" s="159" t="s">
        <v>278</v>
      </c>
      <c r="E280" s="175" t="s">
        <v>1</v>
      </c>
      <c r="F280" s="176" t="s">
        <v>3857</v>
      </c>
      <c r="H280" s="177">
        <v>0.628</v>
      </c>
      <c r="I280" s="178"/>
      <c r="L280" s="174"/>
      <c r="M280" s="179"/>
      <c r="T280" s="180"/>
      <c r="AT280" s="175" t="s">
        <v>278</v>
      </c>
      <c r="AU280" s="175" t="s">
        <v>88</v>
      </c>
      <c r="AV280" s="14" t="s">
        <v>88</v>
      </c>
      <c r="AW280" s="14" t="s">
        <v>32</v>
      </c>
      <c r="AX280" s="14" t="s">
        <v>75</v>
      </c>
      <c r="AY280" s="175" t="s">
        <v>273</v>
      </c>
    </row>
    <row r="281" spans="2:65" s="14" customFormat="1">
      <c r="B281" s="174"/>
      <c r="D281" s="159" t="s">
        <v>278</v>
      </c>
      <c r="E281" s="175" t="s">
        <v>1</v>
      </c>
      <c r="F281" s="176" t="s">
        <v>3858</v>
      </c>
      <c r="H281" s="177">
        <v>2</v>
      </c>
      <c r="I281" s="178"/>
      <c r="L281" s="174"/>
      <c r="M281" s="179"/>
      <c r="T281" s="180"/>
      <c r="AT281" s="175" t="s">
        <v>278</v>
      </c>
      <c r="AU281" s="175" t="s">
        <v>88</v>
      </c>
      <c r="AV281" s="14" t="s">
        <v>88</v>
      </c>
      <c r="AW281" s="14" t="s">
        <v>32</v>
      </c>
      <c r="AX281" s="14" t="s">
        <v>75</v>
      </c>
      <c r="AY281" s="175" t="s">
        <v>273</v>
      </c>
    </row>
    <row r="282" spans="2:65" s="14" customFormat="1">
      <c r="B282" s="174"/>
      <c r="D282" s="159" t="s">
        <v>278</v>
      </c>
      <c r="E282" s="175" t="s">
        <v>1</v>
      </c>
      <c r="F282" s="176" t="s">
        <v>3859</v>
      </c>
      <c r="H282" s="177">
        <v>14</v>
      </c>
      <c r="I282" s="178"/>
      <c r="L282" s="174"/>
      <c r="M282" s="179"/>
      <c r="T282" s="180"/>
      <c r="AT282" s="175" t="s">
        <v>278</v>
      </c>
      <c r="AU282" s="175" t="s">
        <v>88</v>
      </c>
      <c r="AV282" s="14" t="s">
        <v>88</v>
      </c>
      <c r="AW282" s="14" t="s">
        <v>32</v>
      </c>
      <c r="AX282" s="14" t="s">
        <v>75</v>
      </c>
      <c r="AY282" s="175" t="s">
        <v>273</v>
      </c>
    </row>
    <row r="283" spans="2:65" s="13" customFormat="1">
      <c r="B283" s="165"/>
      <c r="D283" s="159" t="s">
        <v>278</v>
      </c>
      <c r="E283" s="166" t="s">
        <v>1</v>
      </c>
      <c r="F283" s="167" t="s">
        <v>285</v>
      </c>
      <c r="H283" s="168">
        <v>43.115000000000002</v>
      </c>
      <c r="I283" s="169"/>
      <c r="L283" s="165"/>
      <c r="M283" s="170"/>
      <c r="T283" s="171"/>
      <c r="AT283" s="166" t="s">
        <v>278</v>
      </c>
      <c r="AU283" s="166" t="s">
        <v>88</v>
      </c>
      <c r="AV283" s="13" t="s">
        <v>126</v>
      </c>
      <c r="AW283" s="13" t="s">
        <v>32</v>
      </c>
      <c r="AX283" s="13" t="s">
        <v>82</v>
      </c>
      <c r="AY283" s="166" t="s">
        <v>273</v>
      </c>
    </row>
    <row r="284" spans="2:65" s="1" customFormat="1" ht="24.2" customHeight="1">
      <c r="B284" s="143"/>
      <c r="C284" s="144" t="s">
        <v>664</v>
      </c>
      <c r="D284" s="144" t="s">
        <v>274</v>
      </c>
      <c r="E284" s="145" t="s">
        <v>3860</v>
      </c>
      <c r="F284" s="146" t="s">
        <v>1927</v>
      </c>
      <c r="G284" s="147" t="s">
        <v>338</v>
      </c>
      <c r="H284" s="148">
        <v>43.115000000000002</v>
      </c>
      <c r="I284" s="149"/>
      <c r="J284" s="150">
        <f>ROUND(I284*H284,2)</f>
        <v>0</v>
      </c>
      <c r="K284" s="151"/>
      <c r="L284" s="32"/>
      <c r="M284" s="152" t="s">
        <v>1</v>
      </c>
      <c r="N284" s="153" t="s">
        <v>41</v>
      </c>
      <c r="P284" s="154">
        <f>O284*H284</f>
        <v>0</v>
      </c>
      <c r="Q284" s="154">
        <v>5.4184999999999997E-4</v>
      </c>
      <c r="R284" s="154">
        <f>Q284*H284</f>
        <v>2.336186275E-2</v>
      </c>
      <c r="S284" s="154">
        <v>0</v>
      </c>
      <c r="T284" s="155">
        <f>S284*H284</f>
        <v>0</v>
      </c>
      <c r="AR284" s="156" t="s">
        <v>375</v>
      </c>
      <c r="AT284" s="156" t="s">
        <v>274</v>
      </c>
      <c r="AU284" s="156" t="s">
        <v>88</v>
      </c>
      <c r="AY284" s="17" t="s">
        <v>273</v>
      </c>
      <c r="BE284" s="157">
        <f>IF(N284="základná",J284,0)</f>
        <v>0</v>
      </c>
      <c r="BF284" s="157">
        <f>IF(N284="znížená",J284,0)</f>
        <v>0</v>
      </c>
      <c r="BG284" s="157">
        <f>IF(N284="zákl. prenesená",J284,0)</f>
        <v>0</v>
      </c>
      <c r="BH284" s="157">
        <f>IF(N284="zníž. prenesená",J284,0)</f>
        <v>0</v>
      </c>
      <c r="BI284" s="157">
        <f>IF(N284="nulová",J284,0)</f>
        <v>0</v>
      </c>
      <c r="BJ284" s="17" t="s">
        <v>88</v>
      </c>
      <c r="BK284" s="157">
        <f>ROUND(I284*H284,2)</f>
        <v>0</v>
      </c>
      <c r="BL284" s="17" t="s">
        <v>375</v>
      </c>
      <c r="BM284" s="156" t="s">
        <v>3861</v>
      </c>
    </row>
    <row r="285" spans="2:65" s="1" customFormat="1" ht="24.2" customHeight="1">
      <c r="B285" s="143"/>
      <c r="C285" s="144" t="s">
        <v>669</v>
      </c>
      <c r="D285" s="144" t="s">
        <v>274</v>
      </c>
      <c r="E285" s="145" t="s">
        <v>3862</v>
      </c>
      <c r="F285" s="146" t="s">
        <v>3863</v>
      </c>
      <c r="G285" s="147" t="s">
        <v>338</v>
      </c>
      <c r="H285" s="148">
        <v>43.115000000000002</v>
      </c>
      <c r="I285" s="149"/>
      <c r="J285" s="150">
        <f>ROUND(I285*H285,2)</f>
        <v>0</v>
      </c>
      <c r="K285" s="151"/>
      <c r="L285" s="32"/>
      <c r="M285" s="152" t="s">
        <v>1</v>
      </c>
      <c r="N285" s="153" t="s">
        <v>41</v>
      </c>
      <c r="P285" s="154">
        <f>O285*H285</f>
        <v>0</v>
      </c>
      <c r="Q285" s="154">
        <v>1.8900000000000001E-4</v>
      </c>
      <c r="R285" s="154">
        <f>Q285*H285</f>
        <v>8.1487350000000007E-3</v>
      </c>
      <c r="S285" s="154">
        <v>0</v>
      </c>
      <c r="T285" s="155">
        <f>S285*H285</f>
        <v>0</v>
      </c>
      <c r="AR285" s="156" t="s">
        <v>375</v>
      </c>
      <c r="AT285" s="156" t="s">
        <v>274</v>
      </c>
      <c r="AU285" s="156" t="s">
        <v>88</v>
      </c>
      <c r="AY285" s="17" t="s">
        <v>273</v>
      </c>
      <c r="BE285" s="157">
        <f>IF(N285="základná",J285,0)</f>
        <v>0</v>
      </c>
      <c r="BF285" s="157">
        <f>IF(N285="znížená",J285,0)</f>
        <v>0</v>
      </c>
      <c r="BG285" s="157">
        <f>IF(N285="zákl. prenesená",J285,0)</f>
        <v>0</v>
      </c>
      <c r="BH285" s="157">
        <f>IF(N285="zníž. prenesená",J285,0)</f>
        <v>0</v>
      </c>
      <c r="BI285" s="157">
        <f>IF(N285="nulová",J285,0)</f>
        <v>0</v>
      </c>
      <c r="BJ285" s="17" t="s">
        <v>88</v>
      </c>
      <c r="BK285" s="157">
        <f>ROUND(I285*H285,2)</f>
        <v>0</v>
      </c>
      <c r="BL285" s="17" t="s">
        <v>375</v>
      </c>
      <c r="BM285" s="156" t="s">
        <v>3864</v>
      </c>
    </row>
    <row r="286" spans="2:65" s="11" customFormat="1" ht="25.9" customHeight="1">
      <c r="B286" s="133"/>
      <c r="D286" s="134" t="s">
        <v>74</v>
      </c>
      <c r="E286" s="135" t="s">
        <v>523</v>
      </c>
      <c r="F286" s="135" t="s">
        <v>2005</v>
      </c>
      <c r="I286" s="136"/>
      <c r="J286" s="137">
        <f>BK286</f>
        <v>0</v>
      </c>
      <c r="L286" s="133"/>
      <c r="M286" s="138"/>
      <c r="P286" s="139">
        <f>P287</f>
        <v>0</v>
      </c>
      <c r="R286" s="139">
        <f>R287</f>
        <v>0</v>
      </c>
      <c r="T286" s="140">
        <f>T287</f>
        <v>0</v>
      </c>
      <c r="AR286" s="134" t="s">
        <v>104</v>
      </c>
      <c r="AT286" s="141" t="s">
        <v>74</v>
      </c>
      <c r="AU286" s="141" t="s">
        <v>75</v>
      </c>
      <c r="AY286" s="134" t="s">
        <v>273</v>
      </c>
      <c r="BK286" s="142">
        <f>BK287</f>
        <v>0</v>
      </c>
    </row>
    <row r="287" spans="2:65" s="11" customFormat="1" ht="22.9" customHeight="1">
      <c r="B287" s="133"/>
      <c r="D287" s="134" t="s">
        <v>74</v>
      </c>
      <c r="E287" s="172" t="s">
        <v>3865</v>
      </c>
      <c r="F287" s="172" t="s">
        <v>3866</v>
      </c>
      <c r="I287" s="136"/>
      <c r="J287" s="173">
        <f>BK287</f>
        <v>0</v>
      </c>
      <c r="L287" s="133"/>
      <c r="M287" s="138"/>
      <c r="P287" s="139">
        <f>SUM(P288:P291)</f>
        <v>0</v>
      </c>
      <c r="R287" s="139">
        <f>SUM(R288:R291)</f>
        <v>0</v>
      </c>
      <c r="T287" s="140">
        <f>SUM(T288:T291)</f>
        <v>0</v>
      </c>
      <c r="AR287" s="134" t="s">
        <v>104</v>
      </c>
      <c r="AT287" s="141" t="s">
        <v>74</v>
      </c>
      <c r="AU287" s="141" t="s">
        <v>82</v>
      </c>
      <c r="AY287" s="134" t="s">
        <v>273</v>
      </c>
      <c r="BK287" s="142">
        <f>SUM(BK288:BK291)</f>
        <v>0</v>
      </c>
    </row>
    <row r="288" spans="2:65" s="1" customFormat="1" ht="24.2" customHeight="1">
      <c r="B288" s="143"/>
      <c r="C288" s="144" t="s">
        <v>674</v>
      </c>
      <c r="D288" s="144" t="s">
        <v>274</v>
      </c>
      <c r="E288" s="145" t="s">
        <v>3867</v>
      </c>
      <c r="F288" s="146" t="s">
        <v>3868</v>
      </c>
      <c r="G288" s="147" t="s">
        <v>318</v>
      </c>
      <c r="H288" s="148">
        <v>6</v>
      </c>
      <c r="I288" s="149"/>
      <c r="J288" s="150">
        <f>ROUND(I288*H288,2)</f>
        <v>0</v>
      </c>
      <c r="K288" s="151"/>
      <c r="L288" s="32"/>
      <c r="M288" s="152" t="s">
        <v>1</v>
      </c>
      <c r="N288" s="153" t="s">
        <v>41</v>
      </c>
      <c r="P288" s="154">
        <f>O288*H288</f>
        <v>0</v>
      </c>
      <c r="Q288" s="154">
        <v>0</v>
      </c>
      <c r="R288" s="154">
        <f>Q288*H288</f>
        <v>0</v>
      </c>
      <c r="S288" s="154">
        <v>0</v>
      </c>
      <c r="T288" s="155">
        <f>S288*H288</f>
        <v>0</v>
      </c>
      <c r="AR288" s="156" t="s">
        <v>625</v>
      </c>
      <c r="AT288" s="156" t="s">
        <v>274</v>
      </c>
      <c r="AU288" s="156" t="s">
        <v>88</v>
      </c>
      <c r="AY288" s="17" t="s">
        <v>273</v>
      </c>
      <c r="BE288" s="157">
        <f>IF(N288="základná",J288,0)</f>
        <v>0</v>
      </c>
      <c r="BF288" s="157">
        <f>IF(N288="znížená",J288,0)</f>
        <v>0</v>
      </c>
      <c r="BG288" s="157">
        <f>IF(N288="zákl. prenesená",J288,0)</f>
        <v>0</v>
      </c>
      <c r="BH288" s="157">
        <f>IF(N288="zníž. prenesená",J288,0)</f>
        <v>0</v>
      </c>
      <c r="BI288" s="157">
        <f>IF(N288="nulová",J288,0)</f>
        <v>0</v>
      </c>
      <c r="BJ288" s="17" t="s">
        <v>88</v>
      </c>
      <c r="BK288" s="157">
        <f>ROUND(I288*H288,2)</f>
        <v>0</v>
      </c>
      <c r="BL288" s="17" t="s">
        <v>625</v>
      </c>
      <c r="BM288" s="156" t="s">
        <v>3869</v>
      </c>
    </row>
    <row r="289" spans="2:51" s="12" customFormat="1" ht="22.5">
      <c r="B289" s="158"/>
      <c r="D289" s="159" t="s">
        <v>278</v>
      </c>
      <c r="E289" s="160" t="s">
        <v>1</v>
      </c>
      <c r="F289" s="161" t="s">
        <v>3870</v>
      </c>
      <c r="H289" s="160" t="s">
        <v>1</v>
      </c>
      <c r="I289" s="162"/>
      <c r="L289" s="158"/>
      <c r="M289" s="163"/>
      <c r="T289" s="164"/>
      <c r="AT289" s="160" t="s">
        <v>278</v>
      </c>
      <c r="AU289" s="160" t="s">
        <v>88</v>
      </c>
      <c r="AV289" s="12" t="s">
        <v>82</v>
      </c>
      <c r="AW289" s="12" t="s">
        <v>32</v>
      </c>
      <c r="AX289" s="12" t="s">
        <v>75</v>
      </c>
      <c r="AY289" s="160" t="s">
        <v>273</v>
      </c>
    </row>
    <row r="290" spans="2:51" s="14" customFormat="1">
      <c r="B290" s="174"/>
      <c r="D290" s="159" t="s">
        <v>278</v>
      </c>
      <c r="E290" s="175" t="s">
        <v>1</v>
      </c>
      <c r="F290" s="176" t="s">
        <v>321</v>
      </c>
      <c r="H290" s="177">
        <v>6</v>
      </c>
      <c r="I290" s="178"/>
      <c r="L290" s="174"/>
      <c r="M290" s="179"/>
      <c r="T290" s="180"/>
      <c r="AT290" s="175" t="s">
        <v>278</v>
      </c>
      <c r="AU290" s="175" t="s">
        <v>88</v>
      </c>
      <c r="AV290" s="14" t="s">
        <v>88</v>
      </c>
      <c r="AW290" s="14" t="s">
        <v>32</v>
      </c>
      <c r="AX290" s="14" t="s">
        <v>75</v>
      </c>
      <c r="AY290" s="175" t="s">
        <v>273</v>
      </c>
    </row>
    <row r="291" spans="2:51" s="13" customFormat="1">
      <c r="B291" s="165"/>
      <c r="D291" s="159" t="s">
        <v>278</v>
      </c>
      <c r="E291" s="166" t="s">
        <v>1</v>
      </c>
      <c r="F291" s="167" t="s">
        <v>285</v>
      </c>
      <c r="H291" s="168">
        <v>6</v>
      </c>
      <c r="I291" s="169"/>
      <c r="L291" s="165"/>
      <c r="M291" s="214"/>
      <c r="N291" s="215"/>
      <c r="O291" s="215"/>
      <c r="P291" s="215"/>
      <c r="Q291" s="215"/>
      <c r="R291" s="215"/>
      <c r="S291" s="215"/>
      <c r="T291" s="216"/>
      <c r="AT291" s="166" t="s">
        <v>278</v>
      </c>
      <c r="AU291" s="166" t="s">
        <v>88</v>
      </c>
      <c r="AV291" s="13" t="s">
        <v>126</v>
      </c>
      <c r="AW291" s="13" t="s">
        <v>32</v>
      </c>
      <c r="AX291" s="13" t="s">
        <v>82</v>
      </c>
      <c r="AY291" s="166" t="s">
        <v>273</v>
      </c>
    </row>
    <row r="292" spans="2:51" s="1" customFormat="1" ht="6.95" customHeight="1">
      <c r="B292" s="47"/>
      <c r="C292" s="48"/>
      <c r="D292" s="48"/>
      <c r="E292" s="48"/>
      <c r="F292" s="48"/>
      <c r="G292" s="48"/>
      <c r="H292" s="48"/>
      <c r="I292" s="48"/>
      <c r="J292" s="48"/>
      <c r="K292" s="48"/>
      <c r="L292" s="32"/>
    </row>
  </sheetData>
  <autoFilter ref="C128:K291" xr:uid="{00000000-0009-0000-0000-00000C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246"/>
  <sheetViews>
    <sheetView showGridLines="0" tabSelected="1" topLeftCell="A1228" workbookViewId="0">
      <selection activeCell="AA1001" sqref="AA100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7" t="s">
        <v>89</v>
      </c>
      <c r="AZ2" s="96" t="s">
        <v>133</v>
      </c>
      <c r="BA2" s="96" t="s">
        <v>1</v>
      </c>
      <c r="BB2" s="96" t="s">
        <v>1</v>
      </c>
      <c r="BC2" s="96" t="s">
        <v>134</v>
      </c>
      <c r="BD2" s="96" t="s">
        <v>88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  <c r="AZ3" s="96" t="s">
        <v>135</v>
      </c>
      <c r="BA3" s="96" t="s">
        <v>1</v>
      </c>
      <c r="BB3" s="96" t="s">
        <v>1</v>
      </c>
      <c r="BC3" s="96" t="s">
        <v>136</v>
      </c>
      <c r="BD3" s="96" t="s">
        <v>88</v>
      </c>
    </row>
    <row r="4" spans="2:56" ht="24.95" customHeight="1">
      <c r="B4" s="20"/>
      <c r="D4" s="21" t="s">
        <v>137</v>
      </c>
      <c r="L4" s="20"/>
      <c r="M4" s="97" t="s">
        <v>9</v>
      </c>
      <c r="AT4" s="17" t="s">
        <v>3</v>
      </c>
      <c r="AZ4" s="96" t="s">
        <v>138</v>
      </c>
      <c r="BA4" s="96" t="s">
        <v>1</v>
      </c>
      <c r="BB4" s="96" t="s">
        <v>1</v>
      </c>
      <c r="BC4" s="96" t="s">
        <v>139</v>
      </c>
      <c r="BD4" s="96" t="s">
        <v>88</v>
      </c>
    </row>
    <row r="5" spans="2:56" ht="6.95" customHeight="1">
      <c r="B5" s="20"/>
      <c r="L5" s="20"/>
      <c r="AZ5" s="96" t="s">
        <v>140</v>
      </c>
      <c r="BA5" s="96" t="s">
        <v>1</v>
      </c>
      <c r="BB5" s="96" t="s">
        <v>1</v>
      </c>
      <c r="BC5" s="96" t="s">
        <v>141</v>
      </c>
      <c r="BD5" s="96" t="s">
        <v>88</v>
      </c>
    </row>
    <row r="6" spans="2:56" ht="12" customHeight="1">
      <c r="B6" s="20"/>
      <c r="D6" s="27" t="s">
        <v>14</v>
      </c>
      <c r="L6" s="20"/>
      <c r="AZ6" s="96" t="s">
        <v>142</v>
      </c>
      <c r="BA6" s="96" t="s">
        <v>1</v>
      </c>
      <c r="BB6" s="96" t="s">
        <v>1</v>
      </c>
      <c r="BC6" s="96" t="s">
        <v>143</v>
      </c>
      <c r="BD6" s="96" t="s">
        <v>88</v>
      </c>
    </row>
    <row r="7" spans="2:56" ht="26.25" customHeight="1">
      <c r="B7" s="20"/>
      <c r="E7" s="268" t="str">
        <f>'Rekapitulácia stavby'!K6</f>
        <v>G    Banská Bystrica - KC, stavebné úpravy- vypracovanie podkladovej štúdie verejnej práce</v>
      </c>
      <c r="F7" s="269"/>
      <c r="G7" s="269"/>
      <c r="H7" s="269"/>
      <c r="L7" s="20"/>
      <c r="AZ7" s="96" t="s">
        <v>144</v>
      </c>
      <c r="BA7" s="96" t="s">
        <v>1</v>
      </c>
      <c r="BB7" s="96" t="s">
        <v>1</v>
      </c>
      <c r="BC7" s="96" t="s">
        <v>145</v>
      </c>
      <c r="BD7" s="96" t="s">
        <v>88</v>
      </c>
    </row>
    <row r="8" spans="2:56" ht="12" customHeight="1">
      <c r="B8" s="20"/>
      <c r="D8" s="27" t="s">
        <v>146</v>
      </c>
      <c r="L8" s="20"/>
      <c r="AZ8" s="96" t="s">
        <v>147</v>
      </c>
      <c r="BA8" s="96" t="s">
        <v>1</v>
      </c>
      <c r="BB8" s="96" t="s">
        <v>1</v>
      </c>
      <c r="BC8" s="96" t="s">
        <v>148</v>
      </c>
      <c r="BD8" s="96" t="s">
        <v>88</v>
      </c>
    </row>
    <row r="9" spans="2:56" s="1" customFormat="1" ht="16.5" customHeight="1">
      <c r="B9" s="32"/>
      <c r="E9" s="268" t="s">
        <v>149</v>
      </c>
      <c r="F9" s="267"/>
      <c r="G9" s="267"/>
      <c r="H9" s="267"/>
      <c r="L9" s="32"/>
      <c r="AZ9" s="96" t="s">
        <v>150</v>
      </c>
      <c r="BA9" s="96" t="s">
        <v>1</v>
      </c>
      <c r="BB9" s="96" t="s">
        <v>1</v>
      </c>
      <c r="BC9" s="96" t="s">
        <v>151</v>
      </c>
      <c r="BD9" s="96" t="s">
        <v>88</v>
      </c>
    </row>
    <row r="10" spans="2:56" s="1" customFormat="1" ht="12" customHeight="1">
      <c r="B10" s="32"/>
      <c r="D10" s="27" t="s">
        <v>152</v>
      </c>
      <c r="L10" s="32"/>
      <c r="AZ10" s="96" t="s">
        <v>153</v>
      </c>
      <c r="BA10" s="96" t="s">
        <v>1</v>
      </c>
      <c r="BB10" s="96" t="s">
        <v>1</v>
      </c>
      <c r="BC10" s="96" t="s">
        <v>154</v>
      </c>
      <c r="BD10" s="96" t="s">
        <v>88</v>
      </c>
    </row>
    <row r="11" spans="2:56" s="1" customFormat="1" ht="30" customHeight="1">
      <c r="B11" s="32"/>
      <c r="E11" s="266" t="s">
        <v>155</v>
      </c>
      <c r="F11" s="267"/>
      <c r="G11" s="267"/>
      <c r="H11" s="267"/>
      <c r="L11" s="32"/>
      <c r="AZ11" s="96" t="s">
        <v>156</v>
      </c>
      <c r="BA11" s="96" t="s">
        <v>1</v>
      </c>
      <c r="BB11" s="96" t="s">
        <v>1</v>
      </c>
      <c r="BC11" s="96" t="s">
        <v>157</v>
      </c>
      <c r="BD11" s="96" t="s">
        <v>88</v>
      </c>
    </row>
    <row r="12" spans="2:56" s="1" customFormat="1">
      <c r="B12" s="32"/>
      <c r="L12" s="32"/>
      <c r="AZ12" s="96" t="s">
        <v>158</v>
      </c>
      <c r="BA12" s="96" t="s">
        <v>1</v>
      </c>
      <c r="BB12" s="96" t="s">
        <v>1</v>
      </c>
      <c r="BC12" s="96" t="s">
        <v>159</v>
      </c>
      <c r="BD12" s="96" t="s">
        <v>88</v>
      </c>
    </row>
    <row r="13" spans="2:5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  <c r="AZ13" s="96" t="s">
        <v>160</v>
      </c>
      <c r="BA13" s="96" t="s">
        <v>1</v>
      </c>
      <c r="BB13" s="96" t="s">
        <v>1</v>
      </c>
      <c r="BC13" s="96" t="s">
        <v>161</v>
      </c>
      <c r="BD13" s="96" t="s">
        <v>88</v>
      </c>
    </row>
    <row r="14" spans="2:56" s="1" customFormat="1" ht="12" customHeight="1">
      <c r="B14" s="32"/>
      <c r="D14" s="27" t="s">
        <v>18</v>
      </c>
      <c r="F14" s="25" t="s">
        <v>19</v>
      </c>
      <c r="I14" s="27" t="s">
        <v>20</v>
      </c>
      <c r="J14" s="55" t="str">
        <f>'Rekapitulácia stavby'!AN8</f>
        <v>3. 12. 2025</v>
      </c>
      <c r="L14" s="32"/>
      <c r="AZ14" s="96" t="s">
        <v>162</v>
      </c>
      <c r="BA14" s="96" t="s">
        <v>1</v>
      </c>
      <c r="BB14" s="96" t="s">
        <v>1</v>
      </c>
      <c r="BC14" s="96" t="s">
        <v>163</v>
      </c>
      <c r="BD14" s="96" t="s">
        <v>88</v>
      </c>
    </row>
    <row r="15" spans="2:56" s="1" customFormat="1" ht="10.9" customHeight="1">
      <c r="B15" s="32"/>
      <c r="L15" s="32"/>
      <c r="AZ15" s="96" t="s">
        <v>164</v>
      </c>
      <c r="BA15" s="96" t="s">
        <v>1</v>
      </c>
      <c r="BB15" s="96" t="s">
        <v>1</v>
      </c>
      <c r="BC15" s="96" t="s">
        <v>165</v>
      </c>
      <c r="BD15" s="96" t="s">
        <v>88</v>
      </c>
    </row>
    <row r="16" spans="2:5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  <c r="AZ16" s="96" t="s">
        <v>166</v>
      </c>
      <c r="BA16" s="96" t="s">
        <v>1</v>
      </c>
      <c r="BB16" s="96" t="s">
        <v>1</v>
      </c>
      <c r="BC16" s="96" t="s">
        <v>167</v>
      </c>
      <c r="BD16" s="96" t="s">
        <v>88</v>
      </c>
    </row>
    <row r="17" spans="2:56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  <c r="AZ17" s="96" t="s">
        <v>168</v>
      </c>
      <c r="BA17" s="96" t="s">
        <v>1</v>
      </c>
      <c r="BB17" s="96" t="s">
        <v>1</v>
      </c>
      <c r="BC17" s="96" t="s">
        <v>169</v>
      </c>
      <c r="BD17" s="96" t="s">
        <v>88</v>
      </c>
    </row>
    <row r="18" spans="2:56" s="1" customFormat="1" ht="6.95" customHeight="1">
      <c r="B18" s="32"/>
      <c r="L18" s="32"/>
      <c r="AZ18" s="96" t="s">
        <v>170</v>
      </c>
      <c r="BA18" s="96" t="s">
        <v>1</v>
      </c>
      <c r="BB18" s="96" t="s">
        <v>1</v>
      </c>
      <c r="BC18" s="96" t="s">
        <v>169</v>
      </c>
      <c r="BD18" s="96" t="s">
        <v>88</v>
      </c>
    </row>
    <row r="19" spans="2:56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  <c r="AZ19" s="96" t="s">
        <v>171</v>
      </c>
      <c r="BA19" s="96" t="s">
        <v>1</v>
      </c>
      <c r="BB19" s="96" t="s">
        <v>1</v>
      </c>
      <c r="BC19" s="96" t="s">
        <v>172</v>
      </c>
      <c r="BD19" s="96" t="s">
        <v>88</v>
      </c>
    </row>
    <row r="20" spans="2:56" s="1" customFormat="1" ht="18" customHeight="1">
      <c r="B20" s="32"/>
      <c r="E20" s="270" t="str">
        <f>'Rekapitulácia stavby'!E14</f>
        <v>Vyplň údaj</v>
      </c>
      <c r="F20" s="253"/>
      <c r="G20" s="253"/>
      <c r="H20" s="253"/>
      <c r="I20" s="27" t="s">
        <v>25</v>
      </c>
      <c r="J20" s="28" t="str">
        <f>'Rekapitulácia stavby'!AN14</f>
        <v>Vyplň údaj</v>
      </c>
      <c r="L20" s="32"/>
      <c r="AZ20" s="96" t="s">
        <v>173</v>
      </c>
      <c r="BA20" s="96" t="s">
        <v>1</v>
      </c>
      <c r="BB20" s="96" t="s">
        <v>1</v>
      </c>
      <c r="BC20" s="96" t="s">
        <v>174</v>
      </c>
      <c r="BD20" s="96" t="s">
        <v>88</v>
      </c>
    </row>
    <row r="21" spans="2:56" s="1" customFormat="1" ht="6.95" customHeight="1">
      <c r="B21" s="32"/>
      <c r="L21" s="32"/>
      <c r="AZ21" s="96" t="s">
        <v>175</v>
      </c>
      <c r="BA21" s="96" t="s">
        <v>1</v>
      </c>
      <c r="BB21" s="96" t="s">
        <v>1</v>
      </c>
      <c r="BC21" s="96" t="s">
        <v>176</v>
      </c>
      <c r="BD21" s="96" t="s">
        <v>88</v>
      </c>
    </row>
    <row r="22" spans="2:56" s="1" customFormat="1" ht="12" customHeight="1">
      <c r="B22" s="32"/>
      <c r="D22" s="27" t="s">
        <v>28</v>
      </c>
      <c r="I22" s="27" t="s">
        <v>23</v>
      </c>
      <c r="J22" s="25" t="s">
        <v>29</v>
      </c>
      <c r="L22" s="32"/>
      <c r="AZ22" s="96" t="s">
        <v>177</v>
      </c>
      <c r="BA22" s="96" t="s">
        <v>1</v>
      </c>
      <c r="BB22" s="96" t="s">
        <v>1</v>
      </c>
      <c r="BC22" s="96" t="s">
        <v>178</v>
      </c>
      <c r="BD22" s="96" t="s">
        <v>88</v>
      </c>
    </row>
    <row r="23" spans="2:56" s="1" customFormat="1" ht="18" customHeight="1">
      <c r="B23" s="32"/>
      <c r="E23" s="25" t="s">
        <v>30</v>
      </c>
      <c r="I23" s="27" t="s">
        <v>25</v>
      </c>
      <c r="J23" s="25" t="s">
        <v>31</v>
      </c>
      <c r="L23" s="32"/>
      <c r="AZ23" s="96" t="s">
        <v>179</v>
      </c>
      <c r="BA23" s="96" t="s">
        <v>1</v>
      </c>
      <c r="BB23" s="96" t="s">
        <v>1</v>
      </c>
      <c r="BC23" s="96" t="s">
        <v>180</v>
      </c>
      <c r="BD23" s="96" t="s">
        <v>88</v>
      </c>
    </row>
    <row r="24" spans="2:56" s="1" customFormat="1" ht="6.95" customHeight="1">
      <c r="B24" s="32"/>
      <c r="L24" s="32"/>
      <c r="AZ24" s="96" t="s">
        <v>181</v>
      </c>
      <c r="BA24" s="96" t="s">
        <v>1</v>
      </c>
      <c r="BB24" s="96" t="s">
        <v>1</v>
      </c>
      <c r="BC24" s="96" t="s">
        <v>182</v>
      </c>
      <c r="BD24" s="96" t="s">
        <v>88</v>
      </c>
    </row>
    <row r="25" spans="2:56" s="1" customFormat="1" ht="12" customHeight="1">
      <c r="B25" s="32"/>
      <c r="D25" s="27" t="s">
        <v>33</v>
      </c>
      <c r="I25" s="27" t="s">
        <v>23</v>
      </c>
      <c r="J25" s="25" t="str">
        <f>IF('Rekapitulácia stavby'!AN19="","",'Rekapitulácia stavby'!AN19)</f>
        <v/>
      </c>
      <c r="L25" s="32"/>
      <c r="AZ25" s="96" t="s">
        <v>183</v>
      </c>
      <c r="BA25" s="96" t="s">
        <v>1</v>
      </c>
      <c r="BB25" s="96" t="s">
        <v>1</v>
      </c>
      <c r="BC25" s="96" t="s">
        <v>151</v>
      </c>
      <c r="BD25" s="96" t="s">
        <v>88</v>
      </c>
    </row>
    <row r="26" spans="2:56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  <c r="AZ26" s="96" t="s">
        <v>184</v>
      </c>
      <c r="BA26" s="96" t="s">
        <v>1</v>
      </c>
      <c r="BB26" s="96" t="s">
        <v>1</v>
      </c>
      <c r="BC26" s="96" t="s">
        <v>185</v>
      </c>
      <c r="BD26" s="96" t="s">
        <v>88</v>
      </c>
    </row>
    <row r="27" spans="2:56" s="1" customFormat="1" ht="6.95" customHeight="1">
      <c r="B27" s="32"/>
      <c r="L27" s="32"/>
      <c r="AZ27" s="96" t="s">
        <v>186</v>
      </c>
      <c r="BA27" s="96" t="s">
        <v>1</v>
      </c>
      <c r="BB27" s="96" t="s">
        <v>1</v>
      </c>
      <c r="BC27" s="96" t="s">
        <v>187</v>
      </c>
      <c r="BD27" s="96" t="s">
        <v>88</v>
      </c>
    </row>
    <row r="28" spans="2:56" s="1" customFormat="1" ht="12" customHeight="1">
      <c r="B28" s="32"/>
      <c r="D28" s="27" t="s">
        <v>34</v>
      </c>
      <c r="L28" s="32"/>
      <c r="AZ28" s="96" t="s">
        <v>188</v>
      </c>
      <c r="BA28" s="96" t="s">
        <v>1</v>
      </c>
      <c r="BB28" s="96" t="s">
        <v>1</v>
      </c>
      <c r="BC28" s="96" t="s">
        <v>189</v>
      </c>
      <c r="BD28" s="96" t="s">
        <v>88</v>
      </c>
    </row>
    <row r="29" spans="2:56" s="7" customFormat="1" ht="16.5" customHeight="1">
      <c r="B29" s="98"/>
      <c r="E29" s="257" t="s">
        <v>1</v>
      </c>
      <c r="F29" s="257"/>
      <c r="G29" s="257"/>
      <c r="H29" s="257"/>
      <c r="L29" s="98"/>
      <c r="AZ29" s="99" t="s">
        <v>190</v>
      </c>
      <c r="BA29" s="99" t="s">
        <v>190</v>
      </c>
      <c r="BB29" s="99" t="s">
        <v>1</v>
      </c>
      <c r="BC29" s="99" t="s">
        <v>191</v>
      </c>
      <c r="BD29" s="99" t="s">
        <v>88</v>
      </c>
    </row>
    <row r="30" spans="2:56" s="1" customFormat="1" ht="6.95" customHeight="1">
      <c r="B30" s="32"/>
      <c r="L30" s="32"/>
      <c r="AZ30" s="96" t="s">
        <v>192</v>
      </c>
      <c r="BA30" s="96" t="s">
        <v>1</v>
      </c>
      <c r="BB30" s="96" t="s">
        <v>1</v>
      </c>
      <c r="BC30" s="96" t="s">
        <v>193</v>
      </c>
      <c r="BD30" s="96" t="s">
        <v>88</v>
      </c>
    </row>
    <row r="31" spans="2:56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  <c r="AZ31" s="96" t="s">
        <v>194</v>
      </c>
      <c r="BA31" s="96" t="s">
        <v>1</v>
      </c>
      <c r="BB31" s="96" t="s">
        <v>1</v>
      </c>
      <c r="BC31" s="96" t="s">
        <v>195</v>
      </c>
      <c r="BD31" s="96" t="s">
        <v>88</v>
      </c>
    </row>
    <row r="32" spans="2:56" s="1" customFormat="1" ht="25.35" customHeight="1">
      <c r="B32" s="32"/>
      <c r="D32" s="100" t="s">
        <v>35</v>
      </c>
      <c r="J32" s="69">
        <f>ROUND(J143, 2)</f>
        <v>0</v>
      </c>
      <c r="L32" s="32"/>
      <c r="AZ32" s="96" t="s">
        <v>196</v>
      </c>
      <c r="BA32" s="96" t="s">
        <v>1</v>
      </c>
      <c r="BB32" s="96" t="s">
        <v>1</v>
      </c>
      <c r="BC32" s="96" t="s">
        <v>197</v>
      </c>
      <c r="BD32" s="96" t="s">
        <v>88</v>
      </c>
    </row>
    <row r="33" spans="2:56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  <c r="AZ33" s="96" t="s">
        <v>198</v>
      </c>
      <c r="BA33" s="96" t="s">
        <v>1</v>
      </c>
      <c r="BB33" s="96" t="s">
        <v>1</v>
      </c>
      <c r="BC33" s="96" t="s">
        <v>199</v>
      </c>
      <c r="BD33" s="96" t="s">
        <v>88</v>
      </c>
    </row>
    <row r="34" spans="2:56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  <c r="AZ34" s="96" t="s">
        <v>200</v>
      </c>
      <c r="BA34" s="96" t="s">
        <v>1</v>
      </c>
      <c r="BB34" s="96" t="s">
        <v>1</v>
      </c>
      <c r="BC34" s="96" t="s">
        <v>201</v>
      </c>
      <c r="BD34" s="96" t="s">
        <v>88</v>
      </c>
    </row>
    <row r="35" spans="2:56" s="1" customFormat="1" ht="14.45" customHeight="1">
      <c r="B35" s="32"/>
      <c r="D35" s="58" t="s">
        <v>39</v>
      </c>
      <c r="E35" s="37" t="s">
        <v>40</v>
      </c>
      <c r="F35" s="101">
        <f>ROUND((SUM(BE143:BE1245)),  2)</f>
        <v>0</v>
      </c>
      <c r="G35" s="102"/>
      <c r="H35" s="102"/>
      <c r="I35" s="103">
        <v>0.23</v>
      </c>
      <c r="J35" s="101">
        <f>ROUND(((SUM(BE143:BE1245))*I35),  2)</f>
        <v>0</v>
      </c>
      <c r="L35" s="32"/>
      <c r="AZ35" s="96" t="s">
        <v>202</v>
      </c>
      <c r="BA35" s="96" t="s">
        <v>1</v>
      </c>
      <c r="BB35" s="96" t="s">
        <v>1</v>
      </c>
      <c r="BC35" s="96" t="s">
        <v>203</v>
      </c>
      <c r="BD35" s="96" t="s">
        <v>88</v>
      </c>
    </row>
    <row r="36" spans="2:56" s="1" customFormat="1" ht="14.45" customHeight="1">
      <c r="B36" s="32"/>
      <c r="E36" s="37" t="s">
        <v>41</v>
      </c>
      <c r="F36" s="101">
        <f>ROUND((SUM(BF143:BF1245)),  2)</f>
        <v>0</v>
      </c>
      <c r="G36" s="102"/>
      <c r="H36" s="102"/>
      <c r="I36" s="103">
        <v>0.23</v>
      </c>
      <c r="J36" s="101">
        <f>ROUND(((SUM(BF143:BF1245))*I36),  2)</f>
        <v>0</v>
      </c>
      <c r="L36" s="32"/>
      <c r="AZ36" s="96" t="s">
        <v>204</v>
      </c>
      <c r="BA36" s="96" t="s">
        <v>1</v>
      </c>
      <c r="BB36" s="96" t="s">
        <v>1</v>
      </c>
      <c r="BC36" s="96" t="s">
        <v>205</v>
      </c>
      <c r="BD36" s="96" t="s">
        <v>88</v>
      </c>
    </row>
    <row r="37" spans="2:56" s="1" customFormat="1" ht="14.45" hidden="1" customHeight="1">
      <c r="B37" s="32"/>
      <c r="E37" s="27" t="s">
        <v>42</v>
      </c>
      <c r="F37" s="89">
        <f>ROUND((SUM(BG143:BG1245)),  2)</f>
        <v>0</v>
      </c>
      <c r="I37" s="104">
        <v>0.23</v>
      </c>
      <c r="J37" s="89">
        <f>0</f>
        <v>0</v>
      </c>
      <c r="L37" s="32"/>
      <c r="AZ37" s="96" t="s">
        <v>206</v>
      </c>
      <c r="BA37" s="96" t="s">
        <v>1</v>
      </c>
      <c r="BB37" s="96" t="s">
        <v>1</v>
      </c>
      <c r="BC37" s="96" t="s">
        <v>207</v>
      </c>
      <c r="BD37" s="96" t="s">
        <v>88</v>
      </c>
    </row>
    <row r="38" spans="2:56" s="1" customFormat="1" ht="14.45" hidden="1" customHeight="1">
      <c r="B38" s="32"/>
      <c r="E38" s="27" t="s">
        <v>43</v>
      </c>
      <c r="F38" s="89">
        <f>ROUND((SUM(BH143:BH1245)),  2)</f>
        <v>0</v>
      </c>
      <c r="I38" s="104">
        <v>0.23</v>
      </c>
      <c r="J38" s="89">
        <f>0</f>
        <v>0</v>
      </c>
      <c r="L38" s="32"/>
      <c r="AZ38" s="96" t="s">
        <v>208</v>
      </c>
      <c r="BA38" s="96" t="s">
        <v>1</v>
      </c>
      <c r="BB38" s="96" t="s">
        <v>1</v>
      </c>
      <c r="BC38" s="96" t="s">
        <v>209</v>
      </c>
      <c r="BD38" s="96" t="s">
        <v>88</v>
      </c>
    </row>
    <row r="39" spans="2:56" s="1" customFormat="1" ht="14.45" hidden="1" customHeight="1">
      <c r="B39" s="32"/>
      <c r="E39" s="37" t="s">
        <v>44</v>
      </c>
      <c r="F39" s="101">
        <f>ROUND((SUM(BI143:BI1245)),  2)</f>
        <v>0</v>
      </c>
      <c r="G39" s="102"/>
      <c r="H39" s="102"/>
      <c r="I39" s="103">
        <v>0</v>
      </c>
      <c r="J39" s="101">
        <f>0</f>
        <v>0</v>
      </c>
      <c r="L39" s="32"/>
      <c r="AZ39" s="96" t="s">
        <v>210</v>
      </c>
      <c r="BA39" s="96" t="s">
        <v>1</v>
      </c>
      <c r="BB39" s="96" t="s">
        <v>1</v>
      </c>
      <c r="BC39" s="96" t="s">
        <v>211</v>
      </c>
      <c r="BD39" s="96" t="s">
        <v>88</v>
      </c>
    </row>
    <row r="40" spans="2:56" s="1" customFormat="1" ht="6.95" customHeight="1">
      <c r="B40" s="32"/>
      <c r="L40" s="32"/>
      <c r="AZ40" s="96" t="s">
        <v>212</v>
      </c>
      <c r="BA40" s="96" t="s">
        <v>1</v>
      </c>
      <c r="BB40" s="96" t="s">
        <v>1</v>
      </c>
      <c r="BC40" s="96" t="s">
        <v>213</v>
      </c>
      <c r="BD40" s="96" t="s">
        <v>88</v>
      </c>
    </row>
    <row r="41" spans="2:56" s="1" customFormat="1" ht="25.35" customHeight="1">
      <c r="B41" s="32"/>
      <c r="C41" s="105"/>
      <c r="D41" s="106" t="s">
        <v>45</v>
      </c>
      <c r="E41" s="60"/>
      <c r="F41" s="60"/>
      <c r="G41" s="107" t="s">
        <v>46</v>
      </c>
      <c r="H41" s="108" t="s">
        <v>47</v>
      </c>
      <c r="I41" s="60"/>
      <c r="J41" s="109">
        <f>SUM(J32:J39)</f>
        <v>0</v>
      </c>
      <c r="K41" s="110"/>
      <c r="L41" s="32"/>
      <c r="AZ41" s="96" t="s">
        <v>214</v>
      </c>
      <c r="BA41" s="96" t="s">
        <v>1</v>
      </c>
      <c r="BB41" s="96" t="s">
        <v>1</v>
      </c>
      <c r="BC41" s="96" t="s">
        <v>215</v>
      </c>
      <c r="BD41" s="96" t="s">
        <v>88</v>
      </c>
    </row>
    <row r="42" spans="2:56" s="1" customFormat="1" ht="14.45" customHeight="1">
      <c r="B42" s="32"/>
      <c r="L42" s="32"/>
      <c r="AZ42" s="96" t="s">
        <v>216</v>
      </c>
      <c r="BA42" s="96" t="s">
        <v>1</v>
      </c>
      <c r="BB42" s="96" t="s">
        <v>1</v>
      </c>
      <c r="BC42" s="96" t="s">
        <v>217</v>
      </c>
      <c r="BD42" s="96" t="s">
        <v>88</v>
      </c>
    </row>
    <row r="43" spans="2:56" ht="14.45" customHeight="1">
      <c r="B43" s="20"/>
      <c r="L43" s="20"/>
      <c r="AZ43" s="96" t="s">
        <v>218</v>
      </c>
      <c r="BA43" s="96" t="s">
        <v>1</v>
      </c>
      <c r="BB43" s="96" t="s">
        <v>1</v>
      </c>
      <c r="BC43" s="96" t="s">
        <v>219</v>
      </c>
      <c r="BD43" s="96" t="s">
        <v>88</v>
      </c>
    </row>
    <row r="44" spans="2:56" ht="14.45" customHeight="1">
      <c r="B44" s="20"/>
      <c r="L44" s="20"/>
      <c r="AZ44" s="96" t="s">
        <v>220</v>
      </c>
      <c r="BA44" s="96" t="s">
        <v>1</v>
      </c>
      <c r="BB44" s="96" t="s">
        <v>1</v>
      </c>
      <c r="BC44" s="96" t="s">
        <v>151</v>
      </c>
      <c r="BD44" s="96" t="s">
        <v>88</v>
      </c>
    </row>
    <row r="45" spans="2:56" ht="14.45" customHeight="1">
      <c r="B45" s="20"/>
      <c r="L45" s="20"/>
      <c r="AZ45" s="96" t="s">
        <v>221</v>
      </c>
      <c r="BA45" s="96" t="s">
        <v>1</v>
      </c>
      <c r="BB45" s="96" t="s">
        <v>1</v>
      </c>
      <c r="BC45" s="96" t="s">
        <v>222</v>
      </c>
      <c r="BD45" s="96" t="s">
        <v>88</v>
      </c>
    </row>
    <row r="46" spans="2:56" ht="14.45" customHeight="1">
      <c r="B46" s="20"/>
      <c r="L46" s="20"/>
      <c r="AZ46" s="96" t="s">
        <v>223</v>
      </c>
      <c r="BA46" s="96" t="s">
        <v>1</v>
      </c>
      <c r="BB46" s="96" t="s">
        <v>1</v>
      </c>
      <c r="BC46" s="96" t="s">
        <v>224</v>
      </c>
      <c r="BD46" s="96" t="s">
        <v>88</v>
      </c>
    </row>
    <row r="47" spans="2:56" ht="14.45" customHeight="1">
      <c r="B47" s="20"/>
      <c r="L47" s="20"/>
      <c r="AZ47" s="96" t="s">
        <v>225</v>
      </c>
      <c r="BA47" s="96" t="s">
        <v>1</v>
      </c>
      <c r="BB47" s="96" t="s">
        <v>1</v>
      </c>
      <c r="BC47" s="96" t="s">
        <v>226</v>
      </c>
      <c r="BD47" s="96" t="s">
        <v>88</v>
      </c>
    </row>
    <row r="48" spans="2:56" ht="14.45" customHeight="1">
      <c r="B48" s="20"/>
      <c r="L48" s="20"/>
      <c r="AZ48" s="96" t="s">
        <v>227</v>
      </c>
      <c r="BA48" s="96" t="s">
        <v>1</v>
      </c>
      <c r="BB48" s="96" t="s">
        <v>1</v>
      </c>
      <c r="BC48" s="96" t="s">
        <v>228</v>
      </c>
      <c r="BD48" s="96" t="s">
        <v>88</v>
      </c>
    </row>
    <row r="49" spans="2:56" ht="14.45" customHeight="1">
      <c r="B49" s="20"/>
      <c r="L49" s="20"/>
      <c r="AZ49" s="96" t="s">
        <v>229</v>
      </c>
      <c r="BA49" s="96" t="s">
        <v>1</v>
      </c>
      <c r="BB49" s="96" t="s">
        <v>1</v>
      </c>
      <c r="BC49" s="96" t="s">
        <v>230</v>
      </c>
      <c r="BD49" s="96" t="s">
        <v>88</v>
      </c>
    </row>
    <row r="50" spans="2:56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56">
      <c r="B51" s="20"/>
      <c r="L51" s="20"/>
    </row>
    <row r="52" spans="2:56">
      <c r="B52" s="20"/>
      <c r="L52" s="20"/>
    </row>
    <row r="53" spans="2:56">
      <c r="B53" s="20"/>
      <c r="L53" s="20"/>
    </row>
    <row r="54" spans="2:56">
      <c r="B54" s="20"/>
      <c r="L54" s="20"/>
    </row>
    <row r="55" spans="2:56">
      <c r="B55" s="20"/>
      <c r="L55" s="20"/>
    </row>
    <row r="56" spans="2:56">
      <c r="B56" s="20"/>
      <c r="L56" s="20"/>
    </row>
    <row r="57" spans="2:56">
      <c r="B57" s="20"/>
      <c r="L57" s="20"/>
    </row>
    <row r="58" spans="2:56">
      <c r="B58" s="20"/>
      <c r="L58" s="20"/>
    </row>
    <row r="59" spans="2:56">
      <c r="B59" s="20"/>
      <c r="L59" s="20"/>
    </row>
    <row r="60" spans="2:56">
      <c r="B60" s="20"/>
      <c r="L60" s="20"/>
    </row>
    <row r="61" spans="2:56" s="1" customFormat="1" ht="12.7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56">
      <c r="B62" s="20"/>
      <c r="L62" s="20"/>
    </row>
    <row r="63" spans="2:56">
      <c r="B63" s="20"/>
      <c r="L63" s="20"/>
    </row>
    <row r="64" spans="2:56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231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14</v>
      </c>
      <c r="L84" s="32"/>
    </row>
    <row r="85" spans="2:12" s="1" customFormat="1" ht="26.25" customHeight="1">
      <c r="B85" s="32"/>
      <c r="E85" s="268" t="str">
        <f>E7</f>
        <v>G    Banská Bystrica - KC, stavebné úpravy- vypracovanie podkladovej štúdie verejnej práce</v>
      </c>
      <c r="F85" s="269"/>
      <c r="G85" s="269"/>
      <c r="H85" s="269"/>
      <c r="L85" s="32"/>
    </row>
    <row r="86" spans="2:12" ht="12" customHeight="1">
      <c r="B86" s="20"/>
      <c r="C86" s="27" t="s">
        <v>146</v>
      </c>
      <c r="L86" s="20"/>
    </row>
    <row r="87" spans="2:12" s="1" customFormat="1" ht="16.5" customHeight="1">
      <c r="B87" s="32"/>
      <c r="E87" s="268" t="s">
        <v>149</v>
      </c>
      <c r="F87" s="267"/>
      <c r="G87" s="267"/>
      <c r="H87" s="267"/>
      <c r="L87" s="32"/>
    </row>
    <row r="88" spans="2:12" s="1" customFormat="1" ht="12" customHeight="1">
      <c r="B88" s="32"/>
      <c r="C88" s="27" t="s">
        <v>152</v>
      </c>
      <c r="L88" s="32"/>
    </row>
    <row r="89" spans="2:12" s="1" customFormat="1" ht="30" customHeight="1">
      <c r="B89" s="32"/>
      <c r="E89" s="266" t="str">
        <f>E11</f>
        <v>1_1 a1_2 - E 1.1 a E1.2  architektonické, stavené riešenie a statika</v>
      </c>
      <c r="F89" s="267"/>
      <c r="G89" s="267"/>
      <c r="H89" s="267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18</v>
      </c>
      <c r="F91" s="25" t="str">
        <f>F14</f>
        <v xml:space="preserve"> </v>
      </c>
      <c r="I91" s="27" t="s">
        <v>20</v>
      </c>
      <c r="J91" s="55" t="str">
        <f>IF(J14="","",J14)</f>
        <v>3. 12. 2025</v>
      </c>
      <c r="L91" s="32"/>
    </row>
    <row r="92" spans="2:12" s="1" customFormat="1" ht="6.95" customHeight="1">
      <c r="B92" s="32"/>
      <c r="L92" s="32"/>
    </row>
    <row r="93" spans="2:12" s="1" customFormat="1" ht="25.7" customHeight="1">
      <c r="B93" s="32"/>
      <c r="C93" s="27" t="s">
        <v>22</v>
      </c>
      <c r="F93" s="25" t="str">
        <f>E17</f>
        <v>Ministerstvo vnútra SR, Pribinova 2, Bratislava</v>
      </c>
      <c r="I93" s="27" t="s">
        <v>28</v>
      </c>
      <c r="J93" s="30" t="str">
        <f>E23</f>
        <v xml:space="preserve">TEPLAN ARCHITEKT spol. s  r. o. </v>
      </c>
      <c r="L93" s="32"/>
    </row>
    <row r="94" spans="2:12" s="1" customFormat="1" ht="15.2" customHeight="1">
      <c r="B94" s="32"/>
      <c r="C94" s="27" t="s">
        <v>26</v>
      </c>
      <c r="F94" s="25" t="str">
        <f>IF(E20="","",E20)</f>
        <v>Vyplň údaj</v>
      </c>
      <c r="I94" s="27" t="s">
        <v>33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3" t="s">
        <v>232</v>
      </c>
      <c r="D96" s="105"/>
      <c r="E96" s="105"/>
      <c r="F96" s="105"/>
      <c r="G96" s="105"/>
      <c r="H96" s="105"/>
      <c r="I96" s="105"/>
      <c r="J96" s="114" t="s">
        <v>233</v>
      </c>
      <c r="K96" s="105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5" t="s">
        <v>234</v>
      </c>
      <c r="J98" s="69">
        <f>J143</f>
        <v>0</v>
      </c>
      <c r="L98" s="32"/>
      <c r="AU98" s="17" t="s">
        <v>235</v>
      </c>
    </row>
    <row r="99" spans="2:47" s="8" customFormat="1" ht="24.95" customHeight="1">
      <c r="B99" s="116"/>
      <c r="D99" s="117" t="s">
        <v>236</v>
      </c>
      <c r="E99" s="118"/>
      <c r="F99" s="118"/>
      <c r="G99" s="118"/>
      <c r="H99" s="118"/>
      <c r="I99" s="118"/>
      <c r="J99" s="119">
        <f>J144</f>
        <v>0</v>
      </c>
      <c r="L99" s="116"/>
    </row>
    <row r="100" spans="2:47" s="9" customFormat="1" ht="19.899999999999999" customHeight="1">
      <c r="B100" s="120"/>
      <c r="D100" s="121" t="s">
        <v>237</v>
      </c>
      <c r="E100" s="122"/>
      <c r="F100" s="122"/>
      <c r="G100" s="122"/>
      <c r="H100" s="122"/>
      <c r="I100" s="122"/>
      <c r="J100" s="123">
        <f>J169</f>
        <v>0</v>
      </c>
      <c r="L100" s="120"/>
    </row>
    <row r="101" spans="2:47" s="9" customFormat="1" ht="19.899999999999999" customHeight="1">
      <c r="B101" s="120"/>
      <c r="D101" s="121" t="s">
        <v>238</v>
      </c>
      <c r="E101" s="122"/>
      <c r="F101" s="122"/>
      <c r="G101" s="122"/>
      <c r="H101" s="122"/>
      <c r="I101" s="122"/>
      <c r="J101" s="123">
        <f>J192</f>
        <v>0</v>
      </c>
      <c r="L101" s="120"/>
    </row>
    <row r="102" spans="2:47" s="9" customFormat="1" ht="19.899999999999999" customHeight="1">
      <c r="B102" s="120"/>
      <c r="D102" s="121" t="s">
        <v>239</v>
      </c>
      <c r="E102" s="122"/>
      <c r="F102" s="122"/>
      <c r="G102" s="122"/>
      <c r="H102" s="122"/>
      <c r="I102" s="122"/>
      <c r="J102" s="123">
        <f>J368</f>
        <v>0</v>
      </c>
      <c r="L102" s="120"/>
    </row>
    <row r="103" spans="2:47" s="9" customFormat="1" ht="19.899999999999999" customHeight="1">
      <c r="B103" s="120"/>
      <c r="D103" s="121" t="s">
        <v>240</v>
      </c>
      <c r="E103" s="122"/>
      <c r="F103" s="122"/>
      <c r="G103" s="122"/>
      <c r="H103" s="122"/>
      <c r="I103" s="122"/>
      <c r="J103" s="123">
        <f>J659</f>
        <v>0</v>
      </c>
      <c r="L103" s="120"/>
    </row>
    <row r="104" spans="2:47" s="8" customFormat="1" ht="24.95" customHeight="1">
      <c r="B104" s="116"/>
      <c r="D104" s="117" t="s">
        <v>241</v>
      </c>
      <c r="E104" s="118"/>
      <c r="F104" s="118"/>
      <c r="G104" s="118"/>
      <c r="H104" s="118"/>
      <c r="I104" s="118"/>
      <c r="J104" s="119">
        <f>J661</f>
        <v>0</v>
      </c>
      <c r="L104" s="116"/>
    </row>
    <row r="105" spans="2:47" s="9" customFormat="1" ht="19.899999999999999" customHeight="1">
      <c r="B105" s="120"/>
      <c r="D105" s="121" t="s">
        <v>242</v>
      </c>
      <c r="E105" s="122"/>
      <c r="F105" s="122"/>
      <c r="G105" s="122"/>
      <c r="H105" s="122"/>
      <c r="I105" s="122"/>
      <c r="J105" s="123">
        <f>J662</f>
        <v>0</v>
      </c>
      <c r="L105" s="120"/>
    </row>
    <row r="106" spans="2:47" s="9" customFormat="1" ht="19.899999999999999" customHeight="1">
      <c r="B106" s="120"/>
      <c r="D106" s="121" t="s">
        <v>243</v>
      </c>
      <c r="E106" s="122"/>
      <c r="F106" s="122"/>
      <c r="G106" s="122"/>
      <c r="H106" s="122"/>
      <c r="I106" s="122"/>
      <c r="J106" s="123">
        <f>J670</f>
        <v>0</v>
      </c>
      <c r="L106" s="120"/>
    </row>
    <row r="107" spans="2:47" s="9" customFormat="1" ht="19.899999999999999" customHeight="1">
      <c r="B107" s="120"/>
      <c r="D107" s="121" t="s">
        <v>244</v>
      </c>
      <c r="E107" s="122"/>
      <c r="F107" s="122"/>
      <c r="G107" s="122"/>
      <c r="H107" s="122"/>
      <c r="I107" s="122"/>
      <c r="J107" s="123">
        <f>J699</f>
        <v>0</v>
      </c>
      <c r="L107" s="120"/>
    </row>
    <row r="108" spans="2:47" s="9" customFormat="1" ht="19.899999999999999" customHeight="1">
      <c r="B108" s="120"/>
      <c r="D108" s="121" t="s">
        <v>245</v>
      </c>
      <c r="E108" s="122"/>
      <c r="F108" s="122"/>
      <c r="G108" s="122"/>
      <c r="H108" s="122"/>
      <c r="I108" s="122"/>
      <c r="J108" s="123">
        <f>J708</f>
        <v>0</v>
      </c>
      <c r="L108" s="120"/>
    </row>
    <row r="109" spans="2:47" s="9" customFormat="1" ht="19.899999999999999" customHeight="1">
      <c r="B109" s="120"/>
      <c r="D109" s="121" t="s">
        <v>246</v>
      </c>
      <c r="E109" s="122"/>
      <c r="F109" s="122"/>
      <c r="G109" s="122"/>
      <c r="H109" s="122"/>
      <c r="I109" s="122"/>
      <c r="J109" s="123">
        <f>J716</f>
        <v>0</v>
      </c>
      <c r="L109" s="120"/>
    </row>
    <row r="110" spans="2:47" s="9" customFormat="1" ht="19.899999999999999" customHeight="1">
      <c r="B110" s="120"/>
      <c r="D110" s="121" t="s">
        <v>247</v>
      </c>
      <c r="E110" s="122"/>
      <c r="F110" s="122"/>
      <c r="G110" s="122"/>
      <c r="H110" s="122"/>
      <c r="I110" s="122"/>
      <c r="J110" s="123">
        <f>J739</f>
        <v>0</v>
      </c>
      <c r="L110" s="120"/>
    </row>
    <row r="111" spans="2:47" s="9" customFormat="1" ht="19.899999999999999" customHeight="1">
      <c r="B111" s="120"/>
      <c r="D111" s="121" t="s">
        <v>248</v>
      </c>
      <c r="E111" s="122"/>
      <c r="F111" s="122"/>
      <c r="G111" s="122"/>
      <c r="H111" s="122"/>
      <c r="I111" s="122"/>
      <c r="J111" s="123">
        <f>J917</f>
        <v>0</v>
      </c>
      <c r="L111" s="120"/>
    </row>
    <row r="112" spans="2:47" s="9" customFormat="1" ht="19.899999999999999" customHeight="1">
      <c r="B112" s="120"/>
      <c r="D112" s="121" t="s">
        <v>249</v>
      </c>
      <c r="E112" s="122"/>
      <c r="F112" s="122"/>
      <c r="G112" s="122"/>
      <c r="H112" s="122"/>
      <c r="I112" s="122"/>
      <c r="J112" s="123">
        <f>J930</f>
        <v>0</v>
      </c>
      <c r="L112" s="120"/>
    </row>
    <row r="113" spans="2:12" s="9" customFormat="1" ht="19.899999999999999" customHeight="1">
      <c r="B113" s="120"/>
      <c r="D113" s="121" t="s">
        <v>250</v>
      </c>
      <c r="E113" s="122"/>
      <c r="F113" s="122"/>
      <c r="G113" s="122"/>
      <c r="H113" s="122"/>
      <c r="I113" s="122"/>
      <c r="J113" s="123">
        <f>J974</f>
        <v>0</v>
      </c>
      <c r="L113" s="120"/>
    </row>
    <row r="114" spans="2:12" s="9" customFormat="1" ht="19.899999999999999" customHeight="1">
      <c r="B114" s="120"/>
      <c r="D114" s="121" t="s">
        <v>251</v>
      </c>
      <c r="E114" s="122"/>
      <c r="F114" s="122"/>
      <c r="G114" s="122"/>
      <c r="H114" s="122"/>
      <c r="I114" s="122"/>
      <c r="J114" s="123">
        <f>J1042</f>
        <v>0</v>
      </c>
      <c r="L114" s="120"/>
    </row>
    <row r="115" spans="2:12" s="9" customFormat="1" ht="19.899999999999999" customHeight="1">
      <c r="B115" s="120"/>
      <c r="D115" s="121" t="s">
        <v>252</v>
      </c>
      <c r="E115" s="122"/>
      <c r="F115" s="122"/>
      <c r="G115" s="122"/>
      <c r="H115" s="122"/>
      <c r="I115" s="122"/>
      <c r="J115" s="123">
        <f>J1070</f>
        <v>0</v>
      </c>
      <c r="L115" s="120"/>
    </row>
    <row r="116" spans="2:12" s="9" customFormat="1" ht="19.899999999999999" customHeight="1">
      <c r="B116" s="120"/>
      <c r="D116" s="121" t="s">
        <v>253</v>
      </c>
      <c r="E116" s="122"/>
      <c r="F116" s="122"/>
      <c r="G116" s="122"/>
      <c r="H116" s="122"/>
      <c r="I116" s="122"/>
      <c r="J116" s="123">
        <f>J1090</f>
        <v>0</v>
      </c>
      <c r="L116" s="120"/>
    </row>
    <row r="117" spans="2:12" s="9" customFormat="1" ht="19.899999999999999" customHeight="1">
      <c r="B117" s="120"/>
      <c r="D117" s="121" t="s">
        <v>254</v>
      </c>
      <c r="E117" s="122"/>
      <c r="F117" s="122"/>
      <c r="G117" s="122"/>
      <c r="H117" s="122"/>
      <c r="I117" s="122"/>
      <c r="J117" s="123">
        <f>J1141</f>
        <v>0</v>
      </c>
      <c r="L117" s="120"/>
    </row>
    <row r="118" spans="2:12" s="9" customFormat="1" ht="19.899999999999999" customHeight="1">
      <c r="B118" s="120"/>
      <c r="D118" s="121" t="s">
        <v>255</v>
      </c>
      <c r="E118" s="122"/>
      <c r="F118" s="122"/>
      <c r="G118" s="122"/>
      <c r="H118" s="122"/>
      <c r="I118" s="122"/>
      <c r="J118" s="123">
        <f>J1168</f>
        <v>0</v>
      </c>
      <c r="L118" s="120"/>
    </row>
    <row r="119" spans="2:12" s="9" customFormat="1" ht="19.899999999999999" customHeight="1">
      <c r="B119" s="120"/>
      <c r="D119" s="121" t="s">
        <v>256</v>
      </c>
      <c r="E119" s="122"/>
      <c r="F119" s="122"/>
      <c r="G119" s="122"/>
      <c r="H119" s="122"/>
      <c r="I119" s="122"/>
      <c r="J119" s="123">
        <f>J1214</f>
        <v>0</v>
      </c>
      <c r="L119" s="120"/>
    </row>
    <row r="120" spans="2:12" s="8" customFormat="1" ht="24.95" customHeight="1">
      <c r="B120" s="116"/>
      <c r="D120" s="117" t="s">
        <v>257</v>
      </c>
      <c r="E120" s="118"/>
      <c r="F120" s="118"/>
      <c r="G120" s="118"/>
      <c r="H120" s="118"/>
      <c r="I120" s="118"/>
      <c r="J120" s="119">
        <f>J1244</f>
        <v>0</v>
      </c>
      <c r="L120" s="116"/>
    </row>
    <row r="121" spans="2:12" s="9" customFormat="1" ht="19.899999999999999" customHeight="1">
      <c r="B121" s="120"/>
      <c r="D121" s="121" t="s">
        <v>258</v>
      </c>
      <c r="E121" s="122"/>
      <c r="F121" s="122"/>
      <c r="G121" s="122"/>
      <c r="H121" s="122"/>
      <c r="I121" s="122"/>
      <c r="J121" s="123">
        <f>J1245</f>
        <v>0</v>
      </c>
      <c r="L121" s="120"/>
    </row>
    <row r="122" spans="2:12" s="1" customFormat="1" ht="21.75" customHeight="1">
      <c r="B122" s="32"/>
      <c r="L122" s="32"/>
    </row>
    <row r="123" spans="2:12" s="1" customFormat="1" ht="6.95" customHeight="1">
      <c r="B123" s="47"/>
      <c r="C123" s="48"/>
      <c r="D123" s="48"/>
      <c r="E123" s="48"/>
      <c r="F123" s="48"/>
      <c r="G123" s="48"/>
      <c r="H123" s="48"/>
      <c r="I123" s="48"/>
      <c r="J123" s="48"/>
      <c r="K123" s="48"/>
      <c r="L123" s="32"/>
    </row>
    <row r="127" spans="2:12" s="1" customFormat="1" ht="6.95" customHeight="1">
      <c r="B127" s="49"/>
      <c r="C127" s="50"/>
      <c r="D127" s="50"/>
      <c r="E127" s="50"/>
      <c r="F127" s="50"/>
      <c r="G127" s="50"/>
      <c r="H127" s="50"/>
      <c r="I127" s="50"/>
      <c r="J127" s="50"/>
      <c r="K127" s="50"/>
      <c r="L127" s="32"/>
    </row>
    <row r="128" spans="2:12" s="1" customFormat="1" ht="24.95" customHeight="1">
      <c r="B128" s="32"/>
      <c r="C128" s="21" t="s">
        <v>259</v>
      </c>
      <c r="L128" s="32"/>
    </row>
    <row r="129" spans="2:63" s="1" customFormat="1" ht="6.95" customHeight="1">
      <c r="B129" s="32"/>
      <c r="L129" s="32"/>
    </row>
    <row r="130" spans="2:63" s="1" customFormat="1" ht="12" customHeight="1">
      <c r="B130" s="32"/>
      <c r="C130" s="27" t="s">
        <v>14</v>
      </c>
      <c r="L130" s="32"/>
    </row>
    <row r="131" spans="2:63" s="1" customFormat="1" ht="26.25" customHeight="1">
      <c r="B131" s="32"/>
      <c r="E131" s="268" t="str">
        <f>E7</f>
        <v>G    Banská Bystrica - KC, stavebné úpravy- vypracovanie podkladovej štúdie verejnej práce</v>
      </c>
      <c r="F131" s="269"/>
      <c r="G131" s="269"/>
      <c r="H131" s="269"/>
      <c r="L131" s="32"/>
    </row>
    <row r="132" spans="2:63" ht="12" customHeight="1">
      <c r="B132" s="20"/>
      <c r="C132" s="27" t="s">
        <v>146</v>
      </c>
      <c r="L132" s="20"/>
    </row>
    <row r="133" spans="2:63" s="1" customFormat="1" ht="16.5" customHeight="1">
      <c r="B133" s="32"/>
      <c r="E133" s="268" t="s">
        <v>149</v>
      </c>
      <c r="F133" s="267"/>
      <c r="G133" s="267"/>
      <c r="H133" s="267"/>
      <c r="L133" s="32"/>
    </row>
    <row r="134" spans="2:63" s="1" customFormat="1" ht="12" customHeight="1">
      <c r="B134" s="32"/>
      <c r="C134" s="27" t="s">
        <v>152</v>
      </c>
      <c r="L134" s="32"/>
    </row>
    <row r="135" spans="2:63" s="1" customFormat="1" ht="30" customHeight="1">
      <c r="B135" s="32"/>
      <c r="E135" s="266" t="str">
        <f>E11</f>
        <v>1_1 a1_2 - E 1.1 a E1.2  architektonické, stavené riešenie a statika</v>
      </c>
      <c r="F135" s="267"/>
      <c r="G135" s="267"/>
      <c r="H135" s="267"/>
      <c r="L135" s="32"/>
    </row>
    <row r="136" spans="2:63" s="1" customFormat="1" ht="6.95" customHeight="1">
      <c r="B136" s="32"/>
      <c r="L136" s="32"/>
    </row>
    <row r="137" spans="2:63" s="1" customFormat="1" ht="12" customHeight="1">
      <c r="B137" s="32"/>
      <c r="C137" s="27" t="s">
        <v>18</v>
      </c>
      <c r="F137" s="25" t="str">
        <f>F14</f>
        <v xml:space="preserve"> </v>
      </c>
      <c r="I137" s="27" t="s">
        <v>20</v>
      </c>
      <c r="J137" s="55" t="str">
        <f>IF(J14="","",J14)</f>
        <v>3. 12. 2025</v>
      </c>
      <c r="L137" s="32"/>
    </row>
    <row r="138" spans="2:63" s="1" customFormat="1" ht="6.95" customHeight="1">
      <c r="B138" s="32"/>
      <c r="L138" s="32"/>
    </row>
    <row r="139" spans="2:63" s="1" customFormat="1" ht="25.7" customHeight="1">
      <c r="B139" s="32"/>
      <c r="C139" s="27" t="s">
        <v>22</v>
      </c>
      <c r="F139" s="25" t="str">
        <f>E17</f>
        <v>Ministerstvo vnútra SR, Pribinova 2, Bratislava</v>
      </c>
      <c r="I139" s="27" t="s">
        <v>28</v>
      </c>
      <c r="J139" s="30" t="str">
        <f>E23</f>
        <v xml:space="preserve">TEPLAN ARCHITEKT spol. s  r. o. </v>
      </c>
      <c r="L139" s="32"/>
    </row>
    <row r="140" spans="2:63" s="1" customFormat="1" ht="15.2" customHeight="1">
      <c r="B140" s="32"/>
      <c r="C140" s="27" t="s">
        <v>26</v>
      </c>
      <c r="F140" s="25" t="str">
        <f>IF(E20="","",E20)</f>
        <v>Vyplň údaj</v>
      </c>
      <c r="I140" s="27" t="s">
        <v>33</v>
      </c>
      <c r="J140" s="30" t="str">
        <f>E26</f>
        <v xml:space="preserve"> </v>
      </c>
      <c r="L140" s="32"/>
    </row>
    <row r="141" spans="2:63" s="1" customFormat="1" ht="10.35" customHeight="1">
      <c r="B141" s="32"/>
      <c r="L141" s="32"/>
    </row>
    <row r="142" spans="2:63" s="10" customFormat="1" ht="29.25" customHeight="1">
      <c r="B142" s="124"/>
      <c r="C142" s="125" t="s">
        <v>260</v>
      </c>
      <c r="D142" s="126" t="s">
        <v>60</v>
      </c>
      <c r="E142" s="126" t="s">
        <v>56</v>
      </c>
      <c r="F142" s="126" t="s">
        <v>57</v>
      </c>
      <c r="G142" s="126" t="s">
        <v>261</v>
      </c>
      <c r="H142" s="126" t="s">
        <v>262</v>
      </c>
      <c r="I142" s="126" t="s">
        <v>263</v>
      </c>
      <c r="J142" s="127" t="s">
        <v>233</v>
      </c>
      <c r="K142" s="128" t="s">
        <v>264</v>
      </c>
      <c r="L142" s="124"/>
      <c r="M142" s="62" t="s">
        <v>1</v>
      </c>
      <c r="N142" s="63" t="s">
        <v>39</v>
      </c>
      <c r="O142" s="63" t="s">
        <v>265</v>
      </c>
      <c r="P142" s="63" t="s">
        <v>266</v>
      </c>
      <c r="Q142" s="63" t="s">
        <v>267</v>
      </c>
      <c r="R142" s="63" t="s">
        <v>268</v>
      </c>
      <c r="S142" s="63" t="s">
        <v>269</v>
      </c>
      <c r="T142" s="64" t="s">
        <v>270</v>
      </c>
    </row>
    <row r="143" spans="2:63" s="1" customFormat="1" ht="22.9" customHeight="1">
      <c r="B143" s="32"/>
      <c r="C143" s="67" t="s">
        <v>234</v>
      </c>
      <c r="J143" s="129">
        <f>BK143</f>
        <v>0</v>
      </c>
      <c r="L143" s="32"/>
      <c r="M143" s="65"/>
      <c r="N143" s="56"/>
      <c r="O143" s="56"/>
      <c r="P143" s="130">
        <f>P144+P661+P1244</f>
        <v>0</v>
      </c>
      <c r="Q143" s="56"/>
      <c r="R143" s="130">
        <f>R144+R661+R1244</f>
        <v>133.01636467279997</v>
      </c>
      <c r="S143" s="56"/>
      <c r="T143" s="131">
        <f>T144+T661+T1244</f>
        <v>114.93711637</v>
      </c>
      <c r="AT143" s="17" t="s">
        <v>74</v>
      </c>
      <c r="AU143" s="17" t="s">
        <v>235</v>
      </c>
      <c r="BK143" s="132">
        <f>BK144+BK661+BK1244</f>
        <v>0</v>
      </c>
    </row>
    <row r="144" spans="2:63" s="11" customFormat="1" ht="25.9" customHeight="1">
      <c r="B144" s="133"/>
      <c r="D144" s="134" t="s">
        <v>74</v>
      </c>
      <c r="E144" s="135" t="s">
        <v>271</v>
      </c>
      <c r="F144" s="135" t="s">
        <v>272</v>
      </c>
      <c r="I144" s="136"/>
      <c r="J144" s="137">
        <f>BK144</f>
        <v>0</v>
      </c>
      <c r="L144" s="133"/>
      <c r="M144" s="138"/>
      <c r="P144" s="139">
        <f>P145+SUM(P146:P169)+P192+P368+P659</f>
        <v>0</v>
      </c>
      <c r="R144" s="139">
        <f>R145+SUM(R146:R169)+R192+R368+R659</f>
        <v>71.213615727199979</v>
      </c>
      <c r="T144" s="140">
        <f>T145+SUM(T146:T169)+T192+T368+T659</f>
        <v>114.58438637</v>
      </c>
      <c r="AR144" s="134" t="s">
        <v>82</v>
      </c>
      <c r="AT144" s="141" t="s">
        <v>74</v>
      </c>
      <c r="AU144" s="141" t="s">
        <v>75</v>
      </c>
      <c r="AY144" s="134" t="s">
        <v>273</v>
      </c>
      <c r="BK144" s="142">
        <f>BK145+SUM(BK146:BK169)+BK192+BK368+BK659</f>
        <v>0</v>
      </c>
    </row>
    <row r="145" spans="2:65" s="1" customFormat="1" ht="16.5" customHeight="1">
      <c r="B145" s="143"/>
      <c r="C145" s="144" t="s">
        <v>82</v>
      </c>
      <c r="D145" s="144" t="s">
        <v>274</v>
      </c>
      <c r="E145" s="145" t="s">
        <v>275</v>
      </c>
      <c r="F145" s="146" t="s">
        <v>276</v>
      </c>
      <c r="G145" s="147" t="s">
        <v>1</v>
      </c>
      <c r="H145" s="148">
        <v>0</v>
      </c>
      <c r="I145" s="149"/>
      <c r="J145" s="150">
        <f>ROUND(I145*H145,2)</f>
        <v>0</v>
      </c>
      <c r="K145" s="151"/>
      <c r="L145" s="32"/>
      <c r="M145" s="152" t="s">
        <v>1</v>
      </c>
      <c r="N145" s="153" t="s">
        <v>41</v>
      </c>
      <c r="P145" s="154">
        <f>O145*H145</f>
        <v>0</v>
      </c>
      <c r="Q145" s="154">
        <v>1.7999999999999999E-2</v>
      </c>
      <c r="R145" s="154">
        <f>Q145*H145</f>
        <v>0</v>
      </c>
      <c r="S145" s="154">
        <v>0</v>
      </c>
      <c r="T145" s="155">
        <f>S145*H145</f>
        <v>0</v>
      </c>
      <c r="AR145" s="156" t="s">
        <v>126</v>
      </c>
      <c r="AT145" s="156" t="s">
        <v>274</v>
      </c>
      <c r="AU145" s="156" t="s">
        <v>82</v>
      </c>
      <c r="AY145" s="17" t="s">
        <v>273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7" t="s">
        <v>88</v>
      </c>
      <c r="BK145" s="157">
        <f>ROUND(I145*H145,2)</f>
        <v>0</v>
      </c>
      <c r="BL145" s="17" t="s">
        <v>126</v>
      </c>
      <c r="BM145" s="156" t="s">
        <v>277</v>
      </c>
    </row>
    <row r="146" spans="2:65" s="12" customFormat="1">
      <c r="B146" s="158"/>
      <c r="D146" s="159" t="s">
        <v>278</v>
      </c>
      <c r="E146" s="160" t="s">
        <v>1</v>
      </c>
      <c r="F146" s="161" t="s">
        <v>279</v>
      </c>
      <c r="H146" s="160" t="s">
        <v>1</v>
      </c>
      <c r="I146" s="162"/>
      <c r="L146" s="158"/>
      <c r="M146" s="163"/>
      <c r="T146" s="164"/>
      <c r="AT146" s="160" t="s">
        <v>278</v>
      </c>
      <c r="AU146" s="160" t="s">
        <v>82</v>
      </c>
      <c r="AV146" s="12" t="s">
        <v>82</v>
      </c>
      <c r="AW146" s="12" t="s">
        <v>32</v>
      </c>
      <c r="AX146" s="12" t="s">
        <v>75</v>
      </c>
      <c r="AY146" s="160" t="s">
        <v>273</v>
      </c>
    </row>
    <row r="147" spans="2:65" s="12" customFormat="1">
      <c r="B147" s="158"/>
      <c r="D147" s="159" t="s">
        <v>278</v>
      </c>
      <c r="E147" s="160" t="s">
        <v>1</v>
      </c>
      <c r="F147" s="161" t="s">
        <v>280</v>
      </c>
      <c r="H147" s="160" t="s">
        <v>1</v>
      </c>
      <c r="I147" s="162"/>
      <c r="L147" s="158"/>
      <c r="M147" s="163"/>
      <c r="T147" s="164"/>
      <c r="AT147" s="160" t="s">
        <v>278</v>
      </c>
      <c r="AU147" s="160" t="s">
        <v>82</v>
      </c>
      <c r="AV147" s="12" t="s">
        <v>82</v>
      </c>
      <c r="AW147" s="12" t="s">
        <v>32</v>
      </c>
      <c r="AX147" s="12" t="s">
        <v>75</v>
      </c>
      <c r="AY147" s="160" t="s">
        <v>273</v>
      </c>
    </row>
    <row r="148" spans="2:65" s="12" customFormat="1">
      <c r="B148" s="158"/>
      <c r="D148" s="159" t="s">
        <v>278</v>
      </c>
      <c r="E148" s="160" t="s">
        <v>1</v>
      </c>
      <c r="F148" s="161" t="s">
        <v>281</v>
      </c>
      <c r="H148" s="160" t="s">
        <v>1</v>
      </c>
      <c r="I148" s="162"/>
      <c r="L148" s="158"/>
      <c r="M148" s="163"/>
      <c r="T148" s="164"/>
      <c r="AT148" s="160" t="s">
        <v>278</v>
      </c>
      <c r="AU148" s="160" t="s">
        <v>82</v>
      </c>
      <c r="AV148" s="12" t="s">
        <v>82</v>
      </c>
      <c r="AW148" s="12" t="s">
        <v>32</v>
      </c>
      <c r="AX148" s="12" t="s">
        <v>75</v>
      </c>
      <c r="AY148" s="160" t="s">
        <v>273</v>
      </c>
    </row>
    <row r="149" spans="2:65" s="12" customFormat="1">
      <c r="B149" s="158"/>
      <c r="D149" s="159" t="s">
        <v>278</v>
      </c>
      <c r="E149" s="160" t="s">
        <v>1</v>
      </c>
      <c r="F149" s="161" t="s">
        <v>282</v>
      </c>
      <c r="H149" s="160" t="s">
        <v>1</v>
      </c>
      <c r="I149" s="162"/>
      <c r="L149" s="158"/>
      <c r="M149" s="163"/>
      <c r="T149" s="164"/>
      <c r="AT149" s="160" t="s">
        <v>278</v>
      </c>
      <c r="AU149" s="160" t="s">
        <v>82</v>
      </c>
      <c r="AV149" s="12" t="s">
        <v>82</v>
      </c>
      <c r="AW149" s="12" t="s">
        <v>32</v>
      </c>
      <c r="AX149" s="12" t="s">
        <v>75</v>
      </c>
      <c r="AY149" s="160" t="s">
        <v>273</v>
      </c>
    </row>
    <row r="150" spans="2:65" s="12" customFormat="1" ht="22.5">
      <c r="B150" s="158"/>
      <c r="D150" s="159" t="s">
        <v>278</v>
      </c>
      <c r="E150" s="160" t="s">
        <v>1</v>
      </c>
      <c r="F150" s="161" t="s">
        <v>283</v>
      </c>
      <c r="H150" s="160" t="s">
        <v>1</v>
      </c>
      <c r="I150" s="162"/>
      <c r="L150" s="158"/>
      <c r="M150" s="163"/>
      <c r="T150" s="164"/>
      <c r="AT150" s="160" t="s">
        <v>278</v>
      </c>
      <c r="AU150" s="160" t="s">
        <v>82</v>
      </c>
      <c r="AV150" s="12" t="s">
        <v>82</v>
      </c>
      <c r="AW150" s="12" t="s">
        <v>32</v>
      </c>
      <c r="AX150" s="12" t="s">
        <v>75</v>
      </c>
      <c r="AY150" s="160" t="s">
        <v>273</v>
      </c>
    </row>
    <row r="151" spans="2:65" s="12" customFormat="1" ht="22.5">
      <c r="B151" s="158"/>
      <c r="D151" s="159" t="s">
        <v>278</v>
      </c>
      <c r="E151" s="160" t="s">
        <v>1</v>
      </c>
      <c r="F151" s="161" t="s">
        <v>284</v>
      </c>
      <c r="H151" s="160" t="s">
        <v>1</v>
      </c>
      <c r="I151" s="162"/>
      <c r="L151" s="158"/>
      <c r="M151" s="163"/>
      <c r="T151" s="164"/>
      <c r="AT151" s="160" t="s">
        <v>278</v>
      </c>
      <c r="AU151" s="160" t="s">
        <v>82</v>
      </c>
      <c r="AV151" s="12" t="s">
        <v>82</v>
      </c>
      <c r="AW151" s="12" t="s">
        <v>32</v>
      </c>
      <c r="AX151" s="12" t="s">
        <v>75</v>
      </c>
      <c r="AY151" s="160" t="s">
        <v>273</v>
      </c>
    </row>
    <row r="152" spans="2:65" s="13" customFormat="1">
      <c r="B152" s="165"/>
      <c r="D152" s="159" t="s">
        <v>278</v>
      </c>
      <c r="E152" s="166" t="s">
        <v>1</v>
      </c>
      <c r="F152" s="167" t="s">
        <v>285</v>
      </c>
      <c r="H152" s="168">
        <v>0</v>
      </c>
      <c r="I152" s="169"/>
      <c r="L152" s="165"/>
      <c r="M152" s="170"/>
      <c r="T152" s="171"/>
      <c r="AT152" s="166" t="s">
        <v>278</v>
      </c>
      <c r="AU152" s="166" t="s">
        <v>82</v>
      </c>
      <c r="AV152" s="13" t="s">
        <v>126</v>
      </c>
      <c r="AW152" s="13" t="s">
        <v>32</v>
      </c>
      <c r="AX152" s="13" t="s">
        <v>82</v>
      </c>
      <c r="AY152" s="166" t="s">
        <v>273</v>
      </c>
    </row>
    <row r="153" spans="2:65" s="1" customFormat="1" ht="16.5" customHeight="1">
      <c r="B153" s="143"/>
      <c r="C153" s="144" t="s">
        <v>88</v>
      </c>
      <c r="D153" s="144" t="s">
        <v>274</v>
      </c>
      <c r="E153" s="145" t="s">
        <v>286</v>
      </c>
      <c r="F153" s="146" t="s">
        <v>276</v>
      </c>
      <c r="G153" s="147" t="s">
        <v>1</v>
      </c>
      <c r="H153" s="148">
        <v>0</v>
      </c>
      <c r="I153" s="149"/>
      <c r="J153" s="150">
        <f>ROUND(I153*H153,2)</f>
        <v>0</v>
      </c>
      <c r="K153" s="151"/>
      <c r="L153" s="32"/>
      <c r="M153" s="152" t="s">
        <v>1</v>
      </c>
      <c r="N153" s="153" t="s">
        <v>41</v>
      </c>
      <c r="P153" s="154">
        <f>O153*H153</f>
        <v>0</v>
      </c>
      <c r="Q153" s="154">
        <v>1.7999999999999999E-2</v>
      </c>
      <c r="R153" s="154">
        <f>Q153*H153</f>
        <v>0</v>
      </c>
      <c r="S153" s="154">
        <v>0</v>
      </c>
      <c r="T153" s="155">
        <f>S153*H153</f>
        <v>0</v>
      </c>
      <c r="AR153" s="156" t="s">
        <v>126</v>
      </c>
      <c r="AT153" s="156" t="s">
        <v>274</v>
      </c>
      <c r="AU153" s="156" t="s">
        <v>82</v>
      </c>
      <c r="AY153" s="17" t="s">
        <v>273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7" t="s">
        <v>88</v>
      </c>
      <c r="BK153" s="157">
        <f>ROUND(I153*H153,2)</f>
        <v>0</v>
      </c>
      <c r="BL153" s="17" t="s">
        <v>126</v>
      </c>
      <c r="BM153" s="156" t="s">
        <v>287</v>
      </c>
    </row>
    <row r="154" spans="2:65" s="12" customFormat="1" ht="22.5">
      <c r="B154" s="158"/>
      <c r="D154" s="159" t="s">
        <v>278</v>
      </c>
      <c r="E154" s="160" t="s">
        <v>1</v>
      </c>
      <c r="F154" s="161" t="s">
        <v>288</v>
      </c>
      <c r="H154" s="160" t="s">
        <v>1</v>
      </c>
      <c r="I154" s="162"/>
      <c r="L154" s="158"/>
      <c r="M154" s="163"/>
      <c r="T154" s="164"/>
      <c r="AT154" s="160" t="s">
        <v>278</v>
      </c>
      <c r="AU154" s="160" t="s">
        <v>82</v>
      </c>
      <c r="AV154" s="12" t="s">
        <v>82</v>
      </c>
      <c r="AW154" s="12" t="s">
        <v>32</v>
      </c>
      <c r="AX154" s="12" t="s">
        <v>75</v>
      </c>
      <c r="AY154" s="160" t="s">
        <v>273</v>
      </c>
    </row>
    <row r="155" spans="2:65" s="12" customFormat="1" ht="22.5">
      <c r="B155" s="158"/>
      <c r="D155" s="159" t="s">
        <v>278</v>
      </c>
      <c r="E155" s="160" t="s">
        <v>1</v>
      </c>
      <c r="F155" s="161" t="s">
        <v>289</v>
      </c>
      <c r="H155" s="160" t="s">
        <v>1</v>
      </c>
      <c r="I155" s="162"/>
      <c r="L155" s="158"/>
      <c r="M155" s="163"/>
      <c r="T155" s="164"/>
      <c r="AT155" s="160" t="s">
        <v>278</v>
      </c>
      <c r="AU155" s="160" t="s">
        <v>82</v>
      </c>
      <c r="AV155" s="12" t="s">
        <v>82</v>
      </c>
      <c r="AW155" s="12" t="s">
        <v>32</v>
      </c>
      <c r="AX155" s="12" t="s">
        <v>75</v>
      </c>
      <c r="AY155" s="160" t="s">
        <v>273</v>
      </c>
    </row>
    <row r="156" spans="2:65" s="13" customFormat="1">
      <c r="B156" s="165"/>
      <c r="D156" s="159" t="s">
        <v>278</v>
      </c>
      <c r="E156" s="166" t="s">
        <v>1</v>
      </c>
      <c r="F156" s="167" t="s">
        <v>285</v>
      </c>
      <c r="H156" s="168">
        <v>0</v>
      </c>
      <c r="I156" s="169"/>
      <c r="L156" s="165"/>
      <c r="M156" s="170"/>
      <c r="T156" s="171"/>
      <c r="AT156" s="166" t="s">
        <v>278</v>
      </c>
      <c r="AU156" s="166" t="s">
        <v>82</v>
      </c>
      <c r="AV156" s="13" t="s">
        <v>126</v>
      </c>
      <c r="AW156" s="13" t="s">
        <v>32</v>
      </c>
      <c r="AX156" s="13" t="s">
        <v>82</v>
      </c>
      <c r="AY156" s="166" t="s">
        <v>273</v>
      </c>
    </row>
    <row r="157" spans="2:65" s="1" customFormat="1" ht="16.5" customHeight="1">
      <c r="B157" s="143"/>
      <c r="C157" s="144" t="s">
        <v>104</v>
      </c>
      <c r="D157" s="144" t="s">
        <v>274</v>
      </c>
      <c r="E157" s="145" t="s">
        <v>286</v>
      </c>
      <c r="F157" s="146" t="s">
        <v>276</v>
      </c>
      <c r="G157" s="147" t="s">
        <v>1</v>
      </c>
      <c r="H157" s="148">
        <v>0</v>
      </c>
      <c r="I157" s="149"/>
      <c r="J157" s="150">
        <f>ROUND(I157*H157,2)</f>
        <v>0</v>
      </c>
      <c r="K157" s="151"/>
      <c r="L157" s="32"/>
      <c r="M157" s="152" t="s">
        <v>1</v>
      </c>
      <c r="N157" s="153" t="s">
        <v>41</v>
      </c>
      <c r="P157" s="154">
        <f>O157*H157</f>
        <v>0</v>
      </c>
      <c r="Q157" s="154">
        <v>1.7999999999999999E-2</v>
      </c>
      <c r="R157" s="154">
        <f>Q157*H157</f>
        <v>0</v>
      </c>
      <c r="S157" s="154">
        <v>0</v>
      </c>
      <c r="T157" s="155">
        <f>S157*H157</f>
        <v>0</v>
      </c>
      <c r="AR157" s="156" t="s">
        <v>126</v>
      </c>
      <c r="AT157" s="156" t="s">
        <v>274</v>
      </c>
      <c r="AU157" s="156" t="s">
        <v>82</v>
      </c>
      <c r="AY157" s="17" t="s">
        <v>273</v>
      </c>
      <c r="BE157" s="157">
        <f>IF(N157="základná",J157,0)</f>
        <v>0</v>
      </c>
      <c r="BF157" s="157">
        <f>IF(N157="znížená",J157,0)</f>
        <v>0</v>
      </c>
      <c r="BG157" s="157">
        <f>IF(N157="zákl. prenesená",J157,0)</f>
        <v>0</v>
      </c>
      <c r="BH157" s="157">
        <f>IF(N157="zníž. prenesená",J157,0)</f>
        <v>0</v>
      </c>
      <c r="BI157" s="157">
        <f>IF(N157="nulová",J157,0)</f>
        <v>0</v>
      </c>
      <c r="BJ157" s="17" t="s">
        <v>88</v>
      </c>
      <c r="BK157" s="157">
        <f>ROUND(I157*H157,2)</f>
        <v>0</v>
      </c>
      <c r="BL157" s="17" t="s">
        <v>126</v>
      </c>
      <c r="BM157" s="156" t="s">
        <v>290</v>
      </c>
    </row>
    <row r="158" spans="2:65" s="12" customFormat="1" ht="22.5">
      <c r="B158" s="158"/>
      <c r="D158" s="159" t="s">
        <v>278</v>
      </c>
      <c r="E158" s="160" t="s">
        <v>1</v>
      </c>
      <c r="F158" s="161" t="s">
        <v>288</v>
      </c>
      <c r="H158" s="160" t="s">
        <v>1</v>
      </c>
      <c r="I158" s="162"/>
      <c r="L158" s="158"/>
      <c r="M158" s="163"/>
      <c r="T158" s="164"/>
      <c r="AT158" s="160" t="s">
        <v>278</v>
      </c>
      <c r="AU158" s="160" t="s">
        <v>82</v>
      </c>
      <c r="AV158" s="12" t="s">
        <v>82</v>
      </c>
      <c r="AW158" s="12" t="s">
        <v>32</v>
      </c>
      <c r="AX158" s="12" t="s">
        <v>75</v>
      </c>
      <c r="AY158" s="160" t="s">
        <v>273</v>
      </c>
    </row>
    <row r="159" spans="2:65" s="12" customFormat="1" ht="22.5">
      <c r="B159" s="158"/>
      <c r="D159" s="159" t="s">
        <v>278</v>
      </c>
      <c r="E159" s="160" t="s">
        <v>1</v>
      </c>
      <c r="F159" s="161" t="s">
        <v>291</v>
      </c>
      <c r="H159" s="160" t="s">
        <v>1</v>
      </c>
      <c r="I159" s="162"/>
      <c r="L159" s="158"/>
      <c r="M159" s="163"/>
      <c r="T159" s="164"/>
      <c r="AT159" s="160" t="s">
        <v>278</v>
      </c>
      <c r="AU159" s="160" t="s">
        <v>82</v>
      </c>
      <c r="AV159" s="12" t="s">
        <v>82</v>
      </c>
      <c r="AW159" s="12" t="s">
        <v>32</v>
      </c>
      <c r="AX159" s="12" t="s">
        <v>75</v>
      </c>
      <c r="AY159" s="160" t="s">
        <v>273</v>
      </c>
    </row>
    <row r="160" spans="2:65" s="12" customFormat="1" ht="22.5">
      <c r="B160" s="158"/>
      <c r="D160" s="159" t="s">
        <v>278</v>
      </c>
      <c r="E160" s="160" t="s">
        <v>1</v>
      </c>
      <c r="F160" s="161" t="s">
        <v>292</v>
      </c>
      <c r="H160" s="160" t="s">
        <v>1</v>
      </c>
      <c r="I160" s="162"/>
      <c r="L160" s="158"/>
      <c r="M160" s="163"/>
      <c r="T160" s="164"/>
      <c r="AT160" s="160" t="s">
        <v>278</v>
      </c>
      <c r="AU160" s="160" t="s">
        <v>82</v>
      </c>
      <c r="AV160" s="12" t="s">
        <v>82</v>
      </c>
      <c r="AW160" s="12" t="s">
        <v>32</v>
      </c>
      <c r="AX160" s="12" t="s">
        <v>75</v>
      </c>
      <c r="AY160" s="160" t="s">
        <v>273</v>
      </c>
    </row>
    <row r="161" spans="2:65" s="12" customFormat="1" ht="22.5">
      <c r="B161" s="158"/>
      <c r="D161" s="159" t="s">
        <v>278</v>
      </c>
      <c r="E161" s="160" t="s">
        <v>1</v>
      </c>
      <c r="F161" s="161" t="s">
        <v>293</v>
      </c>
      <c r="H161" s="160" t="s">
        <v>1</v>
      </c>
      <c r="I161" s="162"/>
      <c r="L161" s="158"/>
      <c r="M161" s="163"/>
      <c r="T161" s="164"/>
      <c r="AT161" s="160" t="s">
        <v>278</v>
      </c>
      <c r="AU161" s="160" t="s">
        <v>82</v>
      </c>
      <c r="AV161" s="12" t="s">
        <v>82</v>
      </c>
      <c r="AW161" s="12" t="s">
        <v>32</v>
      </c>
      <c r="AX161" s="12" t="s">
        <v>75</v>
      </c>
      <c r="AY161" s="160" t="s">
        <v>273</v>
      </c>
    </row>
    <row r="162" spans="2:65" s="12" customFormat="1" ht="22.5">
      <c r="B162" s="158"/>
      <c r="D162" s="159" t="s">
        <v>278</v>
      </c>
      <c r="E162" s="160" t="s">
        <v>1</v>
      </c>
      <c r="F162" s="161" t="s">
        <v>294</v>
      </c>
      <c r="H162" s="160" t="s">
        <v>1</v>
      </c>
      <c r="I162" s="162"/>
      <c r="L162" s="158"/>
      <c r="M162" s="163"/>
      <c r="T162" s="164"/>
      <c r="AT162" s="160" t="s">
        <v>278</v>
      </c>
      <c r="AU162" s="160" t="s">
        <v>82</v>
      </c>
      <c r="AV162" s="12" t="s">
        <v>82</v>
      </c>
      <c r="AW162" s="12" t="s">
        <v>32</v>
      </c>
      <c r="AX162" s="12" t="s">
        <v>75</v>
      </c>
      <c r="AY162" s="160" t="s">
        <v>273</v>
      </c>
    </row>
    <row r="163" spans="2:65" s="12" customFormat="1" ht="22.5">
      <c r="B163" s="158"/>
      <c r="D163" s="159" t="s">
        <v>278</v>
      </c>
      <c r="E163" s="160" t="s">
        <v>1</v>
      </c>
      <c r="F163" s="161" t="s">
        <v>295</v>
      </c>
      <c r="H163" s="160" t="s">
        <v>1</v>
      </c>
      <c r="I163" s="162"/>
      <c r="L163" s="158"/>
      <c r="M163" s="163"/>
      <c r="T163" s="164"/>
      <c r="AT163" s="160" t="s">
        <v>278</v>
      </c>
      <c r="AU163" s="160" t="s">
        <v>82</v>
      </c>
      <c r="AV163" s="12" t="s">
        <v>82</v>
      </c>
      <c r="AW163" s="12" t="s">
        <v>32</v>
      </c>
      <c r="AX163" s="12" t="s">
        <v>75</v>
      </c>
      <c r="AY163" s="160" t="s">
        <v>273</v>
      </c>
    </row>
    <row r="164" spans="2:65" s="12" customFormat="1" ht="33.75">
      <c r="B164" s="158"/>
      <c r="D164" s="159" t="s">
        <v>278</v>
      </c>
      <c r="E164" s="160" t="s">
        <v>1</v>
      </c>
      <c r="F164" s="161" t="s">
        <v>296</v>
      </c>
      <c r="H164" s="160" t="s">
        <v>1</v>
      </c>
      <c r="I164" s="162"/>
      <c r="L164" s="158"/>
      <c r="M164" s="163"/>
      <c r="T164" s="164"/>
      <c r="AT164" s="160" t="s">
        <v>278</v>
      </c>
      <c r="AU164" s="160" t="s">
        <v>82</v>
      </c>
      <c r="AV164" s="12" t="s">
        <v>82</v>
      </c>
      <c r="AW164" s="12" t="s">
        <v>32</v>
      </c>
      <c r="AX164" s="12" t="s">
        <v>75</v>
      </c>
      <c r="AY164" s="160" t="s">
        <v>273</v>
      </c>
    </row>
    <row r="165" spans="2:65" s="12" customFormat="1" ht="22.5">
      <c r="B165" s="158"/>
      <c r="D165" s="159" t="s">
        <v>278</v>
      </c>
      <c r="E165" s="160" t="s">
        <v>1</v>
      </c>
      <c r="F165" s="161" t="s">
        <v>297</v>
      </c>
      <c r="H165" s="160" t="s">
        <v>1</v>
      </c>
      <c r="I165" s="162"/>
      <c r="L165" s="158"/>
      <c r="M165" s="163"/>
      <c r="T165" s="164"/>
      <c r="AT165" s="160" t="s">
        <v>278</v>
      </c>
      <c r="AU165" s="160" t="s">
        <v>82</v>
      </c>
      <c r="AV165" s="12" t="s">
        <v>82</v>
      </c>
      <c r="AW165" s="12" t="s">
        <v>32</v>
      </c>
      <c r="AX165" s="12" t="s">
        <v>75</v>
      </c>
      <c r="AY165" s="160" t="s">
        <v>273</v>
      </c>
    </row>
    <row r="166" spans="2:65" s="12" customFormat="1" ht="22.5">
      <c r="B166" s="158"/>
      <c r="D166" s="159" t="s">
        <v>278</v>
      </c>
      <c r="E166" s="160" t="s">
        <v>1</v>
      </c>
      <c r="F166" s="161" t="s">
        <v>298</v>
      </c>
      <c r="H166" s="160" t="s">
        <v>1</v>
      </c>
      <c r="I166" s="162"/>
      <c r="L166" s="158"/>
      <c r="M166" s="163"/>
      <c r="T166" s="164"/>
      <c r="AT166" s="160" t="s">
        <v>278</v>
      </c>
      <c r="AU166" s="160" t="s">
        <v>82</v>
      </c>
      <c r="AV166" s="12" t="s">
        <v>82</v>
      </c>
      <c r="AW166" s="12" t="s">
        <v>32</v>
      </c>
      <c r="AX166" s="12" t="s">
        <v>75</v>
      </c>
      <c r="AY166" s="160" t="s">
        <v>273</v>
      </c>
    </row>
    <row r="167" spans="2:65" s="12" customFormat="1">
      <c r="B167" s="158"/>
      <c r="D167" s="159" t="s">
        <v>278</v>
      </c>
      <c r="E167" s="160" t="s">
        <v>1</v>
      </c>
      <c r="F167" s="161" t="s">
        <v>299</v>
      </c>
      <c r="H167" s="160" t="s">
        <v>1</v>
      </c>
      <c r="I167" s="162"/>
      <c r="L167" s="158"/>
      <c r="M167" s="163"/>
      <c r="T167" s="164"/>
      <c r="AT167" s="160" t="s">
        <v>278</v>
      </c>
      <c r="AU167" s="160" t="s">
        <v>82</v>
      </c>
      <c r="AV167" s="12" t="s">
        <v>82</v>
      </c>
      <c r="AW167" s="12" t="s">
        <v>32</v>
      </c>
      <c r="AX167" s="12" t="s">
        <v>75</v>
      </c>
      <c r="AY167" s="160" t="s">
        <v>273</v>
      </c>
    </row>
    <row r="168" spans="2:65" s="13" customFormat="1">
      <c r="B168" s="165"/>
      <c r="D168" s="159" t="s">
        <v>278</v>
      </c>
      <c r="E168" s="166" t="s">
        <v>1</v>
      </c>
      <c r="F168" s="167" t="s">
        <v>285</v>
      </c>
      <c r="H168" s="168">
        <v>0</v>
      </c>
      <c r="I168" s="169"/>
      <c r="L168" s="165"/>
      <c r="M168" s="170"/>
      <c r="T168" s="171"/>
      <c r="AT168" s="166" t="s">
        <v>278</v>
      </c>
      <c r="AU168" s="166" t="s">
        <v>82</v>
      </c>
      <c r="AV168" s="13" t="s">
        <v>126</v>
      </c>
      <c r="AW168" s="13" t="s">
        <v>32</v>
      </c>
      <c r="AX168" s="13" t="s">
        <v>82</v>
      </c>
      <c r="AY168" s="166" t="s">
        <v>273</v>
      </c>
    </row>
    <row r="169" spans="2:65" s="11" customFormat="1" ht="22.9" customHeight="1">
      <c r="B169" s="133"/>
      <c r="D169" s="134" t="s">
        <v>74</v>
      </c>
      <c r="E169" s="172" t="s">
        <v>104</v>
      </c>
      <c r="F169" s="172" t="s">
        <v>300</v>
      </c>
      <c r="I169" s="136"/>
      <c r="J169" s="173">
        <f>BK169</f>
        <v>0</v>
      </c>
      <c r="L169" s="133"/>
      <c r="M169" s="138"/>
      <c r="P169" s="139">
        <f>SUM(P170:P191)</f>
        <v>0</v>
      </c>
      <c r="R169" s="139">
        <f>SUM(R170:R191)</f>
        <v>3.2723630960000007</v>
      </c>
      <c r="T169" s="140">
        <f>SUM(T170:T191)</f>
        <v>0</v>
      </c>
      <c r="AR169" s="134" t="s">
        <v>82</v>
      </c>
      <c r="AT169" s="141" t="s">
        <v>74</v>
      </c>
      <c r="AU169" s="141" t="s">
        <v>82</v>
      </c>
      <c r="AY169" s="134" t="s">
        <v>273</v>
      </c>
      <c r="BK169" s="142">
        <f>SUM(BK170:BK191)</f>
        <v>0</v>
      </c>
    </row>
    <row r="170" spans="2:65" s="1" customFormat="1" ht="37.9" customHeight="1">
      <c r="B170" s="143"/>
      <c r="C170" s="144" t="s">
        <v>126</v>
      </c>
      <c r="D170" s="144" t="s">
        <v>274</v>
      </c>
      <c r="E170" s="145" t="s">
        <v>301</v>
      </c>
      <c r="F170" s="146" t="s">
        <v>302</v>
      </c>
      <c r="G170" s="147" t="s">
        <v>303</v>
      </c>
      <c r="H170" s="148">
        <v>4.1180000000000003</v>
      </c>
      <c r="I170" s="149"/>
      <c r="J170" s="150">
        <f>ROUND(I170*H170,2)</f>
        <v>0</v>
      </c>
      <c r="K170" s="151"/>
      <c r="L170" s="32"/>
      <c r="M170" s="152" t="s">
        <v>1</v>
      </c>
      <c r="N170" s="153" t="s">
        <v>41</v>
      </c>
      <c r="P170" s="154">
        <f>O170*H170</f>
        <v>0</v>
      </c>
      <c r="Q170" s="154">
        <v>0.70112200000000002</v>
      </c>
      <c r="R170" s="154">
        <f>Q170*H170</f>
        <v>2.8872203960000005</v>
      </c>
      <c r="S170" s="154">
        <v>0</v>
      </c>
      <c r="T170" s="155">
        <f>S170*H170</f>
        <v>0</v>
      </c>
      <c r="AR170" s="156" t="s">
        <v>126</v>
      </c>
      <c r="AT170" s="156" t="s">
        <v>274</v>
      </c>
      <c r="AU170" s="156" t="s">
        <v>88</v>
      </c>
      <c r="AY170" s="17" t="s">
        <v>273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7" t="s">
        <v>88</v>
      </c>
      <c r="BK170" s="157">
        <f>ROUND(I170*H170,2)</f>
        <v>0</v>
      </c>
      <c r="BL170" s="17" t="s">
        <v>126</v>
      </c>
      <c r="BM170" s="156" t="s">
        <v>304</v>
      </c>
    </row>
    <row r="171" spans="2:65" s="12" customFormat="1">
      <c r="B171" s="158"/>
      <c r="D171" s="159" t="s">
        <v>278</v>
      </c>
      <c r="E171" s="160" t="s">
        <v>1</v>
      </c>
      <c r="F171" s="161" t="s">
        <v>305</v>
      </c>
      <c r="H171" s="160" t="s">
        <v>1</v>
      </c>
      <c r="I171" s="162"/>
      <c r="L171" s="158"/>
      <c r="M171" s="163"/>
      <c r="T171" s="164"/>
      <c r="AT171" s="160" t="s">
        <v>278</v>
      </c>
      <c r="AU171" s="160" t="s">
        <v>88</v>
      </c>
      <c r="AV171" s="12" t="s">
        <v>82</v>
      </c>
      <c r="AW171" s="12" t="s">
        <v>32</v>
      </c>
      <c r="AX171" s="12" t="s">
        <v>75</v>
      </c>
      <c r="AY171" s="160" t="s">
        <v>273</v>
      </c>
    </row>
    <row r="172" spans="2:65" s="14" customFormat="1">
      <c r="B172" s="174"/>
      <c r="D172" s="159" t="s">
        <v>278</v>
      </c>
      <c r="E172" s="175" t="s">
        <v>1</v>
      </c>
      <c r="F172" s="176" t="s">
        <v>306</v>
      </c>
      <c r="H172" s="177">
        <v>2.4</v>
      </c>
      <c r="I172" s="178"/>
      <c r="L172" s="174"/>
      <c r="M172" s="179"/>
      <c r="T172" s="180"/>
      <c r="AT172" s="175" t="s">
        <v>278</v>
      </c>
      <c r="AU172" s="175" t="s">
        <v>88</v>
      </c>
      <c r="AV172" s="14" t="s">
        <v>88</v>
      </c>
      <c r="AW172" s="14" t="s">
        <v>32</v>
      </c>
      <c r="AX172" s="14" t="s">
        <v>75</v>
      </c>
      <c r="AY172" s="175" t="s">
        <v>273</v>
      </c>
    </row>
    <row r="173" spans="2:65" s="14" customFormat="1">
      <c r="B173" s="174"/>
      <c r="D173" s="159" t="s">
        <v>278</v>
      </c>
      <c r="E173" s="175" t="s">
        <v>1</v>
      </c>
      <c r="F173" s="176" t="s">
        <v>307</v>
      </c>
      <c r="H173" s="177">
        <v>2.2050000000000001</v>
      </c>
      <c r="I173" s="178"/>
      <c r="L173" s="174"/>
      <c r="M173" s="179"/>
      <c r="T173" s="180"/>
      <c r="AT173" s="175" t="s">
        <v>278</v>
      </c>
      <c r="AU173" s="175" t="s">
        <v>88</v>
      </c>
      <c r="AV173" s="14" t="s">
        <v>88</v>
      </c>
      <c r="AW173" s="14" t="s">
        <v>32</v>
      </c>
      <c r="AX173" s="14" t="s">
        <v>75</v>
      </c>
      <c r="AY173" s="175" t="s">
        <v>273</v>
      </c>
    </row>
    <row r="174" spans="2:65" s="14" customFormat="1">
      <c r="B174" s="174"/>
      <c r="D174" s="159" t="s">
        <v>278</v>
      </c>
      <c r="E174" s="175" t="s">
        <v>1</v>
      </c>
      <c r="F174" s="176" t="s">
        <v>308</v>
      </c>
      <c r="H174" s="177">
        <v>1.6279999999999999</v>
      </c>
      <c r="I174" s="178"/>
      <c r="L174" s="174"/>
      <c r="M174" s="179"/>
      <c r="T174" s="180"/>
      <c r="AT174" s="175" t="s">
        <v>278</v>
      </c>
      <c r="AU174" s="175" t="s">
        <v>88</v>
      </c>
      <c r="AV174" s="14" t="s">
        <v>88</v>
      </c>
      <c r="AW174" s="14" t="s">
        <v>32</v>
      </c>
      <c r="AX174" s="14" t="s">
        <v>75</v>
      </c>
      <c r="AY174" s="175" t="s">
        <v>273</v>
      </c>
    </row>
    <row r="175" spans="2:65" s="14" customFormat="1">
      <c r="B175" s="174"/>
      <c r="D175" s="159" t="s">
        <v>278</v>
      </c>
      <c r="E175" s="175" t="s">
        <v>1</v>
      </c>
      <c r="F175" s="176" t="s">
        <v>309</v>
      </c>
      <c r="H175" s="177">
        <v>2.153</v>
      </c>
      <c r="I175" s="178"/>
      <c r="L175" s="174"/>
      <c r="M175" s="179"/>
      <c r="T175" s="180"/>
      <c r="AT175" s="175" t="s">
        <v>278</v>
      </c>
      <c r="AU175" s="175" t="s">
        <v>88</v>
      </c>
      <c r="AV175" s="14" t="s">
        <v>88</v>
      </c>
      <c r="AW175" s="14" t="s">
        <v>32</v>
      </c>
      <c r="AX175" s="14" t="s">
        <v>75</v>
      </c>
      <c r="AY175" s="175" t="s">
        <v>273</v>
      </c>
    </row>
    <row r="176" spans="2:65" s="14" customFormat="1">
      <c r="B176" s="174"/>
      <c r="D176" s="159" t="s">
        <v>278</v>
      </c>
      <c r="E176" s="175" t="s">
        <v>1</v>
      </c>
      <c r="F176" s="176" t="s">
        <v>310</v>
      </c>
      <c r="H176" s="177">
        <v>1.26</v>
      </c>
      <c r="I176" s="178"/>
      <c r="L176" s="174"/>
      <c r="M176" s="179"/>
      <c r="T176" s="180"/>
      <c r="AT176" s="175" t="s">
        <v>278</v>
      </c>
      <c r="AU176" s="175" t="s">
        <v>88</v>
      </c>
      <c r="AV176" s="14" t="s">
        <v>88</v>
      </c>
      <c r="AW176" s="14" t="s">
        <v>32</v>
      </c>
      <c r="AX176" s="14" t="s">
        <v>75</v>
      </c>
      <c r="AY176" s="175" t="s">
        <v>273</v>
      </c>
    </row>
    <row r="177" spans="2:65" s="14" customFormat="1">
      <c r="B177" s="174"/>
      <c r="D177" s="159" t="s">
        <v>278</v>
      </c>
      <c r="E177" s="175" t="s">
        <v>1</v>
      </c>
      <c r="F177" s="176" t="s">
        <v>311</v>
      </c>
      <c r="H177" s="177">
        <v>4.7699999999999996</v>
      </c>
      <c r="I177" s="178"/>
      <c r="L177" s="174"/>
      <c r="M177" s="179"/>
      <c r="T177" s="180"/>
      <c r="AT177" s="175" t="s">
        <v>278</v>
      </c>
      <c r="AU177" s="175" t="s">
        <v>88</v>
      </c>
      <c r="AV177" s="14" t="s">
        <v>88</v>
      </c>
      <c r="AW177" s="14" t="s">
        <v>32</v>
      </c>
      <c r="AX177" s="14" t="s">
        <v>75</v>
      </c>
      <c r="AY177" s="175" t="s">
        <v>273</v>
      </c>
    </row>
    <row r="178" spans="2:65" s="14" customFormat="1">
      <c r="B178" s="174"/>
      <c r="D178" s="159" t="s">
        <v>278</v>
      </c>
      <c r="E178" s="175" t="s">
        <v>1</v>
      </c>
      <c r="F178" s="176" t="s">
        <v>312</v>
      </c>
      <c r="H178" s="177">
        <v>1.98</v>
      </c>
      <c r="I178" s="178"/>
      <c r="L178" s="174"/>
      <c r="M178" s="179"/>
      <c r="T178" s="180"/>
      <c r="AT178" s="175" t="s">
        <v>278</v>
      </c>
      <c r="AU178" s="175" t="s">
        <v>88</v>
      </c>
      <c r="AV178" s="14" t="s">
        <v>88</v>
      </c>
      <c r="AW178" s="14" t="s">
        <v>32</v>
      </c>
      <c r="AX178" s="14" t="s">
        <v>75</v>
      </c>
      <c r="AY178" s="175" t="s">
        <v>273</v>
      </c>
    </row>
    <row r="179" spans="2:65" s="14" customFormat="1">
      <c r="B179" s="174"/>
      <c r="D179" s="159" t="s">
        <v>278</v>
      </c>
      <c r="E179" s="175" t="s">
        <v>1</v>
      </c>
      <c r="F179" s="176" t="s">
        <v>313</v>
      </c>
      <c r="H179" s="177">
        <v>7.4999999999999997E-2</v>
      </c>
      <c r="I179" s="178"/>
      <c r="L179" s="174"/>
      <c r="M179" s="179"/>
      <c r="T179" s="180"/>
      <c r="AT179" s="175" t="s">
        <v>278</v>
      </c>
      <c r="AU179" s="175" t="s">
        <v>88</v>
      </c>
      <c r="AV179" s="14" t="s">
        <v>88</v>
      </c>
      <c r="AW179" s="14" t="s">
        <v>32</v>
      </c>
      <c r="AX179" s="14" t="s">
        <v>75</v>
      </c>
      <c r="AY179" s="175" t="s">
        <v>273</v>
      </c>
    </row>
    <row r="180" spans="2:65" s="13" customFormat="1">
      <c r="B180" s="165"/>
      <c r="D180" s="159" t="s">
        <v>278</v>
      </c>
      <c r="E180" s="166" t="s">
        <v>229</v>
      </c>
      <c r="F180" s="167" t="s">
        <v>285</v>
      </c>
      <c r="H180" s="168">
        <v>16.471</v>
      </c>
      <c r="I180" s="169"/>
      <c r="L180" s="165"/>
      <c r="M180" s="170"/>
      <c r="T180" s="171"/>
      <c r="AT180" s="166" t="s">
        <v>278</v>
      </c>
      <c r="AU180" s="166" t="s">
        <v>88</v>
      </c>
      <c r="AV180" s="13" t="s">
        <v>126</v>
      </c>
      <c r="AW180" s="13" t="s">
        <v>32</v>
      </c>
      <c r="AX180" s="13" t="s">
        <v>75</v>
      </c>
      <c r="AY180" s="166" t="s">
        <v>273</v>
      </c>
    </row>
    <row r="181" spans="2:65" s="14" customFormat="1">
      <c r="B181" s="174"/>
      <c r="D181" s="159" t="s">
        <v>278</v>
      </c>
      <c r="E181" s="175" t="s">
        <v>1</v>
      </c>
      <c r="F181" s="176" t="s">
        <v>314</v>
      </c>
      <c r="H181" s="177">
        <v>4.1180000000000003</v>
      </c>
      <c r="I181" s="178"/>
      <c r="L181" s="174"/>
      <c r="M181" s="179"/>
      <c r="T181" s="180"/>
      <c r="AT181" s="175" t="s">
        <v>278</v>
      </c>
      <c r="AU181" s="175" t="s">
        <v>88</v>
      </c>
      <c r="AV181" s="14" t="s">
        <v>88</v>
      </c>
      <c r="AW181" s="14" t="s">
        <v>32</v>
      </c>
      <c r="AX181" s="14" t="s">
        <v>82</v>
      </c>
      <c r="AY181" s="175" t="s">
        <v>273</v>
      </c>
    </row>
    <row r="182" spans="2:65" s="1" customFormat="1" ht="24.2" customHeight="1">
      <c r="B182" s="143"/>
      <c r="C182" s="144" t="s">
        <v>315</v>
      </c>
      <c r="D182" s="144" t="s">
        <v>274</v>
      </c>
      <c r="E182" s="145" t="s">
        <v>316</v>
      </c>
      <c r="F182" s="146" t="s">
        <v>317</v>
      </c>
      <c r="G182" s="147" t="s">
        <v>318</v>
      </c>
      <c r="H182" s="148">
        <v>2</v>
      </c>
      <c r="I182" s="149"/>
      <c r="J182" s="150">
        <f>ROUND(I182*H182,2)</f>
        <v>0</v>
      </c>
      <c r="K182" s="151"/>
      <c r="L182" s="32"/>
      <c r="M182" s="152" t="s">
        <v>1</v>
      </c>
      <c r="N182" s="153" t="s">
        <v>41</v>
      </c>
      <c r="P182" s="154">
        <f>O182*H182</f>
        <v>0</v>
      </c>
      <c r="Q182" s="154">
        <v>2.0568900000000001E-2</v>
      </c>
      <c r="R182" s="154">
        <f>Q182*H182</f>
        <v>4.1137800000000002E-2</v>
      </c>
      <c r="S182" s="154">
        <v>0</v>
      </c>
      <c r="T182" s="155">
        <f>S182*H182</f>
        <v>0</v>
      </c>
      <c r="AR182" s="156" t="s">
        <v>126</v>
      </c>
      <c r="AT182" s="156" t="s">
        <v>274</v>
      </c>
      <c r="AU182" s="156" t="s">
        <v>88</v>
      </c>
      <c r="AY182" s="17" t="s">
        <v>273</v>
      </c>
      <c r="BE182" s="157">
        <f>IF(N182="základná",J182,0)</f>
        <v>0</v>
      </c>
      <c r="BF182" s="157">
        <f>IF(N182="znížená",J182,0)</f>
        <v>0</v>
      </c>
      <c r="BG182" s="157">
        <f>IF(N182="zákl. prenesená",J182,0)</f>
        <v>0</v>
      </c>
      <c r="BH182" s="157">
        <f>IF(N182="zníž. prenesená",J182,0)</f>
        <v>0</v>
      </c>
      <c r="BI182" s="157">
        <f>IF(N182="nulová",J182,0)</f>
        <v>0</v>
      </c>
      <c r="BJ182" s="17" t="s">
        <v>88</v>
      </c>
      <c r="BK182" s="157">
        <f>ROUND(I182*H182,2)</f>
        <v>0</v>
      </c>
      <c r="BL182" s="17" t="s">
        <v>126</v>
      </c>
      <c r="BM182" s="156" t="s">
        <v>319</v>
      </c>
    </row>
    <row r="183" spans="2:65" s="14" customFormat="1">
      <c r="B183" s="174"/>
      <c r="D183" s="159" t="s">
        <v>278</v>
      </c>
      <c r="E183" s="175" t="s">
        <v>1</v>
      </c>
      <c r="F183" s="176" t="s">
        <v>320</v>
      </c>
      <c r="H183" s="177">
        <v>2</v>
      </c>
      <c r="I183" s="178"/>
      <c r="L183" s="174"/>
      <c r="M183" s="179"/>
      <c r="T183" s="180"/>
      <c r="AT183" s="175" t="s">
        <v>278</v>
      </c>
      <c r="AU183" s="175" t="s">
        <v>88</v>
      </c>
      <c r="AV183" s="14" t="s">
        <v>88</v>
      </c>
      <c r="AW183" s="14" t="s">
        <v>32</v>
      </c>
      <c r="AX183" s="14" t="s">
        <v>82</v>
      </c>
      <c r="AY183" s="175" t="s">
        <v>273</v>
      </c>
    </row>
    <row r="184" spans="2:65" s="1" customFormat="1" ht="33" customHeight="1">
      <c r="B184" s="143"/>
      <c r="C184" s="144" t="s">
        <v>321</v>
      </c>
      <c r="D184" s="144" t="s">
        <v>274</v>
      </c>
      <c r="E184" s="145" t="s">
        <v>322</v>
      </c>
      <c r="F184" s="146" t="s">
        <v>323</v>
      </c>
      <c r="G184" s="147" t="s">
        <v>318</v>
      </c>
      <c r="H184" s="148">
        <v>2</v>
      </c>
      <c r="I184" s="149"/>
      <c r="J184" s="150">
        <f>ROUND(I184*H184,2)</f>
        <v>0</v>
      </c>
      <c r="K184" s="151"/>
      <c r="L184" s="32"/>
      <c r="M184" s="152" t="s">
        <v>1</v>
      </c>
      <c r="N184" s="153" t="s">
        <v>41</v>
      </c>
      <c r="P184" s="154">
        <f>O184*H184</f>
        <v>0</v>
      </c>
      <c r="Q184" s="154">
        <v>2.3118900000000001E-2</v>
      </c>
      <c r="R184" s="154">
        <f>Q184*H184</f>
        <v>4.6237800000000003E-2</v>
      </c>
      <c r="S184" s="154">
        <v>0</v>
      </c>
      <c r="T184" s="155">
        <f>S184*H184</f>
        <v>0</v>
      </c>
      <c r="AR184" s="156" t="s">
        <v>126</v>
      </c>
      <c r="AT184" s="156" t="s">
        <v>274</v>
      </c>
      <c r="AU184" s="156" t="s">
        <v>88</v>
      </c>
      <c r="AY184" s="17" t="s">
        <v>273</v>
      </c>
      <c r="BE184" s="157">
        <f>IF(N184="základná",J184,0)</f>
        <v>0</v>
      </c>
      <c r="BF184" s="157">
        <f>IF(N184="znížená",J184,0)</f>
        <v>0</v>
      </c>
      <c r="BG184" s="157">
        <f>IF(N184="zákl. prenesená",J184,0)</f>
        <v>0</v>
      </c>
      <c r="BH184" s="157">
        <f>IF(N184="zníž. prenesená",J184,0)</f>
        <v>0</v>
      </c>
      <c r="BI184" s="157">
        <f>IF(N184="nulová",J184,0)</f>
        <v>0</v>
      </c>
      <c r="BJ184" s="17" t="s">
        <v>88</v>
      </c>
      <c r="BK184" s="157">
        <f>ROUND(I184*H184,2)</f>
        <v>0</v>
      </c>
      <c r="BL184" s="17" t="s">
        <v>126</v>
      </c>
      <c r="BM184" s="156" t="s">
        <v>324</v>
      </c>
    </row>
    <row r="185" spans="2:65" s="1" customFormat="1" ht="33" customHeight="1">
      <c r="B185" s="143"/>
      <c r="C185" s="144" t="s">
        <v>325</v>
      </c>
      <c r="D185" s="144" t="s">
        <v>274</v>
      </c>
      <c r="E185" s="145" t="s">
        <v>326</v>
      </c>
      <c r="F185" s="146" t="s">
        <v>327</v>
      </c>
      <c r="G185" s="147" t="s">
        <v>318</v>
      </c>
      <c r="H185" s="148">
        <v>6</v>
      </c>
      <c r="I185" s="149"/>
      <c r="J185" s="150">
        <f>ROUND(I185*H185,2)</f>
        <v>0</v>
      </c>
      <c r="K185" s="151"/>
      <c r="L185" s="32"/>
      <c r="M185" s="152" t="s">
        <v>1</v>
      </c>
      <c r="N185" s="153" t="s">
        <v>41</v>
      </c>
      <c r="P185" s="154">
        <f>O185*H185</f>
        <v>0</v>
      </c>
      <c r="Q185" s="154">
        <v>2.7475900000000001E-2</v>
      </c>
      <c r="R185" s="154">
        <f>Q185*H185</f>
        <v>0.16485540000000001</v>
      </c>
      <c r="S185" s="154">
        <v>0</v>
      </c>
      <c r="T185" s="155">
        <f>S185*H185</f>
        <v>0</v>
      </c>
      <c r="AR185" s="156" t="s">
        <v>126</v>
      </c>
      <c r="AT185" s="156" t="s">
        <v>274</v>
      </c>
      <c r="AU185" s="156" t="s">
        <v>88</v>
      </c>
      <c r="AY185" s="17" t="s">
        <v>273</v>
      </c>
      <c r="BE185" s="157">
        <f>IF(N185="základná",J185,0)</f>
        <v>0</v>
      </c>
      <c r="BF185" s="157">
        <f>IF(N185="znížená",J185,0)</f>
        <v>0</v>
      </c>
      <c r="BG185" s="157">
        <f>IF(N185="zákl. prenesená",J185,0)</f>
        <v>0</v>
      </c>
      <c r="BH185" s="157">
        <f>IF(N185="zníž. prenesená",J185,0)</f>
        <v>0</v>
      </c>
      <c r="BI185" s="157">
        <f>IF(N185="nulová",J185,0)</f>
        <v>0</v>
      </c>
      <c r="BJ185" s="17" t="s">
        <v>88</v>
      </c>
      <c r="BK185" s="157">
        <f>ROUND(I185*H185,2)</f>
        <v>0</v>
      </c>
      <c r="BL185" s="17" t="s">
        <v>126</v>
      </c>
      <c r="BM185" s="156" t="s">
        <v>328</v>
      </c>
    </row>
    <row r="186" spans="2:65" s="14" customFormat="1">
      <c r="B186" s="174"/>
      <c r="D186" s="159" t="s">
        <v>278</v>
      </c>
      <c r="E186" s="175" t="s">
        <v>1</v>
      </c>
      <c r="F186" s="176" t="s">
        <v>329</v>
      </c>
      <c r="H186" s="177">
        <v>6</v>
      </c>
      <c r="I186" s="178"/>
      <c r="L186" s="174"/>
      <c r="M186" s="179"/>
      <c r="T186" s="180"/>
      <c r="AT186" s="175" t="s">
        <v>278</v>
      </c>
      <c r="AU186" s="175" t="s">
        <v>88</v>
      </c>
      <c r="AV186" s="14" t="s">
        <v>88</v>
      </c>
      <c r="AW186" s="14" t="s">
        <v>32</v>
      </c>
      <c r="AX186" s="14" t="s">
        <v>82</v>
      </c>
      <c r="AY186" s="175" t="s">
        <v>273</v>
      </c>
    </row>
    <row r="187" spans="2:65" s="1" customFormat="1" ht="24.2" customHeight="1">
      <c r="B187" s="143"/>
      <c r="C187" s="144" t="s">
        <v>330</v>
      </c>
      <c r="D187" s="144" t="s">
        <v>274</v>
      </c>
      <c r="E187" s="145" t="s">
        <v>331</v>
      </c>
      <c r="F187" s="146" t="s">
        <v>332</v>
      </c>
      <c r="G187" s="147" t="s">
        <v>318</v>
      </c>
      <c r="H187" s="148">
        <v>1</v>
      </c>
      <c r="I187" s="149"/>
      <c r="J187" s="150">
        <f>ROUND(I187*H187,2)</f>
        <v>0</v>
      </c>
      <c r="K187" s="151"/>
      <c r="L187" s="32"/>
      <c r="M187" s="152" t="s">
        <v>1</v>
      </c>
      <c r="N187" s="153" t="s">
        <v>41</v>
      </c>
      <c r="P187" s="154">
        <f>O187*H187</f>
        <v>0</v>
      </c>
      <c r="Q187" s="154">
        <v>2.6392100000000002E-2</v>
      </c>
      <c r="R187" s="154">
        <f>Q187*H187</f>
        <v>2.6392100000000002E-2</v>
      </c>
      <c r="S187" s="154">
        <v>0</v>
      </c>
      <c r="T187" s="155">
        <f>S187*H187</f>
        <v>0</v>
      </c>
      <c r="AR187" s="156" t="s">
        <v>126</v>
      </c>
      <c r="AT187" s="156" t="s">
        <v>274</v>
      </c>
      <c r="AU187" s="156" t="s">
        <v>88</v>
      </c>
      <c r="AY187" s="17" t="s">
        <v>273</v>
      </c>
      <c r="BE187" s="157">
        <f>IF(N187="základná",J187,0)</f>
        <v>0</v>
      </c>
      <c r="BF187" s="157">
        <f>IF(N187="znížená",J187,0)</f>
        <v>0</v>
      </c>
      <c r="BG187" s="157">
        <f>IF(N187="zákl. prenesená",J187,0)</f>
        <v>0</v>
      </c>
      <c r="BH187" s="157">
        <f>IF(N187="zníž. prenesená",J187,0)</f>
        <v>0</v>
      </c>
      <c r="BI187" s="157">
        <f>IF(N187="nulová",J187,0)</f>
        <v>0</v>
      </c>
      <c r="BJ187" s="17" t="s">
        <v>88</v>
      </c>
      <c r="BK187" s="157">
        <f>ROUND(I187*H187,2)</f>
        <v>0</v>
      </c>
      <c r="BL187" s="17" t="s">
        <v>126</v>
      </c>
      <c r="BM187" s="156" t="s">
        <v>333</v>
      </c>
    </row>
    <row r="188" spans="2:65" s="14" customFormat="1">
      <c r="B188" s="174"/>
      <c r="D188" s="159" t="s">
        <v>278</v>
      </c>
      <c r="E188" s="175" t="s">
        <v>1</v>
      </c>
      <c r="F188" s="176" t="s">
        <v>334</v>
      </c>
      <c r="H188" s="177">
        <v>1</v>
      </c>
      <c r="I188" s="178"/>
      <c r="L188" s="174"/>
      <c r="M188" s="179"/>
      <c r="T188" s="180"/>
      <c r="AT188" s="175" t="s">
        <v>278</v>
      </c>
      <c r="AU188" s="175" t="s">
        <v>88</v>
      </c>
      <c r="AV188" s="14" t="s">
        <v>88</v>
      </c>
      <c r="AW188" s="14" t="s">
        <v>32</v>
      </c>
      <c r="AX188" s="14" t="s">
        <v>82</v>
      </c>
      <c r="AY188" s="175" t="s">
        <v>273</v>
      </c>
    </row>
    <row r="189" spans="2:65" s="1" customFormat="1" ht="24.2" customHeight="1">
      <c r="B189" s="143"/>
      <c r="C189" s="144" t="s">
        <v>335</v>
      </c>
      <c r="D189" s="144" t="s">
        <v>274</v>
      </c>
      <c r="E189" s="145" t="s">
        <v>336</v>
      </c>
      <c r="F189" s="146" t="s">
        <v>337</v>
      </c>
      <c r="G189" s="147" t="s">
        <v>338</v>
      </c>
      <c r="H189" s="148">
        <v>0.72</v>
      </c>
      <c r="I189" s="149"/>
      <c r="J189" s="150">
        <f>ROUND(I189*H189,2)</f>
        <v>0</v>
      </c>
      <c r="K189" s="151"/>
      <c r="L189" s="32"/>
      <c r="M189" s="152" t="s">
        <v>1</v>
      </c>
      <c r="N189" s="153" t="s">
        <v>41</v>
      </c>
      <c r="P189" s="154">
        <f>O189*H189</f>
        <v>0</v>
      </c>
      <c r="Q189" s="154">
        <v>0.13905500000000001</v>
      </c>
      <c r="R189" s="154">
        <f>Q189*H189</f>
        <v>0.1001196</v>
      </c>
      <c r="S189" s="154">
        <v>0</v>
      </c>
      <c r="T189" s="155">
        <f>S189*H189</f>
        <v>0</v>
      </c>
      <c r="AR189" s="156" t="s">
        <v>126</v>
      </c>
      <c r="AT189" s="156" t="s">
        <v>274</v>
      </c>
      <c r="AU189" s="156" t="s">
        <v>88</v>
      </c>
      <c r="AY189" s="17" t="s">
        <v>273</v>
      </c>
      <c r="BE189" s="157">
        <f>IF(N189="základná",J189,0)</f>
        <v>0</v>
      </c>
      <c r="BF189" s="157">
        <f>IF(N189="znížená",J189,0)</f>
        <v>0</v>
      </c>
      <c r="BG189" s="157">
        <f>IF(N189="zákl. prenesená",J189,0)</f>
        <v>0</v>
      </c>
      <c r="BH189" s="157">
        <f>IF(N189="zníž. prenesená",J189,0)</f>
        <v>0</v>
      </c>
      <c r="BI189" s="157">
        <f>IF(N189="nulová",J189,0)</f>
        <v>0</v>
      </c>
      <c r="BJ189" s="17" t="s">
        <v>88</v>
      </c>
      <c r="BK189" s="157">
        <f>ROUND(I189*H189,2)</f>
        <v>0</v>
      </c>
      <c r="BL189" s="17" t="s">
        <v>126</v>
      </c>
      <c r="BM189" s="156" t="s">
        <v>339</v>
      </c>
    </row>
    <row r="190" spans="2:65" s="14" customFormat="1">
      <c r="B190" s="174"/>
      <c r="D190" s="159" t="s">
        <v>278</v>
      </c>
      <c r="E190" s="175" t="s">
        <v>1</v>
      </c>
      <c r="F190" s="176" t="s">
        <v>340</v>
      </c>
      <c r="H190" s="177">
        <v>0.72</v>
      </c>
      <c r="I190" s="178"/>
      <c r="L190" s="174"/>
      <c r="M190" s="179"/>
      <c r="T190" s="180"/>
      <c r="AT190" s="175" t="s">
        <v>278</v>
      </c>
      <c r="AU190" s="175" t="s">
        <v>88</v>
      </c>
      <c r="AV190" s="14" t="s">
        <v>88</v>
      </c>
      <c r="AW190" s="14" t="s">
        <v>32</v>
      </c>
      <c r="AX190" s="14" t="s">
        <v>82</v>
      </c>
      <c r="AY190" s="175" t="s">
        <v>273</v>
      </c>
    </row>
    <row r="191" spans="2:65" s="1" customFormat="1" ht="33" customHeight="1">
      <c r="B191" s="143"/>
      <c r="C191" s="144" t="s">
        <v>341</v>
      </c>
      <c r="D191" s="144" t="s">
        <v>274</v>
      </c>
      <c r="E191" s="145" t="s">
        <v>342</v>
      </c>
      <c r="F191" s="146" t="s">
        <v>343</v>
      </c>
      <c r="G191" s="147" t="s">
        <v>344</v>
      </c>
      <c r="H191" s="148">
        <v>32</v>
      </c>
      <c r="I191" s="149"/>
      <c r="J191" s="150">
        <f>ROUND(I191*H191,2)</f>
        <v>0</v>
      </c>
      <c r="K191" s="151"/>
      <c r="L191" s="32"/>
      <c r="M191" s="152" t="s">
        <v>1</v>
      </c>
      <c r="N191" s="153" t="s">
        <v>41</v>
      </c>
      <c r="P191" s="154">
        <f>O191*H191</f>
        <v>0</v>
      </c>
      <c r="Q191" s="154">
        <v>2.0000000000000001E-4</v>
      </c>
      <c r="R191" s="154">
        <f>Q191*H191</f>
        <v>6.4000000000000003E-3</v>
      </c>
      <c r="S191" s="154">
        <v>0</v>
      </c>
      <c r="T191" s="155">
        <f>S191*H191</f>
        <v>0</v>
      </c>
      <c r="AR191" s="156" t="s">
        <v>126</v>
      </c>
      <c r="AT191" s="156" t="s">
        <v>274</v>
      </c>
      <c r="AU191" s="156" t="s">
        <v>88</v>
      </c>
      <c r="AY191" s="17" t="s">
        <v>273</v>
      </c>
      <c r="BE191" s="157">
        <f>IF(N191="základná",J191,0)</f>
        <v>0</v>
      </c>
      <c r="BF191" s="157">
        <f>IF(N191="znížená",J191,0)</f>
        <v>0</v>
      </c>
      <c r="BG191" s="157">
        <f>IF(N191="zákl. prenesená",J191,0)</f>
        <v>0</v>
      </c>
      <c r="BH191" s="157">
        <f>IF(N191="zníž. prenesená",J191,0)</f>
        <v>0</v>
      </c>
      <c r="BI191" s="157">
        <f>IF(N191="nulová",J191,0)</f>
        <v>0</v>
      </c>
      <c r="BJ191" s="17" t="s">
        <v>88</v>
      </c>
      <c r="BK191" s="157">
        <f>ROUND(I191*H191,2)</f>
        <v>0</v>
      </c>
      <c r="BL191" s="17" t="s">
        <v>126</v>
      </c>
      <c r="BM191" s="156" t="s">
        <v>345</v>
      </c>
    </row>
    <row r="192" spans="2:65" s="11" customFormat="1" ht="22.9" customHeight="1">
      <c r="B192" s="133"/>
      <c r="D192" s="134" t="s">
        <v>74</v>
      </c>
      <c r="E192" s="172" t="s">
        <v>321</v>
      </c>
      <c r="F192" s="172" t="s">
        <v>346</v>
      </c>
      <c r="I192" s="136"/>
      <c r="J192" s="173">
        <f>BK192</f>
        <v>0</v>
      </c>
      <c r="L192" s="133"/>
      <c r="M192" s="138"/>
      <c r="P192" s="139">
        <f>SUM(P193:P367)</f>
        <v>0</v>
      </c>
      <c r="R192" s="139">
        <f>SUM(R193:R367)</f>
        <v>60.050012291199984</v>
      </c>
      <c r="T192" s="140">
        <f>SUM(T193:T367)</f>
        <v>0</v>
      </c>
      <c r="AR192" s="134" t="s">
        <v>82</v>
      </c>
      <c r="AT192" s="141" t="s">
        <v>74</v>
      </c>
      <c r="AU192" s="141" t="s">
        <v>82</v>
      </c>
      <c r="AY192" s="134" t="s">
        <v>273</v>
      </c>
      <c r="BK192" s="142">
        <f>SUM(BK193:BK367)</f>
        <v>0</v>
      </c>
    </row>
    <row r="193" spans="2:65" s="1" customFormat="1" ht="16.5" customHeight="1">
      <c r="B193" s="143"/>
      <c r="C193" s="144" t="s">
        <v>347</v>
      </c>
      <c r="D193" s="144" t="s">
        <v>274</v>
      </c>
      <c r="E193" s="145" t="s">
        <v>348</v>
      </c>
      <c r="F193" s="146" t="s">
        <v>349</v>
      </c>
      <c r="G193" s="147" t="s">
        <v>338</v>
      </c>
      <c r="H193" s="148">
        <v>425.21</v>
      </c>
      <c r="I193" s="149"/>
      <c r="J193" s="150">
        <f>ROUND(I193*H193,2)</f>
        <v>0</v>
      </c>
      <c r="K193" s="151"/>
      <c r="L193" s="32"/>
      <c r="M193" s="152" t="s">
        <v>1</v>
      </c>
      <c r="N193" s="153" t="s">
        <v>41</v>
      </c>
      <c r="P193" s="154">
        <f>O193*H193</f>
        <v>0</v>
      </c>
      <c r="Q193" s="154">
        <v>1.8799999999999999E-3</v>
      </c>
      <c r="R193" s="154">
        <f>Q193*H193</f>
        <v>0.79939479999999996</v>
      </c>
      <c r="S193" s="154">
        <v>0</v>
      </c>
      <c r="T193" s="155">
        <f>S193*H193</f>
        <v>0</v>
      </c>
      <c r="AR193" s="156" t="s">
        <v>126</v>
      </c>
      <c r="AT193" s="156" t="s">
        <v>274</v>
      </c>
      <c r="AU193" s="156" t="s">
        <v>88</v>
      </c>
      <c r="AY193" s="17" t="s">
        <v>273</v>
      </c>
      <c r="BE193" s="157">
        <f>IF(N193="základná",J193,0)</f>
        <v>0</v>
      </c>
      <c r="BF193" s="157">
        <f>IF(N193="znížená",J193,0)</f>
        <v>0</v>
      </c>
      <c r="BG193" s="157">
        <f>IF(N193="zákl. prenesená",J193,0)</f>
        <v>0</v>
      </c>
      <c r="BH193" s="157">
        <f>IF(N193="zníž. prenesená",J193,0)</f>
        <v>0</v>
      </c>
      <c r="BI193" s="157">
        <f>IF(N193="nulová",J193,0)</f>
        <v>0</v>
      </c>
      <c r="BJ193" s="17" t="s">
        <v>88</v>
      </c>
      <c r="BK193" s="157">
        <f>ROUND(I193*H193,2)</f>
        <v>0</v>
      </c>
      <c r="BL193" s="17" t="s">
        <v>126</v>
      </c>
      <c r="BM193" s="156" t="s">
        <v>350</v>
      </c>
    </row>
    <row r="194" spans="2:65" s="14" customFormat="1">
      <c r="B194" s="174"/>
      <c r="D194" s="159" t="s">
        <v>278</v>
      </c>
      <c r="E194" s="175" t="s">
        <v>1</v>
      </c>
      <c r="F194" s="176" t="s">
        <v>227</v>
      </c>
      <c r="H194" s="177">
        <v>360.21</v>
      </c>
      <c r="I194" s="178"/>
      <c r="L194" s="174"/>
      <c r="M194" s="179"/>
      <c r="T194" s="180"/>
      <c r="AT194" s="175" t="s">
        <v>278</v>
      </c>
      <c r="AU194" s="175" t="s">
        <v>88</v>
      </c>
      <c r="AV194" s="14" t="s">
        <v>88</v>
      </c>
      <c r="AW194" s="14" t="s">
        <v>32</v>
      </c>
      <c r="AX194" s="14" t="s">
        <v>75</v>
      </c>
      <c r="AY194" s="175" t="s">
        <v>273</v>
      </c>
    </row>
    <row r="195" spans="2:65" s="14" customFormat="1">
      <c r="B195" s="174"/>
      <c r="D195" s="159" t="s">
        <v>278</v>
      </c>
      <c r="E195" s="175" t="s">
        <v>1</v>
      </c>
      <c r="F195" s="176" t="s">
        <v>166</v>
      </c>
      <c r="H195" s="177">
        <v>65</v>
      </c>
      <c r="I195" s="178"/>
      <c r="L195" s="174"/>
      <c r="M195" s="179"/>
      <c r="T195" s="180"/>
      <c r="AT195" s="175" t="s">
        <v>278</v>
      </c>
      <c r="AU195" s="175" t="s">
        <v>88</v>
      </c>
      <c r="AV195" s="14" t="s">
        <v>88</v>
      </c>
      <c r="AW195" s="14" t="s">
        <v>32</v>
      </c>
      <c r="AX195" s="14" t="s">
        <v>75</v>
      </c>
      <c r="AY195" s="175" t="s">
        <v>273</v>
      </c>
    </row>
    <row r="196" spans="2:65" s="13" customFormat="1">
      <c r="B196" s="165"/>
      <c r="D196" s="159" t="s">
        <v>278</v>
      </c>
      <c r="E196" s="166" t="s">
        <v>1</v>
      </c>
      <c r="F196" s="167" t="s">
        <v>285</v>
      </c>
      <c r="H196" s="168">
        <v>425.21</v>
      </c>
      <c r="I196" s="169"/>
      <c r="L196" s="165"/>
      <c r="M196" s="170"/>
      <c r="T196" s="171"/>
      <c r="AT196" s="166" t="s">
        <v>278</v>
      </c>
      <c r="AU196" s="166" t="s">
        <v>88</v>
      </c>
      <c r="AV196" s="13" t="s">
        <v>126</v>
      </c>
      <c r="AW196" s="13" t="s">
        <v>32</v>
      </c>
      <c r="AX196" s="13" t="s">
        <v>82</v>
      </c>
      <c r="AY196" s="166" t="s">
        <v>273</v>
      </c>
    </row>
    <row r="197" spans="2:65" s="1" customFormat="1" ht="37.9" customHeight="1">
      <c r="B197" s="143"/>
      <c r="C197" s="144" t="s">
        <v>351</v>
      </c>
      <c r="D197" s="144" t="s">
        <v>274</v>
      </c>
      <c r="E197" s="145" t="s">
        <v>352</v>
      </c>
      <c r="F197" s="146" t="s">
        <v>353</v>
      </c>
      <c r="G197" s="147" t="s">
        <v>338</v>
      </c>
      <c r="H197" s="148">
        <v>360.21</v>
      </c>
      <c r="I197" s="149"/>
      <c r="J197" s="150">
        <f>ROUND(I197*H197,2)</f>
        <v>0</v>
      </c>
      <c r="K197" s="151"/>
      <c r="L197" s="32"/>
      <c r="M197" s="152" t="s">
        <v>1</v>
      </c>
      <c r="N197" s="153" t="s">
        <v>41</v>
      </c>
      <c r="P197" s="154">
        <f>O197*H197</f>
        <v>0</v>
      </c>
      <c r="Q197" s="154">
        <v>1.4999999999999999E-4</v>
      </c>
      <c r="R197" s="154">
        <f>Q197*H197</f>
        <v>5.4031499999999989E-2</v>
      </c>
      <c r="S197" s="154">
        <v>0</v>
      </c>
      <c r="T197" s="155">
        <f>S197*H197</f>
        <v>0</v>
      </c>
      <c r="AR197" s="156" t="s">
        <v>126</v>
      </c>
      <c r="AT197" s="156" t="s">
        <v>274</v>
      </c>
      <c r="AU197" s="156" t="s">
        <v>88</v>
      </c>
      <c r="AY197" s="17" t="s">
        <v>273</v>
      </c>
      <c r="BE197" s="157">
        <f>IF(N197="základná",J197,0)</f>
        <v>0</v>
      </c>
      <c r="BF197" s="157">
        <f>IF(N197="znížená",J197,0)</f>
        <v>0</v>
      </c>
      <c r="BG197" s="157">
        <f>IF(N197="zákl. prenesená",J197,0)</f>
        <v>0</v>
      </c>
      <c r="BH197" s="157">
        <f>IF(N197="zníž. prenesená",J197,0)</f>
        <v>0</v>
      </c>
      <c r="BI197" s="157">
        <f>IF(N197="nulová",J197,0)</f>
        <v>0</v>
      </c>
      <c r="BJ197" s="17" t="s">
        <v>88</v>
      </c>
      <c r="BK197" s="157">
        <f>ROUND(I197*H197,2)</f>
        <v>0</v>
      </c>
      <c r="BL197" s="17" t="s">
        <v>126</v>
      </c>
      <c r="BM197" s="156" t="s">
        <v>354</v>
      </c>
    </row>
    <row r="198" spans="2:65" s="14" customFormat="1">
      <c r="B198" s="174"/>
      <c r="D198" s="159" t="s">
        <v>278</v>
      </c>
      <c r="E198" s="175" t="s">
        <v>1</v>
      </c>
      <c r="F198" s="176" t="s">
        <v>227</v>
      </c>
      <c r="H198" s="177">
        <v>360.21</v>
      </c>
      <c r="I198" s="178"/>
      <c r="L198" s="174"/>
      <c r="M198" s="179"/>
      <c r="T198" s="180"/>
      <c r="AT198" s="175" t="s">
        <v>278</v>
      </c>
      <c r="AU198" s="175" t="s">
        <v>88</v>
      </c>
      <c r="AV198" s="14" t="s">
        <v>88</v>
      </c>
      <c r="AW198" s="14" t="s">
        <v>32</v>
      </c>
      <c r="AX198" s="14" t="s">
        <v>82</v>
      </c>
      <c r="AY198" s="175" t="s">
        <v>273</v>
      </c>
    </row>
    <row r="199" spans="2:65" s="1" customFormat="1" ht="37.9" customHeight="1">
      <c r="B199" s="143"/>
      <c r="C199" s="144" t="s">
        <v>355</v>
      </c>
      <c r="D199" s="144" t="s">
        <v>274</v>
      </c>
      <c r="E199" s="145" t="s">
        <v>356</v>
      </c>
      <c r="F199" s="146" t="s">
        <v>357</v>
      </c>
      <c r="G199" s="147" t="s">
        <v>338</v>
      </c>
      <c r="H199" s="148">
        <v>360.21</v>
      </c>
      <c r="I199" s="149"/>
      <c r="J199" s="150">
        <f>ROUND(I199*H199,2)</f>
        <v>0</v>
      </c>
      <c r="K199" s="151"/>
      <c r="L199" s="32"/>
      <c r="M199" s="152" t="s">
        <v>1</v>
      </c>
      <c r="N199" s="153" t="s">
        <v>41</v>
      </c>
      <c r="P199" s="154">
        <f>O199*H199</f>
        <v>0</v>
      </c>
      <c r="Q199" s="154">
        <v>1.261E-2</v>
      </c>
      <c r="R199" s="154">
        <f>Q199*H199</f>
        <v>4.5422480999999992</v>
      </c>
      <c r="S199" s="154">
        <v>0</v>
      </c>
      <c r="T199" s="155">
        <f>S199*H199</f>
        <v>0</v>
      </c>
      <c r="AR199" s="156" t="s">
        <v>126</v>
      </c>
      <c r="AT199" s="156" t="s">
        <v>274</v>
      </c>
      <c r="AU199" s="156" t="s">
        <v>88</v>
      </c>
      <c r="AY199" s="17" t="s">
        <v>273</v>
      </c>
      <c r="BE199" s="157">
        <f>IF(N199="základná",J199,0)</f>
        <v>0</v>
      </c>
      <c r="BF199" s="157">
        <f>IF(N199="znížená",J199,0)</f>
        <v>0</v>
      </c>
      <c r="BG199" s="157">
        <f>IF(N199="zákl. prenesená",J199,0)</f>
        <v>0</v>
      </c>
      <c r="BH199" s="157">
        <f>IF(N199="zníž. prenesená",J199,0)</f>
        <v>0</v>
      </c>
      <c r="BI199" s="157">
        <f>IF(N199="nulová",J199,0)</f>
        <v>0</v>
      </c>
      <c r="BJ199" s="17" t="s">
        <v>88</v>
      </c>
      <c r="BK199" s="157">
        <f>ROUND(I199*H199,2)</f>
        <v>0</v>
      </c>
      <c r="BL199" s="17" t="s">
        <v>126</v>
      </c>
      <c r="BM199" s="156" t="s">
        <v>358</v>
      </c>
    </row>
    <row r="200" spans="2:65" s="12" customFormat="1">
      <c r="B200" s="158"/>
      <c r="D200" s="159" t="s">
        <v>278</v>
      </c>
      <c r="E200" s="160" t="s">
        <v>1</v>
      </c>
      <c r="F200" s="161" t="s">
        <v>359</v>
      </c>
      <c r="H200" s="160" t="s">
        <v>1</v>
      </c>
      <c r="I200" s="162"/>
      <c r="L200" s="158"/>
      <c r="M200" s="163"/>
      <c r="T200" s="164"/>
      <c r="AT200" s="160" t="s">
        <v>278</v>
      </c>
      <c r="AU200" s="160" t="s">
        <v>88</v>
      </c>
      <c r="AV200" s="12" t="s">
        <v>82</v>
      </c>
      <c r="AW200" s="12" t="s">
        <v>32</v>
      </c>
      <c r="AX200" s="12" t="s">
        <v>75</v>
      </c>
      <c r="AY200" s="160" t="s">
        <v>273</v>
      </c>
    </row>
    <row r="201" spans="2:65" s="14" customFormat="1">
      <c r="B201" s="174"/>
      <c r="D201" s="159" t="s">
        <v>278</v>
      </c>
      <c r="E201" s="175" t="s">
        <v>1</v>
      </c>
      <c r="F201" s="176" t="s">
        <v>360</v>
      </c>
      <c r="H201" s="177">
        <v>72.89</v>
      </c>
      <c r="I201" s="178"/>
      <c r="L201" s="174"/>
      <c r="M201" s="179"/>
      <c r="T201" s="180"/>
      <c r="AT201" s="175" t="s">
        <v>278</v>
      </c>
      <c r="AU201" s="175" t="s">
        <v>88</v>
      </c>
      <c r="AV201" s="14" t="s">
        <v>88</v>
      </c>
      <c r="AW201" s="14" t="s">
        <v>32</v>
      </c>
      <c r="AX201" s="14" t="s">
        <v>75</v>
      </c>
      <c r="AY201" s="175" t="s">
        <v>273</v>
      </c>
    </row>
    <row r="202" spans="2:65" s="14" customFormat="1">
      <c r="B202" s="174"/>
      <c r="D202" s="159" t="s">
        <v>278</v>
      </c>
      <c r="E202" s="175" t="s">
        <v>1</v>
      </c>
      <c r="F202" s="176" t="s">
        <v>361</v>
      </c>
      <c r="H202" s="177">
        <v>66.06</v>
      </c>
      <c r="I202" s="178"/>
      <c r="L202" s="174"/>
      <c r="M202" s="179"/>
      <c r="T202" s="180"/>
      <c r="AT202" s="175" t="s">
        <v>278</v>
      </c>
      <c r="AU202" s="175" t="s">
        <v>88</v>
      </c>
      <c r="AV202" s="14" t="s">
        <v>88</v>
      </c>
      <c r="AW202" s="14" t="s">
        <v>32</v>
      </c>
      <c r="AX202" s="14" t="s">
        <v>75</v>
      </c>
      <c r="AY202" s="175" t="s">
        <v>273</v>
      </c>
    </row>
    <row r="203" spans="2:65" s="14" customFormat="1">
      <c r="B203" s="174"/>
      <c r="D203" s="159" t="s">
        <v>278</v>
      </c>
      <c r="E203" s="175" t="s">
        <v>1</v>
      </c>
      <c r="F203" s="176" t="s">
        <v>362</v>
      </c>
      <c r="H203" s="177">
        <v>66.989999999999995</v>
      </c>
      <c r="I203" s="178"/>
      <c r="L203" s="174"/>
      <c r="M203" s="179"/>
      <c r="T203" s="180"/>
      <c r="AT203" s="175" t="s">
        <v>278</v>
      </c>
      <c r="AU203" s="175" t="s">
        <v>88</v>
      </c>
      <c r="AV203" s="14" t="s">
        <v>88</v>
      </c>
      <c r="AW203" s="14" t="s">
        <v>32</v>
      </c>
      <c r="AX203" s="14" t="s">
        <v>75</v>
      </c>
      <c r="AY203" s="175" t="s">
        <v>273</v>
      </c>
    </row>
    <row r="204" spans="2:65" s="14" customFormat="1">
      <c r="B204" s="174"/>
      <c r="D204" s="159" t="s">
        <v>278</v>
      </c>
      <c r="E204" s="175" t="s">
        <v>1</v>
      </c>
      <c r="F204" s="176" t="s">
        <v>363</v>
      </c>
      <c r="H204" s="177">
        <v>51.51</v>
      </c>
      <c r="I204" s="178"/>
      <c r="L204" s="174"/>
      <c r="M204" s="179"/>
      <c r="T204" s="180"/>
      <c r="AT204" s="175" t="s">
        <v>278</v>
      </c>
      <c r="AU204" s="175" t="s">
        <v>88</v>
      </c>
      <c r="AV204" s="14" t="s">
        <v>88</v>
      </c>
      <c r="AW204" s="14" t="s">
        <v>32</v>
      </c>
      <c r="AX204" s="14" t="s">
        <v>75</v>
      </c>
      <c r="AY204" s="175" t="s">
        <v>273</v>
      </c>
    </row>
    <row r="205" spans="2:65" s="15" customFormat="1">
      <c r="B205" s="181"/>
      <c r="D205" s="159" t="s">
        <v>278</v>
      </c>
      <c r="E205" s="182" t="s">
        <v>1</v>
      </c>
      <c r="F205" s="183" t="s">
        <v>364</v>
      </c>
      <c r="H205" s="184">
        <v>257.45</v>
      </c>
      <c r="I205" s="185"/>
      <c r="L205" s="181"/>
      <c r="M205" s="186"/>
      <c r="T205" s="187"/>
      <c r="AT205" s="182" t="s">
        <v>278</v>
      </c>
      <c r="AU205" s="182" t="s">
        <v>88</v>
      </c>
      <c r="AV205" s="15" t="s">
        <v>104</v>
      </c>
      <c r="AW205" s="15" t="s">
        <v>32</v>
      </c>
      <c r="AX205" s="15" t="s">
        <v>75</v>
      </c>
      <c r="AY205" s="182" t="s">
        <v>273</v>
      </c>
    </row>
    <row r="206" spans="2:65" s="14" customFormat="1">
      <c r="B206" s="174"/>
      <c r="D206" s="159" t="s">
        <v>278</v>
      </c>
      <c r="E206" s="175" t="s">
        <v>1</v>
      </c>
      <c r="F206" s="176" t="s">
        <v>365</v>
      </c>
      <c r="H206" s="177">
        <v>49.21</v>
      </c>
      <c r="I206" s="178"/>
      <c r="L206" s="174"/>
      <c r="M206" s="179"/>
      <c r="T206" s="180"/>
      <c r="AT206" s="175" t="s">
        <v>278</v>
      </c>
      <c r="AU206" s="175" t="s">
        <v>88</v>
      </c>
      <c r="AV206" s="14" t="s">
        <v>88</v>
      </c>
      <c r="AW206" s="14" t="s">
        <v>32</v>
      </c>
      <c r="AX206" s="14" t="s">
        <v>75</v>
      </c>
      <c r="AY206" s="175" t="s">
        <v>273</v>
      </c>
    </row>
    <row r="207" spans="2:65" s="14" customFormat="1">
      <c r="B207" s="174"/>
      <c r="D207" s="159" t="s">
        <v>278</v>
      </c>
      <c r="E207" s="175" t="s">
        <v>1</v>
      </c>
      <c r="F207" s="176" t="s">
        <v>366</v>
      </c>
      <c r="H207" s="177">
        <v>53.55</v>
      </c>
      <c r="I207" s="178"/>
      <c r="L207" s="174"/>
      <c r="M207" s="179"/>
      <c r="T207" s="180"/>
      <c r="AT207" s="175" t="s">
        <v>278</v>
      </c>
      <c r="AU207" s="175" t="s">
        <v>88</v>
      </c>
      <c r="AV207" s="14" t="s">
        <v>88</v>
      </c>
      <c r="AW207" s="14" t="s">
        <v>32</v>
      </c>
      <c r="AX207" s="14" t="s">
        <v>75</v>
      </c>
      <c r="AY207" s="175" t="s">
        <v>273</v>
      </c>
    </row>
    <row r="208" spans="2:65" s="15" customFormat="1">
      <c r="B208" s="181"/>
      <c r="D208" s="159" t="s">
        <v>278</v>
      </c>
      <c r="E208" s="182" t="s">
        <v>1</v>
      </c>
      <c r="F208" s="183" t="s">
        <v>367</v>
      </c>
      <c r="H208" s="184">
        <v>102.76</v>
      </c>
      <c r="I208" s="185"/>
      <c r="L208" s="181"/>
      <c r="M208" s="186"/>
      <c r="T208" s="187"/>
      <c r="AT208" s="182" t="s">
        <v>278</v>
      </c>
      <c r="AU208" s="182" t="s">
        <v>88</v>
      </c>
      <c r="AV208" s="15" t="s">
        <v>104</v>
      </c>
      <c r="AW208" s="15" t="s">
        <v>32</v>
      </c>
      <c r="AX208" s="15" t="s">
        <v>75</v>
      </c>
      <c r="AY208" s="182" t="s">
        <v>273</v>
      </c>
    </row>
    <row r="209" spans="2:65" s="13" customFormat="1">
      <c r="B209" s="165"/>
      <c r="D209" s="159" t="s">
        <v>278</v>
      </c>
      <c r="E209" s="166" t="s">
        <v>227</v>
      </c>
      <c r="F209" s="167" t="s">
        <v>285</v>
      </c>
      <c r="H209" s="168">
        <v>360.21</v>
      </c>
      <c r="I209" s="169"/>
      <c r="L209" s="165"/>
      <c r="M209" s="170"/>
      <c r="T209" s="171"/>
      <c r="AT209" s="166" t="s">
        <v>278</v>
      </c>
      <c r="AU209" s="166" t="s">
        <v>88</v>
      </c>
      <c r="AV209" s="13" t="s">
        <v>126</v>
      </c>
      <c r="AW209" s="13" t="s">
        <v>32</v>
      </c>
      <c r="AX209" s="13" t="s">
        <v>82</v>
      </c>
      <c r="AY209" s="166" t="s">
        <v>273</v>
      </c>
    </row>
    <row r="210" spans="2:65" s="1" customFormat="1" ht="24.2" customHeight="1">
      <c r="B210" s="143"/>
      <c r="C210" s="144" t="s">
        <v>165</v>
      </c>
      <c r="D210" s="144" t="s">
        <v>274</v>
      </c>
      <c r="E210" s="145" t="s">
        <v>368</v>
      </c>
      <c r="F210" s="146" t="s">
        <v>369</v>
      </c>
      <c r="G210" s="147" t="s">
        <v>338</v>
      </c>
      <c r="H210" s="148">
        <v>65</v>
      </c>
      <c r="I210" s="149"/>
      <c r="J210" s="150">
        <f>ROUND(I210*H210,2)</f>
        <v>0</v>
      </c>
      <c r="K210" s="151"/>
      <c r="L210" s="32"/>
      <c r="M210" s="152" t="s">
        <v>1</v>
      </c>
      <c r="N210" s="153" t="s">
        <v>41</v>
      </c>
      <c r="P210" s="154">
        <f>O210*H210</f>
        <v>0</v>
      </c>
      <c r="Q210" s="154">
        <v>4.0000000000000002E-4</v>
      </c>
      <c r="R210" s="154">
        <f>Q210*H210</f>
        <v>2.6000000000000002E-2</v>
      </c>
      <c r="S210" s="154">
        <v>0</v>
      </c>
      <c r="T210" s="155">
        <f>S210*H210</f>
        <v>0</v>
      </c>
      <c r="AR210" s="156" t="s">
        <v>126</v>
      </c>
      <c r="AT210" s="156" t="s">
        <v>274</v>
      </c>
      <c r="AU210" s="156" t="s">
        <v>88</v>
      </c>
      <c r="AY210" s="17" t="s">
        <v>273</v>
      </c>
      <c r="BE210" s="157">
        <f>IF(N210="základná",J210,0)</f>
        <v>0</v>
      </c>
      <c r="BF210" s="157">
        <f>IF(N210="znížená",J210,0)</f>
        <v>0</v>
      </c>
      <c r="BG210" s="157">
        <f>IF(N210="zákl. prenesená",J210,0)</f>
        <v>0</v>
      </c>
      <c r="BH210" s="157">
        <f>IF(N210="zníž. prenesená",J210,0)</f>
        <v>0</v>
      </c>
      <c r="BI210" s="157">
        <f>IF(N210="nulová",J210,0)</f>
        <v>0</v>
      </c>
      <c r="BJ210" s="17" t="s">
        <v>88</v>
      </c>
      <c r="BK210" s="157">
        <f>ROUND(I210*H210,2)</f>
        <v>0</v>
      </c>
      <c r="BL210" s="17" t="s">
        <v>126</v>
      </c>
      <c r="BM210" s="156" t="s">
        <v>370</v>
      </c>
    </row>
    <row r="211" spans="2:65" s="14" customFormat="1">
      <c r="B211" s="174"/>
      <c r="D211" s="159" t="s">
        <v>278</v>
      </c>
      <c r="E211" s="175" t="s">
        <v>1</v>
      </c>
      <c r="F211" s="176" t="s">
        <v>166</v>
      </c>
      <c r="H211" s="177">
        <v>65</v>
      </c>
      <c r="I211" s="178"/>
      <c r="L211" s="174"/>
      <c r="M211" s="179"/>
      <c r="T211" s="180"/>
      <c r="AT211" s="175" t="s">
        <v>278</v>
      </c>
      <c r="AU211" s="175" t="s">
        <v>88</v>
      </c>
      <c r="AV211" s="14" t="s">
        <v>88</v>
      </c>
      <c r="AW211" s="14" t="s">
        <v>32</v>
      </c>
      <c r="AX211" s="14" t="s">
        <v>82</v>
      </c>
      <c r="AY211" s="175" t="s">
        <v>273</v>
      </c>
    </row>
    <row r="212" spans="2:65" s="1" customFormat="1" ht="24.2" customHeight="1">
      <c r="B212" s="143"/>
      <c r="C212" s="144" t="s">
        <v>371</v>
      </c>
      <c r="D212" s="144" t="s">
        <v>274</v>
      </c>
      <c r="E212" s="145" t="s">
        <v>372</v>
      </c>
      <c r="F212" s="146" t="s">
        <v>373</v>
      </c>
      <c r="G212" s="147" t="s">
        <v>338</v>
      </c>
      <c r="H212" s="148">
        <v>65</v>
      </c>
      <c r="I212" s="149"/>
      <c r="J212" s="150">
        <f>ROUND(I212*H212,2)</f>
        <v>0</v>
      </c>
      <c r="K212" s="151"/>
      <c r="L212" s="32"/>
      <c r="M212" s="152" t="s">
        <v>1</v>
      </c>
      <c r="N212" s="153" t="s">
        <v>41</v>
      </c>
      <c r="P212" s="154">
        <f>O212*H212</f>
        <v>0</v>
      </c>
      <c r="Q212" s="154">
        <v>2.32E-3</v>
      </c>
      <c r="R212" s="154">
        <f>Q212*H212</f>
        <v>0.15079999999999999</v>
      </c>
      <c r="S212" s="154">
        <v>0</v>
      </c>
      <c r="T212" s="155">
        <f>S212*H212</f>
        <v>0</v>
      </c>
      <c r="AR212" s="156" t="s">
        <v>126</v>
      </c>
      <c r="AT212" s="156" t="s">
        <v>274</v>
      </c>
      <c r="AU212" s="156" t="s">
        <v>88</v>
      </c>
      <c r="AY212" s="17" t="s">
        <v>273</v>
      </c>
      <c r="BE212" s="157">
        <f>IF(N212="základná",J212,0)</f>
        <v>0</v>
      </c>
      <c r="BF212" s="157">
        <f>IF(N212="znížená",J212,0)</f>
        <v>0</v>
      </c>
      <c r="BG212" s="157">
        <f>IF(N212="zákl. prenesená",J212,0)</f>
        <v>0</v>
      </c>
      <c r="BH212" s="157">
        <f>IF(N212="zníž. prenesená",J212,0)</f>
        <v>0</v>
      </c>
      <c r="BI212" s="157">
        <f>IF(N212="nulová",J212,0)</f>
        <v>0</v>
      </c>
      <c r="BJ212" s="17" t="s">
        <v>88</v>
      </c>
      <c r="BK212" s="157">
        <f>ROUND(I212*H212,2)</f>
        <v>0</v>
      </c>
      <c r="BL212" s="17" t="s">
        <v>126</v>
      </c>
      <c r="BM212" s="156" t="s">
        <v>374</v>
      </c>
    </row>
    <row r="213" spans="2:65" s="14" customFormat="1">
      <c r="B213" s="174"/>
      <c r="D213" s="159" t="s">
        <v>278</v>
      </c>
      <c r="E213" s="175" t="s">
        <v>1</v>
      </c>
      <c r="F213" s="176" t="s">
        <v>167</v>
      </c>
      <c r="H213" s="177">
        <v>65</v>
      </c>
      <c r="I213" s="178"/>
      <c r="L213" s="174"/>
      <c r="M213" s="179"/>
      <c r="T213" s="180"/>
      <c r="AT213" s="175" t="s">
        <v>278</v>
      </c>
      <c r="AU213" s="175" t="s">
        <v>88</v>
      </c>
      <c r="AV213" s="14" t="s">
        <v>88</v>
      </c>
      <c r="AW213" s="14" t="s">
        <v>32</v>
      </c>
      <c r="AX213" s="14" t="s">
        <v>75</v>
      </c>
      <c r="AY213" s="175" t="s">
        <v>273</v>
      </c>
    </row>
    <row r="214" spans="2:65" s="13" customFormat="1">
      <c r="B214" s="165"/>
      <c r="D214" s="159" t="s">
        <v>278</v>
      </c>
      <c r="E214" s="166" t="s">
        <v>166</v>
      </c>
      <c r="F214" s="167" t="s">
        <v>285</v>
      </c>
      <c r="H214" s="168">
        <v>65</v>
      </c>
      <c r="I214" s="169"/>
      <c r="L214" s="165"/>
      <c r="M214" s="170"/>
      <c r="T214" s="171"/>
      <c r="AT214" s="166" t="s">
        <v>278</v>
      </c>
      <c r="AU214" s="166" t="s">
        <v>88</v>
      </c>
      <c r="AV214" s="13" t="s">
        <v>126</v>
      </c>
      <c r="AW214" s="13" t="s">
        <v>32</v>
      </c>
      <c r="AX214" s="13" t="s">
        <v>82</v>
      </c>
      <c r="AY214" s="166" t="s">
        <v>273</v>
      </c>
    </row>
    <row r="215" spans="2:65" s="1" customFormat="1" ht="16.5" customHeight="1">
      <c r="B215" s="143"/>
      <c r="C215" s="144" t="s">
        <v>375</v>
      </c>
      <c r="D215" s="144" t="s">
        <v>274</v>
      </c>
      <c r="E215" s="145" t="s">
        <v>376</v>
      </c>
      <c r="F215" s="146" t="s">
        <v>377</v>
      </c>
      <c r="G215" s="147" t="s">
        <v>338</v>
      </c>
      <c r="H215" s="148">
        <v>65</v>
      </c>
      <c r="I215" s="149"/>
      <c r="J215" s="150">
        <f>ROUND(I215*H215,2)</f>
        <v>0</v>
      </c>
      <c r="K215" s="151"/>
      <c r="L215" s="32"/>
      <c r="M215" s="152" t="s">
        <v>1</v>
      </c>
      <c r="N215" s="153" t="s">
        <v>41</v>
      </c>
      <c r="P215" s="154">
        <f>O215*H215</f>
        <v>0</v>
      </c>
      <c r="Q215" s="154">
        <v>2.32E-3</v>
      </c>
      <c r="R215" s="154">
        <f>Q215*H215</f>
        <v>0.15079999999999999</v>
      </c>
      <c r="S215" s="154">
        <v>0</v>
      </c>
      <c r="T215" s="155">
        <f>S215*H215</f>
        <v>0</v>
      </c>
      <c r="AR215" s="156" t="s">
        <v>126</v>
      </c>
      <c r="AT215" s="156" t="s">
        <v>274</v>
      </c>
      <c r="AU215" s="156" t="s">
        <v>88</v>
      </c>
      <c r="AY215" s="17" t="s">
        <v>273</v>
      </c>
      <c r="BE215" s="157">
        <f>IF(N215="základná",J215,0)</f>
        <v>0</v>
      </c>
      <c r="BF215" s="157">
        <f>IF(N215="znížená",J215,0)</f>
        <v>0</v>
      </c>
      <c r="BG215" s="157">
        <f>IF(N215="zákl. prenesená",J215,0)</f>
        <v>0</v>
      </c>
      <c r="BH215" s="157">
        <f>IF(N215="zníž. prenesená",J215,0)</f>
        <v>0</v>
      </c>
      <c r="BI215" s="157">
        <f>IF(N215="nulová",J215,0)</f>
        <v>0</v>
      </c>
      <c r="BJ215" s="17" t="s">
        <v>88</v>
      </c>
      <c r="BK215" s="157">
        <f>ROUND(I215*H215,2)</f>
        <v>0</v>
      </c>
      <c r="BL215" s="17" t="s">
        <v>126</v>
      </c>
      <c r="BM215" s="156" t="s">
        <v>378</v>
      </c>
    </row>
    <row r="216" spans="2:65" s="12" customFormat="1">
      <c r="B216" s="158"/>
      <c r="D216" s="159" t="s">
        <v>278</v>
      </c>
      <c r="E216" s="160" t="s">
        <v>1</v>
      </c>
      <c r="F216" s="161" t="s">
        <v>379</v>
      </c>
      <c r="H216" s="160" t="s">
        <v>1</v>
      </c>
      <c r="I216" s="162"/>
      <c r="L216" s="158"/>
      <c r="M216" s="163"/>
      <c r="T216" s="164"/>
      <c r="AT216" s="160" t="s">
        <v>278</v>
      </c>
      <c r="AU216" s="160" t="s">
        <v>88</v>
      </c>
      <c r="AV216" s="12" t="s">
        <v>82</v>
      </c>
      <c r="AW216" s="12" t="s">
        <v>32</v>
      </c>
      <c r="AX216" s="12" t="s">
        <v>75</v>
      </c>
      <c r="AY216" s="160" t="s">
        <v>273</v>
      </c>
    </row>
    <row r="217" spans="2:65" s="12" customFormat="1" ht="22.5">
      <c r="B217" s="158"/>
      <c r="D217" s="159" t="s">
        <v>278</v>
      </c>
      <c r="E217" s="160" t="s">
        <v>1</v>
      </c>
      <c r="F217" s="161" t="s">
        <v>380</v>
      </c>
      <c r="H217" s="160" t="s">
        <v>1</v>
      </c>
      <c r="I217" s="162"/>
      <c r="L217" s="158"/>
      <c r="M217" s="163"/>
      <c r="T217" s="164"/>
      <c r="AT217" s="160" t="s">
        <v>278</v>
      </c>
      <c r="AU217" s="160" t="s">
        <v>88</v>
      </c>
      <c r="AV217" s="12" t="s">
        <v>82</v>
      </c>
      <c r="AW217" s="12" t="s">
        <v>32</v>
      </c>
      <c r="AX217" s="12" t="s">
        <v>75</v>
      </c>
      <c r="AY217" s="160" t="s">
        <v>273</v>
      </c>
    </row>
    <row r="218" spans="2:65" s="12" customFormat="1" ht="22.5">
      <c r="B218" s="158"/>
      <c r="D218" s="159" t="s">
        <v>278</v>
      </c>
      <c r="E218" s="160" t="s">
        <v>1</v>
      </c>
      <c r="F218" s="161" t="s">
        <v>381</v>
      </c>
      <c r="H218" s="160" t="s">
        <v>1</v>
      </c>
      <c r="I218" s="162"/>
      <c r="L218" s="158"/>
      <c r="M218" s="163"/>
      <c r="T218" s="164"/>
      <c r="AT218" s="160" t="s">
        <v>278</v>
      </c>
      <c r="AU218" s="160" t="s">
        <v>88</v>
      </c>
      <c r="AV218" s="12" t="s">
        <v>82</v>
      </c>
      <c r="AW218" s="12" t="s">
        <v>32</v>
      </c>
      <c r="AX218" s="12" t="s">
        <v>75</v>
      </c>
      <c r="AY218" s="160" t="s">
        <v>273</v>
      </c>
    </row>
    <row r="219" spans="2:65" s="14" customFormat="1">
      <c r="B219" s="174"/>
      <c r="D219" s="159" t="s">
        <v>278</v>
      </c>
      <c r="E219" s="175" t="s">
        <v>1</v>
      </c>
      <c r="F219" s="176" t="s">
        <v>167</v>
      </c>
      <c r="H219" s="177">
        <v>65</v>
      </c>
      <c r="I219" s="178"/>
      <c r="L219" s="174"/>
      <c r="M219" s="179"/>
      <c r="T219" s="180"/>
      <c r="AT219" s="175" t="s">
        <v>278</v>
      </c>
      <c r="AU219" s="175" t="s">
        <v>88</v>
      </c>
      <c r="AV219" s="14" t="s">
        <v>88</v>
      </c>
      <c r="AW219" s="14" t="s">
        <v>32</v>
      </c>
      <c r="AX219" s="14" t="s">
        <v>75</v>
      </c>
      <c r="AY219" s="175" t="s">
        <v>273</v>
      </c>
    </row>
    <row r="220" spans="2:65" s="13" customFormat="1">
      <c r="B220" s="165"/>
      <c r="D220" s="159" t="s">
        <v>278</v>
      </c>
      <c r="E220" s="166" t="s">
        <v>1</v>
      </c>
      <c r="F220" s="167" t="s">
        <v>285</v>
      </c>
      <c r="H220" s="168">
        <v>65</v>
      </c>
      <c r="I220" s="169"/>
      <c r="L220" s="165"/>
      <c r="M220" s="170"/>
      <c r="T220" s="171"/>
      <c r="AT220" s="166" t="s">
        <v>278</v>
      </c>
      <c r="AU220" s="166" t="s">
        <v>88</v>
      </c>
      <c r="AV220" s="13" t="s">
        <v>126</v>
      </c>
      <c r="AW220" s="13" t="s">
        <v>32</v>
      </c>
      <c r="AX220" s="13" t="s">
        <v>82</v>
      </c>
      <c r="AY220" s="166" t="s">
        <v>273</v>
      </c>
    </row>
    <row r="221" spans="2:65" s="1" customFormat="1" ht="24.2" customHeight="1">
      <c r="B221" s="143"/>
      <c r="C221" s="144" t="s">
        <v>382</v>
      </c>
      <c r="D221" s="144" t="s">
        <v>274</v>
      </c>
      <c r="E221" s="145" t="s">
        <v>383</v>
      </c>
      <c r="F221" s="146" t="s">
        <v>384</v>
      </c>
      <c r="G221" s="147" t="s">
        <v>338</v>
      </c>
      <c r="H221" s="148">
        <v>65</v>
      </c>
      <c r="I221" s="149"/>
      <c r="J221" s="150">
        <f>ROUND(I221*H221,2)</f>
        <v>0</v>
      </c>
      <c r="K221" s="151"/>
      <c r="L221" s="32"/>
      <c r="M221" s="152" t="s">
        <v>1</v>
      </c>
      <c r="N221" s="153" t="s">
        <v>41</v>
      </c>
      <c r="P221" s="154">
        <f>O221*H221</f>
        <v>0</v>
      </c>
      <c r="Q221" s="154">
        <v>2.0000000000000001E-4</v>
      </c>
      <c r="R221" s="154">
        <f>Q221*H221</f>
        <v>1.3000000000000001E-2</v>
      </c>
      <c r="S221" s="154">
        <v>0</v>
      </c>
      <c r="T221" s="155">
        <f>S221*H221</f>
        <v>0</v>
      </c>
      <c r="AR221" s="156" t="s">
        <v>126</v>
      </c>
      <c r="AT221" s="156" t="s">
        <v>274</v>
      </c>
      <c r="AU221" s="156" t="s">
        <v>88</v>
      </c>
      <c r="AY221" s="17" t="s">
        <v>273</v>
      </c>
      <c r="BE221" s="157">
        <f>IF(N221="základná",J221,0)</f>
        <v>0</v>
      </c>
      <c r="BF221" s="157">
        <f>IF(N221="znížená",J221,0)</f>
        <v>0</v>
      </c>
      <c r="BG221" s="157">
        <f>IF(N221="zákl. prenesená",J221,0)</f>
        <v>0</v>
      </c>
      <c r="BH221" s="157">
        <f>IF(N221="zníž. prenesená",J221,0)</f>
        <v>0</v>
      </c>
      <c r="BI221" s="157">
        <f>IF(N221="nulová",J221,0)</f>
        <v>0</v>
      </c>
      <c r="BJ221" s="17" t="s">
        <v>88</v>
      </c>
      <c r="BK221" s="157">
        <f>ROUND(I221*H221,2)</f>
        <v>0</v>
      </c>
      <c r="BL221" s="17" t="s">
        <v>126</v>
      </c>
      <c r="BM221" s="156" t="s">
        <v>385</v>
      </c>
    </row>
    <row r="222" spans="2:65" s="1" customFormat="1" ht="24.2" customHeight="1">
      <c r="B222" s="143"/>
      <c r="C222" s="144" t="s">
        <v>386</v>
      </c>
      <c r="D222" s="144" t="s">
        <v>274</v>
      </c>
      <c r="E222" s="145" t="s">
        <v>387</v>
      </c>
      <c r="F222" s="146" t="s">
        <v>388</v>
      </c>
      <c r="G222" s="147" t="s">
        <v>338</v>
      </c>
      <c r="H222" s="148">
        <v>65</v>
      </c>
      <c r="I222" s="149"/>
      <c r="J222" s="150">
        <f>ROUND(I222*H222,2)</f>
        <v>0</v>
      </c>
      <c r="K222" s="151"/>
      <c r="L222" s="32"/>
      <c r="M222" s="152" t="s">
        <v>1</v>
      </c>
      <c r="N222" s="153" t="s">
        <v>41</v>
      </c>
      <c r="P222" s="154">
        <f>O222*H222</f>
        <v>0</v>
      </c>
      <c r="Q222" s="154">
        <v>5.1539999999999997E-3</v>
      </c>
      <c r="R222" s="154">
        <f>Q222*H222</f>
        <v>0.33500999999999997</v>
      </c>
      <c r="S222" s="154">
        <v>0</v>
      </c>
      <c r="T222" s="155">
        <f>S222*H222</f>
        <v>0</v>
      </c>
      <c r="AR222" s="156" t="s">
        <v>126</v>
      </c>
      <c r="AT222" s="156" t="s">
        <v>274</v>
      </c>
      <c r="AU222" s="156" t="s">
        <v>88</v>
      </c>
      <c r="AY222" s="17" t="s">
        <v>273</v>
      </c>
      <c r="BE222" s="157">
        <f>IF(N222="základná",J222,0)</f>
        <v>0</v>
      </c>
      <c r="BF222" s="157">
        <f>IF(N222="znížená",J222,0)</f>
        <v>0</v>
      </c>
      <c r="BG222" s="157">
        <f>IF(N222="zákl. prenesená",J222,0)</f>
        <v>0</v>
      </c>
      <c r="BH222" s="157">
        <f>IF(N222="zníž. prenesená",J222,0)</f>
        <v>0</v>
      </c>
      <c r="BI222" s="157">
        <f>IF(N222="nulová",J222,0)</f>
        <v>0</v>
      </c>
      <c r="BJ222" s="17" t="s">
        <v>88</v>
      </c>
      <c r="BK222" s="157">
        <f>ROUND(I222*H222,2)</f>
        <v>0</v>
      </c>
      <c r="BL222" s="17" t="s">
        <v>126</v>
      </c>
      <c r="BM222" s="156" t="s">
        <v>389</v>
      </c>
    </row>
    <row r="223" spans="2:65" s="14" customFormat="1">
      <c r="B223" s="174"/>
      <c r="D223" s="159" t="s">
        <v>278</v>
      </c>
      <c r="E223" s="175" t="s">
        <v>1</v>
      </c>
      <c r="F223" s="176" t="s">
        <v>166</v>
      </c>
      <c r="H223" s="177">
        <v>65</v>
      </c>
      <c r="I223" s="178"/>
      <c r="L223" s="174"/>
      <c r="M223" s="179"/>
      <c r="T223" s="180"/>
      <c r="AT223" s="175" t="s">
        <v>278</v>
      </c>
      <c r="AU223" s="175" t="s">
        <v>88</v>
      </c>
      <c r="AV223" s="14" t="s">
        <v>88</v>
      </c>
      <c r="AW223" s="14" t="s">
        <v>32</v>
      </c>
      <c r="AX223" s="14" t="s">
        <v>82</v>
      </c>
      <c r="AY223" s="175" t="s">
        <v>273</v>
      </c>
    </row>
    <row r="224" spans="2:65" s="1" customFormat="1" ht="24.2" customHeight="1">
      <c r="B224" s="143"/>
      <c r="C224" s="144" t="s">
        <v>390</v>
      </c>
      <c r="D224" s="144" t="s">
        <v>274</v>
      </c>
      <c r="E224" s="145" t="s">
        <v>391</v>
      </c>
      <c r="F224" s="146" t="s">
        <v>392</v>
      </c>
      <c r="G224" s="147" t="s">
        <v>338</v>
      </c>
      <c r="H224" s="148">
        <v>22</v>
      </c>
      <c r="I224" s="149"/>
      <c r="J224" s="150">
        <f>ROUND(I224*H224,2)</f>
        <v>0</v>
      </c>
      <c r="K224" s="151"/>
      <c r="L224" s="32"/>
      <c r="M224" s="152" t="s">
        <v>1</v>
      </c>
      <c r="N224" s="153" t="s">
        <v>41</v>
      </c>
      <c r="P224" s="154">
        <f>O224*H224</f>
        <v>0</v>
      </c>
      <c r="Q224" s="154">
        <v>7.5520000000000004E-2</v>
      </c>
      <c r="R224" s="154">
        <f>Q224*H224</f>
        <v>1.66144</v>
      </c>
      <c r="S224" s="154">
        <v>0</v>
      </c>
      <c r="T224" s="155">
        <f>S224*H224</f>
        <v>0</v>
      </c>
      <c r="AR224" s="156" t="s">
        <v>126</v>
      </c>
      <c r="AT224" s="156" t="s">
        <v>274</v>
      </c>
      <c r="AU224" s="156" t="s">
        <v>88</v>
      </c>
      <c r="AY224" s="17" t="s">
        <v>273</v>
      </c>
      <c r="BE224" s="157">
        <f>IF(N224="základná",J224,0)</f>
        <v>0</v>
      </c>
      <c r="BF224" s="157">
        <f>IF(N224="znížená",J224,0)</f>
        <v>0</v>
      </c>
      <c r="BG224" s="157">
        <f>IF(N224="zákl. prenesená",J224,0)</f>
        <v>0</v>
      </c>
      <c r="BH224" s="157">
        <f>IF(N224="zníž. prenesená",J224,0)</f>
        <v>0</v>
      </c>
      <c r="BI224" s="157">
        <f>IF(N224="nulová",J224,0)</f>
        <v>0</v>
      </c>
      <c r="BJ224" s="17" t="s">
        <v>88</v>
      </c>
      <c r="BK224" s="157">
        <f>ROUND(I224*H224,2)</f>
        <v>0</v>
      </c>
      <c r="BL224" s="17" t="s">
        <v>126</v>
      </c>
      <c r="BM224" s="156" t="s">
        <v>393</v>
      </c>
    </row>
    <row r="225" spans="2:65" s="1" customFormat="1" ht="24.2" customHeight="1">
      <c r="B225" s="143"/>
      <c r="C225" s="144" t="s">
        <v>394</v>
      </c>
      <c r="D225" s="144" t="s">
        <v>274</v>
      </c>
      <c r="E225" s="145" t="s">
        <v>395</v>
      </c>
      <c r="F225" s="146" t="s">
        <v>396</v>
      </c>
      <c r="G225" s="147" t="s">
        <v>338</v>
      </c>
      <c r="H225" s="148">
        <v>22</v>
      </c>
      <c r="I225" s="149"/>
      <c r="J225" s="150">
        <f>ROUND(I225*H225,2)</f>
        <v>0</v>
      </c>
      <c r="K225" s="151"/>
      <c r="L225" s="32"/>
      <c r="M225" s="152" t="s">
        <v>1</v>
      </c>
      <c r="N225" s="153" t="s">
        <v>41</v>
      </c>
      <c r="P225" s="154">
        <f>O225*H225</f>
        <v>0</v>
      </c>
      <c r="Q225" s="154">
        <v>3.9803999999999999E-2</v>
      </c>
      <c r="R225" s="154">
        <f>Q225*H225</f>
        <v>0.87568800000000002</v>
      </c>
      <c r="S225" s="154">
        <v>0</v>
      </c>
      <c r="T225" s="155">
        <f>S225*H225</f>
        <v>0</v>
      </c>
      <c r="AR225" s="156" t="s">
        <v>126</v>
      </c>
      <c r="AT225" s="156" t="s">
        <v>274</v>
      </c>
      <c r="AU225" s="156" t="s">
        <v>88</v>
      </c>
      <c r="AY225" s="17" t="s">
        <v>273</v>
      </c>
      <c r="BE225" s="157">
        <f>IF(N225="základná",J225,0)</f>
        <v>0</v>
      </c>
      <c r="BF225" s="157">
        <f>IF(N225="znížená",J225,0)</f>
        <v>0</v>
      </c>
      <c r="BG225" s="157">
        <f>IF(N225="zákl. prenesená",J225,0)</f>
        <v>0</v>
      </c>
      <c r="BH225" s="157">
        <f>IF(N225="zníž. prenesená",J225,0)</f>
        <v>0</v>
      </c>
      <c r="BI225" s="157">
        <f>IF(N225="nulová",J225,0)</f>
        <v>0</v>
      </c>
      <c r="BJ225" s="17" t="s">
        <v>88</v>
      </c>
      <c r="BK225" s="157">
        <f>ROUND(I225*H225,2)</f>
        <v>0</v>
      </c>
      <c r="BL225" s="17" t="s">
        <v>126</v>
      </c>
      <c r="BM225" s="156" t="s">
        <v>397</v>
      </c>
    </row>
    <row r="226" spans="2:65" s="1" customFormat="1" ht="16.5" customHeight="1">
      <c r="B226" s="143"/>
      <c r="C226" s="144" t="s">
        <v>398</v>
      </c>
      <c r="D226" s="144" t="s">
        <v>274</v>
      </c>
      <c r="E226" s="145" t="s">
        <v>399</v>
      </c>
      <c r="F226" s="146" t="s">
        <v>400</v>
      </c>
      <c r="G226" s="147" t="s">
        <v>338</v>
      </c>
      <c r="H226" s="148">
        <v>14</v>
      </c>
      <c r="I226" s="149"/>
      <c r="J226" s="150">
        <f>ROUND(I226*H226,2)</f>
        <v>0</v>
      </c>
      <c r="K226" s="151"/>
      <c r="L226" s="32"/>
      <c r="M226" s="152" t="s">
        <v>1</v>
      </c>
      <c r="N226" s="153" t="s">
        <v>41</v>
      </c>
      <c r="P226" s="154">
        <f>O226*H226</f>
        <v>0</v>
      </c>
      <c r="Q226" s="154">
        <v>1.8799999999999999E-3</v>
      </c>
      <c r="R226" s="154">
        <f>Q226*H226</f>
        <v>2.632E-2</v>
      </c>
      <c r="S226" s="154">
        <v>0</v>
      </c>
      <c r="T226" s="155">
        <f>S226*H226</f>
        <v>0</v>
      </c>
      <c r="AR226" s="156" t="s">
        <v>126</v>
      </c>
      <c r="AT226" s="156" t="s">
        <v>274</v>
      </c>
      <c r="AU226" s="156" t="s">
        <v>88</v>
      </c>
      <c r="AY226" s="17" t="s">
        <v>273</v>
      </c>
      <c r="BE226" s="157">
        <f>IF(N226="základná",J226,0)</f>
        <v>0</v>
      </c>
      <c r="BF226" s="157">
        <f>IF(N226="znížená",J226,0)</f>
        <v>0</v>
      </c>
      <c r="BG226" s="157">
        <f>IF(N226="zákl. prenesená",J226,0)</f>
        <v>0</v>
      </c>
      <c r="BH226" s="157">
        <f>IF(N226="zníž. prenesená",J226,0)</f>
        <v>0</v>
      </c>
      <c r="BI226" s="157">
        <f>IF(N226="nulová",J226,0)</f>
        <v>0</v>
      </c>
      <c r="BJ226" s="17" t="s">
        <v>88</v>
      </c>
      <c r="BK226" s="157">
        <f>ROUND(I226*H226,2)</f>
        <v>0</v>
      </c>
      <c r="BL226" s="17" t="s">
        <v>126</v>
      </c>
      <c r="BM226" s="156" t="s">
        <v>401</v>
      </c>
    </row>
    <row r="227" spans="2:65" s="14" customFormat="1">
      <c r="B227" s="174"/>
      <c r="D227" s="159" t="s">
        <v>278</v>
      </c>
      <c r="E227" s="175" t="s">
        <v>1</v>
      </c>
      <c r="F227" s="176" t="s">
        <v>164</v>
      </c>
      <c r="H227" s="177">
        <v>14</v>
      </c>
      <c r="I227" s="178"/>
      <c r="L227" s="174"/>
      <c r="M227" s="179"/>
      <c r="T227" s="180"/>
      <c r="AT227" s="175" t="s">
        <v>278</v>
      </c>
      <c r="AU227" s="175" t="s">
        <v>88</v>
      </c>
      <c r="AV227" s="14" t="s">
        <v>88</v>
      </c>
      <c r="AW227" s="14" t="s">
        <v>32</v>
      </c>
      <c r="AX227" s="14" t="s">
        <v>82</v>
      </c>
      <c r="AY227" s="175" t="s">
        <v>273</v>
      </c>
    </row>
    <row r="228" spans="2:65" s="1" customFormat="1" ht="24.2" customHeight="1">
      <c r="B228" s="143"/>
      <c r="C228" s="144" t="s">
        <v>402</v>
      </c>
      <c r="D228" s="144" t="s">
        <v>274</v>
      </c>
      <c r="E228" s="145" t="s">
        <v>403</v>
      </c>
      <c r="F228" s="146" t="s">
        <v>404</v>
      </c>
      <c r="G228" s="147" t="s">
        <v>338</v>
      </c>
      <c r="H228" s="148">
        <v>14</v>
      </c>
      <c r="I228" s="149"/>
      <c r="J228" s="150">
        <f>ROUND(I228*H228,2)</f>
        <v>0</v>
      </c>
      <c r="K228" s="151"/>
      <c r="L228" s="32"/>
      <c r="M228" s="152" t="s">
        <v>1</v>
      </c>
      <c r="N228" s="153" t="s">
        <v>41</v>
      </c>
      <c r="P228" s="154">
        <f>O228*H228</f>
        <v>0</v>
      </c>
      <c r="Q228" s="154">
        <v>5.1539999999999997E-3</v>
      </c>
      <c r="R228" s="154">
        <f>Q228*H228</f>
        <v>7.2155999999999998E-2</v>
      </c>
      <c r="S228" s="154">
        <v>0</v>
      </c>
      <c r="T228" s="155">
        <f>S228*H228</f>
        <v>0</v>
      </c>
      <c r="AR228" s="156" t="s">
        <v>126</v>
      </c>
      <c r="AT228" s="156" t="s">
        <v>274</v>
      </c>
      <c r="AU228" s="156" t="s">
        <v>88</v>
      </c>
      <c r="AY228" s="17" t="s">
        <v>273</v>
      </c>
      <c r="BE228" s="157">
        <f>IF(N228="základná",J228,0)</f>
        <v>0</v>
      </c>
      <c r="BF228" s="157">
        <f>IF(N228="znížená",J228,0)</f>
        <v>0</v>
      </c>
      <c r="BG228" s="157">
        <f>IF(N228="zákl. prenesená",J228,0)</f>
        <v>0</v>
      </c>
      <c r="BH228" s="157">
        <f>IF(N228="zníž. prenesená",J228,0)</f>
        <v>0</v>
      </c>
      <c r="BI228" s="157">
        <f>IF(N228="nulová",J228,0)</f>
        <v>0</v>
      </c>
      <c r="BJ228" s="17" t="s">
        <v>88</v>
      </c>
      <c r="BK228" s="157">
        <f>ROUND(I228*H228,2)</f>
        <v>0</v>
      </c>
      <c r="BL228" s="17" t="s">
        <v>126</v>
      </c>
      <c r="BM228" s="156" t="s">
        <v>405</v>
      </c>
    </row>
    <row r="229" spans="2:65" s="14" customFormat="1">
      <c r="B229" s="174"/>
      <c r="D229" s="159" t="s">
        <v>278</v>
      </c>
      <c r="E229" s="175" t="s">
        <v>1</v>
      </c>
      <c r="F229" s="176" t="s">
        <v>164</v>
      </c>
      <c r="H229" s="177">
        <v>14</v>
      </c>
      <c r="I229" s="178"/>
      <c r="L229" s="174"/>
      <c r="M229" s="179"/>
      <c r="T229" s="180"/>
      <c r="AT229" s="175" t="s">
        <v>278</v>
      </c>
      <c r="AU229" s="175" t="s">
        <v>88</v>
      </c>
      <c r="AV229" s="14" t="s">
        <v>88</v>
      </c>
      <c r="AW229" s="14" t="s">
        <v>32</v>
      </c>
      <c r="AX229" s="14" t="s">
        <v>82</v>
      </c>
      <c r="AY229" s="175" t="s">
        <v>273</v>
      </c>
    </row>
    <row r="230" spans="2:65" s="1" customFormat="1" ht="24.2" customHeight="1">
      <c r="B230" s="143"/>
      <c r="C230" s="144" t="s">
        <v>7</v>
      </c>
      <c r="D230" s="144" t="s">
        <v>274</v>
      </c>
      <c r="E230" s="145" t="s">
        <v>406</v>
      </c>
      <c r="F230" s="146" t="s">
        <v>407</v>
      </c>
      <c r="G230" s="147" t="s">
        <v>338</v>
      </c>
      <c r="H230" s="148">
        <v>14</v>
      </c>
      <c r="I230" s="149"/>
      <c r="J230" s="150">
        <f>ROUND(I230*H230,2)</f>
        <v>0</v>
      </c>
      <c r="K230" s="151"/>
      <c r="L230" s="32"/>
      <c r="M230" s="152" t="s">
        <v>1</v>
      </c>
      <c r="N230" s="153" t="s">
        <v>41</v>
      </c>
      <c r="P230" s="154">
        <f>O230*H230</f>
        <v>0</v>
      </c>
      <c r="Q230" s="154">
        <v>2.0000000000000001E-4</v>
      </c>
      <c r="R230" s="154">
        <f>Q230*H230</f>
        <v>2.8E-3</v>
      </c>
      <c r="S230" s="154">
        <v>0</v>
      </c>
      <c r="T230" s="155">
        <f>S230*H230</f>
        <v>0</v>
      </c>
      <c r="AR230" s="156" t="s">
        <v>126</v>
      </c>
      <c r="AT230" s="156" t="s">
        <v>274</v>
      </c>
      <c r="AU230" s="156" t="s">
        <v>88</v>
      </c>
      <c r="AY230" s="17" t="s">
        <v>273</v>
      </c>
      <c r="BE230" s="157">
        <f>IF(N230="základná",J230,0)</f>
        <v>0</v>
      </c>
      <c r="BF230" s="157">
        <f>IF(N230="znížená",J230,0)</f>
        <v>0</v>
      </c>
      <c r="BG230" s="157">
        <f>IF(N230="zákl. prenesená",J230,0)</f>
        <v>0</v>
      </c>
      <c r="BH230" s="157">
        <f>IF(N230="zníž. prenesená",J230,0)</f>
        <v>0</v>
      </c>
      <c r="BI230" s="157">
        <f>IF(N230="nulová",J230,0)</f>
        <v>0</v>
      </c>
      <c r="BJ230" s="17" t="s">
        <v>88</v>
      </c>
      <c r="BK230" s="157">
        <f>ROUND(I230*H230,2)</f>
        <v>0</v>
      </c>
      <c r="BL230" s="17" t="s">
        <v>126</v>
      </c>
      <c r="BM230" s="156" t="s">
        <v>408</v>
      </c>
    </row>
    <row r="231" spans="2:65" s="14" customFormat="1">
      <c r="B231" s="174"/>
      <c r="D231" s="159" t="s">
        <v>278</v>
      </c>
      <c r="E231" s="175" t="s">
        <v>1</v>
      </c>
      <c r="F231" s="176" t="s">
        <v>164</v>
      </c>
      <c r="H231" s="177">
        <v>14</v>
      </c>
      <c r="I231" s="178"/>
      <c r="L231" s="174"/>
      <c r="M231" s="179"/>
      <c r="T231" s="180"/>
      <c r="AT231" s="175" t="s">
        <v>278</v>
      </c>
      <c r="AU231" s="175" t="s">
        <v>88</v>
      </c>
      <c r="AV231" s="14" t="s">
        <v>88</v>
      </c>
      <c r="AW231" s="14" t="s">
        <v>32</v>
      </c>
      <c r="AX231" s="14" t="s">
        <v>82</v>
      </c>
      <c r="AY231" s="175" t="s">
        <v>273</v>
      </c>
    </row>
    <row r="232" spans="2:65" s="1" customFormat="1" ht="24.2" customHeight="1">
      <c r="B232" s="143"/>
      <c r="C232" s="144" t="s">
        <v>409</v>
      </c>
      <c r="D232" s="144" t="s">
        <v>274</v>
      </c>
      <c r="E232" s="145" t="s">
        <v>410</v>
      </c>
      <c r="F232" s="146" t="s">
        <v>411</v>
      </c>
      <c r="G232" s="147" t="s">
        <v>338</v>
      </c>
      <c r="H232" s="148">
        <v>14</v>
      </c>
      <c r="I232" s="149"/>
      <c r="J232" s="150">
        <f>ROUND(I232*H232,2)</f>
        <v>0</v>
      </c>
      <c r="K232" s="151"/>
      <c r="L232" s="32"/>
      <c r="M232" s="152" t="s">
        <v>1</v>
      </c>
      <c r="N232" s="153" t="s">
        <v>41</v>
      </c>
      <c r="P232" s="154">
        <f>O232*H232</f>
        <v>0</v>
      </c>
      <c r="Q232" s="154">
        <v>4.0000000000000002E-4</v>
      </c>
      <c r="R232" s="154">
        <f>Q232*H232</f>
        <v>5.5999999999999999E-3</v>
      </c>
      <c r="S232" s="154">
        <v>0</v>
      </c>
      <c r="T232" s="155">
        <f>S232*H232</f>
        <v>0</v>
      </c>
      <c r="AR232" s="156" t="s">
        <v>126</v>
      </c>
      <c r="AT232" s="156" t="s">
        <v>274</v>
      </c>
      <c r="AU232" s="156" t="s">
        <v>88</v>
      </c>
      <c r="AY232" s="17" t="s">
        <v>273</v>
      </c>
      <c r="BE232" s="157">
        <f>IF(N232="základná",J232,0)</f>
        <v>0</v>
      </c>
      <c r="BF232" s="157">
        <f>IF(N232="znížená",J232,0)</f>
        <v>0</v>
      </c>
      <c r="BG232" s="157">
        <f>IF(N232="zákl. prenesená",J232,0)</f>
        <v>0</v>
      </c>
      <c r="BH232" s="157">
        <f>IF(N232="zníž. prenesená",J232,0)</f>
        <v>0</v>
      </c>
      <c r="BI232" s="157">
        <f>IF(N232="nulová",J232,0)</f>
        <v>0</v>
      </c>
      <c r="BJ232" s="17" t="s">
        <v>88</v>
      </c>
      <c r="BK232" s="157">
        <f>ROUND(I232*H232,2)</f>
        <v>0</v>
      </c>
      <c r="BL232" s="17" t="s">
        <v>126</v>
      </c>
      <c r="BM232" s="156" t="s">
        <v>412</v>
      </c>
    </row>
    <row r="233" spans="2:65" s="14" customFormat="1">
      <c r="B233" s="174"/>
      <c r="D233" s="159" t="s">
        <v>278</v>
      </c>
      <c r="E233" s="175" t="s">
        <v>1</v>
      </c>
      <c r="F233" s="176" t="s">
        <v>164</v>
      </c>
      <c r="H233" s="177">
        <v>14</v>
      </c>
      <c r="I233" s="178"/>
      <c r="L233" s="174"/>
      <c r="M233" s="179"/>
      <c r="T233" s="180"/>
      <c r="AT233" s="175" t="s">
        <v>278</v>
      </c>
      <c r="AU233" s="175" t="s">
        <v>88</v>
      </c>
      <c r="AV233" s="14" t="s">
        <v>88</v>
      </c>
      <c r="AW233" s="14" t="s">
        <v>32</v>
      </c>
      <c r="AX233" s="14" t="s">
        <v>82</v>
      </c>
      <c r="AY233" s="175" t="s">
        <v>273</v>
      </c>
    </row>
    <row r="234" spans="2:65" s="1" customFormat="1" ht="24.2" customHeight="1">
      <c r="B234" s="143"/>
      <c r="C234" s="144" t="s">
        <v>413</v>
      </c>
      <c r="D234" s="144" t="s">
        <v>274</v>
      </c>
      <c r="E234" s="145" t="s">
        <v>414</v>
      </c>
      <c r="F234" s="146" t="s">
        <v>415</v>
      </c>
      <c r="G234" s="147" t="s">
        <v>338</v>
      </c>
      <c r="H234" s="148">
        <v>14</v>
      </c>
      <c r="I234" s="149"/>
      <c r="J234" s="150">
        <f>ROUND(I234*H234,2)</f>
        <v>0</v>
      </c>
      <c r="K234" s="151"/>
      <c r="L234" s="32"/>
      <c r="M234" s="152" t="s">
        <v>1</v>
      </c>
      <c r="N234" s="153" t="s">
        <v>41</v>
      </c>
      <c r="P234" s="154">
        <f>O234*H234</f>
        <v>0</v>
      </c>
      <c r="Q234" s="154">
        <v>2.32E-3</v>
      </c>
      <c r="R234" s="154">
        <f>Q234*H234</f>
        <v>3.2480000000000002E-2</v>
      </c>
      <c r="S234" s="154">
        <v>0</v>
      </c>
      <c r="T234" s="155">
        <f>S234*H234</f>
        <v>0</v>
      </c>
      <c r="AR234" s="156" t="s">
        <v>126</v>
      </c>
      <c r="AT234" s="156" t="s">
        <v>274</v>
      </c>
      <c r="AU234" s="156" t="s">
        <v>88</v>
      </c>
      <c r="AY234" s="17" t="s">
        <v>273</v>
      </c>
      <c r="BE234" s="157">
        <f>IF(N234="základná",J234,0)</f>
        <v>0</v>
      </c>
      <c r="BF234" s="157">
        <f>IF(N234="znížená",J234,0)</f>
        <v>0</v>
      </c>
      <c r="BG234" s="157">
        <f>IF(N234="zákl. prenesená",J234,0)</f>
        <v>0</v>
      </c>
      <c r="BH234" s="157">
        <f>IF(N234="zníž. prenesená",J234,0)</f>
        <v>0</v>
      </c>
      <c r="BI234" s="157">
        <f>IF(N234="nulová",J234,0)</f>
        <v>0</v>
      </c>
      <c r="BJ234" s="17" t="s">
        <v>88</v>
      </c>
      <c r="BK234" s="157">
        <f>ROUND(I234*H234,2)</f>
        <v>0</v>
      </c>
      <c r="BL234" s="17" t="s">
        <v>126</v>
      </c>
      <c r="BM234" s="156" t="s">
        <v>416</v>
      </c>
    </row>
    <row r="235" spans="2:65" s="14" customFormat="1">
      <c r="B235" s="174"/>
      <c r="D235" s="159" t="s">
        <v>278</v>
      </c>
      <c r="E235" s="175" t="s">
        <v>1</v>
      </c>
      <c r="F235" s="176" t="s">
        <v>165</v>
      </c>
      <c r="H235" s="177">
        <v>14</v>
      </c>
      <c r="I235" s="178"/>
      <c r="L235" s="174"/>
      <c r="M235" s="179"/>
      <c r="T235" s="180"/>
      <c r="AT235" s="175" t="s">
        <v>278</v>
      </c>
      <c r="AU235" s="175" t="s">
        <v>88</v>
      </c>
      <c r="AV235" s="14" t="s">
        <v>88</v>
      </c>
      <c r="AW235" s="14" t="s">
        <v>32</v>
      </c>
      <c r="AX235" s="14" t="s">
        <v>75</v>
      </c>
      <c r="AY235" s="175" t="s">
        <v>273</v>
      </c>
    </row>
    <row r="236" spans="2:65" s="13" customFormat="1">
      <c r="B236" s="165"/>
      <c r="D236" s="159" t="s">
        <v>278</v>
      </c>
      <c r="E236" s="166" t="s">
        <v>164</v>
      </c>
      <c r="F236" s="167" t="s">
        <v>285</v>
      </c>
      <c r="H236" s="168">
        <v>14</v>
      </c>
      <c r="I236" s="169"/>
      <c r="L236" s="165"/>
      <c r="M236" s="170"/>
      <c r="T236" s="171"/>
      <c r="AT236" s="166" t="s">
        <v>278</v>
      </c>
      <c r="AU236" s="166" t="s">
        <v>88</v>
      </c>
      <c r="AV236" s="13" t="s">
        <v>126</v>
      </c>
      <c r="AW236" s="13" t="s">
        <v>32</v>
      </c>
      <c r="AX236" s="13" t="s">
        <v>82</v>
      </c>
      <c r="AY236" s="166" t="s">
        <v>273</v>
      </c>
    </row>
    <row r="237" spans="2:65" s="1" customFormat="1" ht="16.5" customHeight="1">
      <c r="B237" s="143"/>
      <c r="C237" s="144" t="s">
        <v>417</v>
      </c>
      <c r="D237" s="144" t="s">
        <v>274</v>
      </c>
      <c r="E237" s="145" t="s">
        <v>399</v>
      </c>
      <c r="F237" s="146" t="s">
        <v>400</v>
      </c>
      <c r="G237" s="147" t="s">
        <v>338</v>
      </c>
      <c r="H237" s="148">
        <v>2035.595</v>
      </c>
      <c r="I237" s="149"/>
      <c r="J237" s="150">
        <f>ROUND(I237*H237,2)</f>
        <v>0</v>
      </c>
      <c r="K237" s="151"/>
      <c r="L237" s="32"/>
      <c r="M237" s="152" t="s">
        <v>1</v>
      </c>
      <c r="N237" s="153" t="s">
        <v>41</v>
      </c>
      <c r="P237" s="154">
        <f>O237*H237</f>
        <v>0</v>
      </c>
      <c r="Q237" s="154">
        <v>1.8799999999999999E-3</v>
      </c>
      <c r="R237" s="154">
        <f>Q237*H237</f>
        <v>3.8269185999999999</v>
      </c>
      <c r="S237" s="154">
        <v>0</v>
      </c>
      <c r="T237" s="155">
        <f>S237*H237</f>
        <v>0</v>
      </c>
      <c r="AR237" s="156" t="s">
        <v>126</v>
      </c>
      <c r="AT237" s="156" t="s">
        <v>274</v>
      </c>
      <c r="AU237" s="156" t="s">
        <v>88</v>
      </c>
      <c r="AY237" s="17" t="s">
        <v>273</v>
      </c>
      <c r="BE237" s="157">
        <f>IF(N237="základná",J237,0)</f>
        <v>0</v>
      </c>
      <c r="BF237" s="157">
        <f>IF(N237="znížená",J237,0)</f>
        <v>0</v>
      </c>
      <c r="BG237" s="157">
        <f>IF(N237="zákl. prenesená",J237,0)</f>
        <v>0</v>
      </c>
      <c r="BH237" s="157">
        <f>IF(N237="zníž. prenesená",J237,0)</f>
        <v>0</v>
      </c>
      <c r="BI237" s="157">
        <f>IF(N237="nulová",J237,0)</f>
        <v>0</v>
      </c>
      <c r="BJ237" s="17" t="s">
        <v>88</v>
      </c>
      <c r="BK237" s="157">
        <f>ROUND(I237*H237,2)</f>
        <v>0</v>
      </c>
      <c r="BL237" s="17" t="s">
        <v>126</v>
      </c>
      <c r="BM237" s="156" t="s">
        <v>418</v>
      </c>
    </row>
    <row r="238" spans="2:65" s="14" customFormat="1">
      <c r="B238" s="174"/>
      <c r="D238" s="159" t="s">
        <v>278</v>
      </c>
      <c r="E238" s="175" t="s">
        <v>1</v>
      </c>
      <c r="F238" s="176" t="s">
        <v>170</v>
      </c>
      <c r="H238" s="177">
        <v>1047.095</v>
      </c>
      <c r="I238" s="178"/>
      <c r="L238" s="174"/>
      <c r="M238" s="179"/>
      <c r="T238" s="180"/>
      <c r="AT238" s="175" t="s">
        <v>278</v>
      </c>
      <c r="AU238" s="175" t="s">
        <v>88</v>
      </c>
      <c r="AV238" s="14" t="s">
        <v>88</v>
      </c>
      <c r="AW238" s="14" t="s">
        <v>32</v>
      </c>
      <c r="AX238" s="14" t="s">
        <v>75</v>
      </c>
      <c r="AY238" s="175" t="s">
        <v>273</v>
      </c>
    </row>
    <row r="239" spans="2:65" s="14" customFormat="1">
      <c r="B239" s="174"/>
      <c r="D239" s="159" t="s">
        <v>278</v>
      </c>
      <c r="E239" s="175" t="s">
        <v>1</v>
      </c>
      <c r="F239" s="176" t="s">
        <v>140</v>
      </c>
      <c r="H239" s="177">
        <v>132.87700000000001</v>
      </c>
      <c r="I239" s="178"/>
      <c r="L239" s="174"/>
      <c r="M239" s="179"/>
      <c r="T239" s="180"/>
      <c r="AT239" s="175" t="s">
        <v>278</v>
      </c>
      <c r="AU239" s="175" t="s">
        <v>88</v>
      </c>
      <c r="AV239" s="14" t="s">
        <v>88</v>
      </c>
      <c r="AW239" s="14" t="s">
        <v>32</v>
      </c>
      <c r="AX239" s="14" t="s">
        <v>75</v>
      </c>
      <c r="AY239" s="175" t="s">
        <v>273</v>
      </c>
    </row>
    <row r="240" spans="2:65" s="14" customFormat="1">
      <c r="B240" s="174"/>
      <c r="D240" s="159" t="s">
        <v>278</v>
      </c>
      <c r="E240" s="175" t="s">
        <v>1</v>
      </c>
      <c r="F240" s="176" t="s">
        <v>221</v>
      </c>
      <c r="H240" s="177">
        <v>493.62299999999999</v>
      </c>
      <c r="I240" s="178"/>
      <c r="L240" s="174"/>
      <c r="M240" s="179"/>
      <c r="T240" s="180"/>
      <c r="AT240" s="175" t="s">
        <v>278</v>
      </c>
      <c r="AU240" s="175" t="s">
        <v>88</v>
      </c>
      <c r="AV240" s="14" t="s">
        <v>88</v>
      </c>
      <c r="AW240" s="14" t="s">
        <v>32</v>
      </c>
      <c r="AX240" s="14" t="s">
        <v>75</v>
      </c>
      <c r="AY240" s="175" t="s">
        <v>273</v>
      </c>
    </row>
    <row r="241" spans="2:65" s="14" customFormat="1">
      <c r="B241" s="174"/>
      <c r="D241" s="159" t="s">
        <v>278</v>
      </c>
      <c r="E241" s="175" t="s">
        <v>1</v>
      </c>
      <c r="F241" s="176" t="s">
        <v>223</v>
      </c>
      <c r="H241" s="177">
        <v>362</v>
      </c>
      <c r="I241" s="178"/>
      <c r="L241" s="174"/>
      <c r="M241" s="179"/>
      <c r="T241" s="180"/>
      <c r="AT241" s="175" t="s">
        <v>278</v>
      </c>
      <c r="AU241" s="175" t="s">
        <v>88</v>
      </c>
      <c r="AV241" s="14" t="s">
        <v>88</v>
      </c>
      <c r="AW241" s="14" t="s">
        <v>32</v>
      </c>
      <c r="AX241" s="14" t="s">
        <v>75</v>
      </c>
      <c r="AY241" s="175" t="s">
        <v>273</v>
      </c>
    </row>
    <row r="242" spans="2:65" s="13" customFormat="1">
      <c r="B242" s="165"/>
      <c r="D242" s="159" t="s">
        <v>278</v>
      </c>
      <c r="E242" s="166" t="s">
        <v>162</v>
      </c>
      <c r="F242" s="167" t="s">
        <v>285</v>
      </c>
      <c r="H242" s="168">
        <v>2035.595</v>
      </c>
      <c r="I242" s="169"/>
      <c r="L242" s="165"/>
      <c r="M242" s="170"/>
      <c r="T242" s="171"/>
      <c r="AT242" s="166" t="s">
        <v>278</v>
      </c>
      <c r="AU242" s="166" t="s">
        <v>88</v>
      </c>
      <c r="AV242" s="13" t="s">
        <v>126</v>
      </c>
      <c r="AW242" s="13" t="s">
        <v>32</v>
      </c>
      <c r="AX242" s="13" t="s">
        <v>82</v>
      </c>
      <c r="AY242" s="166" t="s">
        <v>273</v>
      </c>
    </row>
    <row r="243" spans="2:65" s="1" customFormat="1" ht="24.2" customHeight="1">
      <c r="B243" s="143"/>
      <c r="C243" s="144" t="s">
        <v>419</v>
      </c>
      <c r="D243" s="144" t="s">
        <v>274</v>
      </c>
      <c r="E243" s="145" t="s">
        <v>406</v>
      </c>
      <c r="F243" s="146" t="s">
        <v>407</v>
      </c>
      <c r="G243" s="147" t="s">
        <v>338</v>
      </c>
      <c r="H243" s="148">
        <v>855.62300000000005</v>
      </c>
      <c r="I243" s="149"/>
      <c r="J243" s="150">
        <f>ROUND(I243*H243,2)</f>
        <v>0</v>
      </c>
      <c r="K243" s="151"/>
      <c r="L243" s="32"/>
      <c r="M243" s="152" t="s">
        <v>1</v>
      </c>
      <c r="N243" s="153" t="s">
        <v>41</v>
      </c>
      <c r="P243" s="154">
        <f>O243*H243</f>
        <v>0</v>
      </c>
      <c r="Q243" s="154">
        <v>2.0000000000000001E-4</v>
      </c>
      <c r="R243" s="154">
        <f>Q243*H243</f>
        <v>0.17112460000000002</v>
      </c>
      <c r="S243" s="154">
        <v>0</v>
      </c>
      <c r="T243" s="155">
        <f>S243*H243</f>
        <v>0</v>
      </c>
      <c r="AR243" s="156" t="s">
        <v>126</v>
      </c>
      <c r="AT243" s="156" t="s">
        <v>274</v>
      </c>
      <c r="AU243" s="156" t="s">
        <v>88</v>
      </c>
      <c r="AY243" s="17" t="s">
        <v>273</v>
      </c>
      <c r="BE243" s="157">
        <f>IF(N243="základná",J243,0)</f>
        <v>0</v>
      </c>
      <c r="BF243" s="157">
        <f>IF(N243="znížená",J243,0)</f>
        <v>0</v>
      </c>
      <c r="BG243" s="157">
        <f>IF(N243="zákl. prenesená",J243,0)</f>
        <v>0</v>
      </c>
      <c r="BH243" s="157">
        <f>IF(N243="zníž. prenesená",J243,0)</f>
        <v>0</v>
      </c>
      <c r="BI243" s="157">
        <f>IF(N243="nulová",J243,0)</f>
        <v>0</v>
      </c>
      <c r="BJ243" s="17" t="s">
        <v>88</v>
      </c>
      <c r="BK243" s="157">
        <f>ROUND(I243*H243,2)</f>
        <v>0</v>
      </c>
      <c r="BL243" s="17" t="s">
        <v>126</v>
      </c>
      <c r="BM243" s="156" t="s">
        <v>420</v>
      </c>
    </row>
    <row r="244" spans="2:65" s="14" customFormat="1">
      <c r="B244" s="174"/>
      <c r="D244" s="159" t="s">
        <v>278</v>
      </c>
      <c r="E244" s="175" t="s">
        <v>1</v>
      </c>
      <c r="F244" s="176" t="s">
        <v>421</v>
      </c>
      <c r="H244" s="177">
        <v>855.62300000000005</v>
      </c>
      <c r="I244" s="178"/>
      <c r="L244" s="174"/>
      <c r="M244" s="179"/>
      <c r="T244" s="180"/>
      <c r="AT244" s="175" t="s">
        <v>278</v>
      </c>
      <c r="AU244" s="175" t="s">
        <v>88</v>
      </c>
      <c r="AV244" s="14" t="s">
        <v>88</v>
      </c>
      <c r="AW244" s="14" t="s">
        <v>32</v>
      </c>
      <c r="AX244" s="14" t="s">
        <v>82</v>
      </c>
      <c r="AY244" s="175" t="s">
        <v>273</v>
      </c>
    </row>
    <row r="245" spans="2:65" s="1" customFormat="1" ht="33" customHeight="1">
      <c r="B245" s="143"/>
      <c r="C245" s="144" t="s">
        <v>422</v>
      </c>
      <c r="D245" s="144" t="s">
        <v>274</v>
      </c>
      <c r="E245" s="145" t="s">
        <v>423</v>
      </c>
      <c r="F245" s="146" t="s">
        <v>424</v>
      </c>
      <c r="G245" s="147" t="s">
        <v>338</v>
      </c>
      <c r="H245" s="148">
        <v>362</v>
      </c>
      <c r="I245" s="149"/>
      <c r="J245" s="150">
        <f>ROUND(I245*H245,2)</f>
        <v>0</v>
      </c>
      <c r="K245" s="151"/>
      <c r="L245" s="32"/>
      <c r="M245" s="152" t="s">
        <v>1</v>
      </c>
      <c r="N245" s="153" t="s">
        <v>41</v>
      </c>
      <c r="P245" s="154">
        <f>O245*H245</f>
        <v>0</v>
      </c>
      <c r="Q245" s="154">
        <v>1.119E-2</v>
      </c>
      <c r="R245" s="154">
        <f>Q245*H245</f>
        <v>4.0507800000000005</v>
      </c>
      <c r="S245" s="154">
        <v>0</v>
      </c>
      <c r="T245" s="155">
        <f>S245*H245</f>
        <v>0</v>
      </c>
      <c r="AR245" s="156" t="s">
        <v>126</v>
      </c>
      <c r="AT245" s="156" t="s">
        <v>274</v>
      </c>
      <c r="AU245" s="156" t="s">
        <v>88</v>
      </c>
      <c r="AY245" s="17" t="s">
        <v>273</v>
      </c>
      <c r="BE245" s="157">
        <f>IF(N245="základná",J245,0)</f>
        <v>0</v>
      </c>
      <c r="BF245" s="157">
        <f>IF(N245="znížená",J245,0)</f>
        <v>0</v>
      </c>
      <c r="BG245" s="157">
        <f>IF(N245="zákl. prenesená",J245,0)</f>
        <v>0</v>
      </c>
      <c r="BH245" s="157">
        <f>IF(N245="zníž. prenesená",J245,0)</f>
        <v>0</v>
      </c>
      <c r="BI245" s="157">
        <f>IF(N245="nulová",J245,0)</f>
        <v>0</v>
      </c>
      <c r="BJ245" s="17" t="s">
        <v>88</v>
      </c>
      <c r="BK245" s="157">
        <f>ROUND(I245*H245,2)</f>
        <v>0</v>
      </c>
      <c r="BL245" s="17" t="s">
        <v>126</v>
      </c>
      <c r="BM245" s="156" t="s">
        <v>425</v>
      </c>
    </row>
    <row r="246" spans="2:65" s="14" customFormat="1">
      <c r="B246" s="174"/>
      <c r="D246" s="159" t="s">
        <v>278</v>
      </c>
      <c r="E246" s="175" t="s">
        <v>223</v>
      </c>
      <c r="F246" s="176" t="s">
        <v>426</v>
      </c>
      <c r="H246" s="177">
        <v>362</v>
      </c>
      <c r="I246" s="178"/>
      <c r="L246" s="174"/>
      <c r="M246" s="179"/>
      <c r="T246" s="180"/>
      <c r="AT246" s="175" t="s">
        <v>278</v>
      </c>
      <c r="AU246" s="175" t="s">
        <v>88</v>
      </c>
      <c r="AV246" s="14" t="s">
        <v>88</v>
      </c>
      <c r="AW246" s="14" t="s">
        <v>32</v>
      </c>
      <c r="AX246" s="14" t="s">
        <v>82</v>
      </c>
      <c r="AY246" s="175" t="s">
        <v>273</v>
      </c>
    </row>
    <row r="247" spans="2:65" s="1" customFormat="1" ht="33" customHeight="1">
      <c r="B247" s="143"/>
      <c r="C247" s="144" t="s">
        <v>427</v>
      </c>
      <c r="D247" s="144" t="s">
        <v>274</v>
      </c>
      <c r="E247" s="145" t="s">
        <v>423</v>
      </c>
      <c r="F247" s="146" t="s">
        <v>424</v>
      </c>
      <c r="G247" s="147" t="s">
        <v>338</v>
      </c>
      <c r="H247" s="148">
        <v>493.62299999999999</v>
      </c>
      <c r="I247" s="149"/>
      <c r="J247" s="150">
        <f>ROUND(I247*H247,2)</f>
        <v>0</v>
      </c>
      <c r="K247" s="151"/>
      <c r="L247" s="32"/>
      <c r="M247" s="152" t="s">
        <v>1</v>
      </c>
      <c r="N247" s="153" t="s">
        <v>41</v>
      </c>
      <c r="P247" s="154">
        <f>O247*H247</f>
        <v>0</v>
      </c>
      <c r="Q247" s="154">
        <v>1.119E-2</v>
      </c>
      <c r="R247" s="154">
        <f>Q247*H247</f>
        <v>5.52364137</v>
      </c>
      <c r="S247" s="154">
        <v>0</v>
      </c>
      <c r="T247" s="155">
        <f>S247*H247</f>
        <v>0</v>
      </c>
      <c r="AR247" s="156" t="s">
        <v>126</v>
      </c>
      <c r="AT247" s="156" t="s">
        <v>274</v>
      </c>
      <c r="AU247" s="156" t="s">
        <v>88</v>
      </c>
      <c r="AY247" s="17" t="s">
        <v>273</v>
      </c>
      <c r="BE247" s="157">
        <f>IF(N247="základná",J247,0)</f>
        <v>0</v>
      </c>
      <c r="BF247" s="157">
        <f>IF(N247="znížená",J247,0)</f>
        <v>0</v>
      </c>
      <c r="BG247" s="157">
        <f>IF(N247="zákl. prenesená",J247,0)</f>
        <v>0</v>
      </c>
      <c r="BH247" s="157">
        <f>IF(N247="zníž. prenesená",J247,0)</f>
        <v>0</v>
      </c>
      <c r="BI247" s="157">
        <f>IF(N247="nulová",J247,0)</f>
        <v>0</v>
      </c>
      <c r="BJ247" s="17" t="s">
        <v>88</v>
      </c>
      <c r="BK247" s="157">
        <f>ROUND(I247*H247,2)</f>
        <v>0</v>
      </c>
      <c r="BL247" s="17" t="s">
        <v>126</v>
      </c>
      <c r="BM247" s="156" t="s">
        <v>428</v>
      </c>
    </row>
    <row r="248" spans="2:65" s="12" customFormat="1">
      <c r="B248" s="158"/>
      <c r="D248" s="159" t="s">
        <v>278</v>
      </c>
      <c r="E248" s="160" t="s">
        <v>1</v>
      </c>
      <c r="F248" s="161" t="s">
        <v>429</v>
      </c>
      <c r="H248" s="160" t="s">
        <v>1</v>
      </c>
      <c r="I248" s="162"/>
      <c r="L248" s="158"/>
      <c r="M248" s="163"/>
      <c r="T248" s="164"/>
      <c r="AT248" s="160" t="s">
        <v>278</v>
      </c>
      <c r="AU248" s="160" t="s">
        <v>88</v>
      </c>
      <c r="AV248" s="12" t="s">
        <v>82</v>
      </c>
      <c r="AW248" s="12" t="s">
        <v>32</v>
      </c>
      <c r="AX248" s="12" t="s">
        <v>75</v>
      </c>
      <c r="AY248" s="160" t="s">
        <v>273</v>
      </c>
    </row>
    <row r="249" spans="2:65" s="14" customFormat="1">
      <c r="B249" s="174"/>
      <c r="D249" s="159" t="s">
        <v>278</v>
      </c>
      <c r="E249" s="175" t="s">
        <v>1</v>
      </c>
      <c r="F249" s="176" t="s">
        <v>430</v>
      </c>
      <c r="H249" s="177">
        <v>66.534000000000006</v>
      </c>
      <c r="I249" s="178"/>
      <c r="L249" s="174"/>
      <c r="M249" s="179"/>
      <c r="T249" s="180"/>
      <c r="AT249" s="175" t="s">
        <v>278</v>
      </c>
      <c r="AU249" s="175" t="s">
        <v>88</v>
      </c>
      <c r="AV249" s="14" t="s">
        <v>88</v>
      </c>
      <c r="AW249" s="14" t="s">
        <v>32</v>
      </c>
      <c r="AX249" s="14" t="s">
        <v>75</v>
      </c>
      <c r="AY249" s="175" t="s">
        <v>273</v>
      </c>
    </row>
    <row r="250" spans="2:65" s="14" customFormat="1">
      <c r="B250" s="174"/>
      <c r="D250" s="159" t="s">
        <v>278</v>
      </c>
      <c r="E250" s="175" t="s">
        <v>1</v>
      </c>
      <c r="F250" s="176" t="s">
        <v>431</v>
      </c>
      <c r="H250" s="177">
        <v>11.773</v>
      </c>
      <c r="I250" s="178"/>
      <c r="L250" s="174"/>
      <c r="M250" s="179"/>
      <c r="T250" s="180"/>
      <c r="AT250" s="175" t="s">
        <v>278</v>
      </c>
      <c r="AU250" s="175" t="s">
        <v>88</v>
      </c>
      <c r="AV250" s="14" t="s">
        <v>88</v>
      </c>
      <c r="AW250" s="14" t="s">
        <v>32</v>
      </c>
      <c r="AX250" s="14" t="s">
        <v>75</v>
      </c>
      <c r="AY250" s="175" t="s">
        <v>273</v>
      </c>
    </row>
    <row r="251" spans="2:65" s="14" customFormat="1">
      <c r="B251" s="174"/>
      <c r="D251" s="159" t="s">
        <v>278</v>
      </c>
      <c r="E251" s="175" t="s">
        <v>1</v>
      </c>
      <c r="F251" s="176" t="s">
        <v>432</v>
      </c>
      <c r="H251" s="177">
        <v>19.649999999999999</v>
      </c>
      <c r="I251" s="178"/>
      <c r="L251" s="174"/>
      <c r="M251" s="179"/>
      <c r="T251" s="180"/>
      <c r="AT251" s="175" t="s">
        <v>278</v>
      </c>
      <c r="AU251" s="175" t="s">
        <v>88</v>
      </c>
      <c r="AV251" s="14" t="s">
        <v>88</v>
      </c>
      <c r="AW251" s="14" t="s">
        <v>32</v>
      </c>
      <c r="AX251" s="14" t="s">
        <v>75</v>
      </c>
      <c r="AY251" s="175" t="s">
        <v>273</v>
      </c>
    </row>
    <row r="252" spans="2:65" s="14" customFormat="1">
      <c r="B252" s="174"/>
      <c r="D252" s="159" t="s">
        <v>278</v>
      </c>
      <c r="E252" s="175" t="s">
        <v>1</v>
      </c>
      <c r="F252" s="176" t="s">
        <v>433</v>
      </c>
      <c r="H252" s="177">
        <v>11.98</v>
      </c>
      <c r="I252" s="178"/>
      <c r="L252" s="174"/>
      <c r="M252" s="179"/>
      <c r="T252" s="180"/>
      <c r="AT252" s="175" t="s">
        <v>278</v>
      </c>
      <c r="AU252" s="175" t="s">
        <v>88</v>
      </c>
      <c r="AV252" s="14" t="s">
        <v>88</v>
      </c>
      <c r="AW252" s="14" t="s">
        <v>32</v>
      </c>
      <c r="AX252" s="14" t="s">
        <v>75</v>
      </c>
      <c r="AY252" s="175" t="s">
        <v>273</v>
      </c>
    </row>
    <row r="253" spans="2:65" s="14" customFormat="1">
      <c r="B253" s="174"/>
      <c r="D253" s="159" t="s">
        <v>278</v>
      </c>
      <c r="E253" s="175" t="s">
        <v>1</v>
      </c>
      <c r="F253" s="176" t="s">
        <v>434</v>
      </c>
      <c r="H253" s="177">
        <v>15.34</v>
      </c>
      <c r="I253" s="178"/>
      <c r="L253" s="174"/>
      <c r="M253" s="179"/>
      <c r="T253" s="180"/>
      <c r="AT253" s="175" t="s">
        <v>278</v>
      </c>
      <c r="AU253" s="175" t="s">
        <v>88</v>
      </c>
      <c r="AV253" s="14" t="s">
        <v>88</v>
      </c>
      <c r="AW253" s="14" t="s">
        <v>32</v>
      </c>
      <c r="AX253" s="14" t="s">
        <v>75</v>
      </c>
      <c r="AY253" s="175" t="s">
        <v>273</v>
      </c>
    </row>
    <row r="254" spans="2:65" s="14" customFormat="1">
      <c r="B254" s="174"/>
      <c r="D254" s="159" t="s">
        <v>278</v>
      </c>
      <c r="E254" s="175" t="s">
        <v>1</v>
      </c>
      <c r="F254" s="176" t="s">
        <v>435</v>
      </c>
      <c r="H254" s="177">
        <v>18.84</v>
      </c>
      <c r="I254" s="178"/>
      <c r="L254" s="174"/>
      <c r="M254" s="179"/>
      <c r="T254" s="180"/>
      <c r="AT254" s="175" t="s">
        <v>278</v>
      </c>
      <c r="AU254" s="175" t="s">
        <v>88</v>
      </c>
      <c r="AV254" s="14" t="s">
        <v>88</v>
      </c>
      <c r="AW254" s="14" t="s">
        <v>32</v>
      </c>
      <c r="AX254" s="14" t="s">
        <v>75</v>
      </c>
      <c r="AY254" s="175" t="s">
        <v>273</v>
      </c>
    </row>
    <row r="255" spans="2:65" s="14" customFormat="1" ht="22.5">
      <c r="B255" s="174"/>
      <c r="D255" s="159" t="s">
        <v>278</v>
      </c>
      <c r="E255" s="175" t="s">
        <v>1</v>
      </c>
      <c r="F255" s="176" t="s">
        <v>436</v>
      </c>
      <c r="H255" s="177">
        <v>37.44</v>
      </c>
      <c r="I255" s="178"/>
      <c r="L255" s="174"/>
      <c r="M255" s="179"/>
      <c r="T255" s="180"/>
      <c r="AT255" s="175" t="s">
        <v>278</v>
      </c>
      <c r="AU255" s="175" t="s">
        <v>88</v>
      </c>
      <c r="AV255" s="14" t="s">
        <v>88</v>
      </c>
      <c r="AW255" s="14" t="s">
        <v>32</v>
      </c>
      <c r="AX255" s="14" t="s">
        <v>75</v>
      </c>
      <c r="AY255" s="175" t="s">
        <v>273</v>
      </c>
    </row>
    <row r="256" spans="2:65" s="14" customFormat="1">
      <c r="B256" s="174"/>
      <c r="D256" s="159" t="s">
        <v>278</v>
      </c>
      <c r="E256" s="175" t="s">
        <v>1</v>
      </c>
      <c r="F256" s="176" t="s">
        <v>437</v>
      </c>
      <c r="H256" s="177">
        <v>90.391000000000005</v>
      </c>
      <c r="I256" s="178"/>
      <c r="L256" s="174"/>
      <c r="M256" s="179"/>
      <c r="T256" s="180"/>
      <c r="AT256" s="175" t="s">
        <v>278</v>
      </c>
      <c r="AU256" s="175" t="s">
        <v>88</v>
      </c>
      <c r="AV256" s="14" t="s">
        <v>88</v>
      </c>
      <c r="AW256" s="14" t="s">
        <v>32</v>
      </c>
      <c r="AX256" s="14" t="s">
        <v>75</v>
      </c>
      <c r="AY256" s="175" t="s">
        <v>273</v>
      </c>
    </row>
    <row r="257" spans="2:65" s="14" customFormat="1">
      <c r="B257" s="174"/>
      <c r="D257" s="159" t="s">
        <v>278</v>
      </c>
      <c r="E257" s="175" t="s">
        <v>1</v>
      </c>
      <c r="F257" s="176" t="s">
        <v>438</v>
      </c>
      <c r="H257" s="177">
        <v>44.615000000000002</v>
      </c>
      <c r="I257" s="178"/>
      <c r="L257" s="174"/>
      <c r="M257" s="179"/>
      <c r="T257" s="180"/>
      <c r="AT257" s="175" t="s">
        <v>278</v>
      </c>
      <c r="AU257" s="175" t="s">
        <v>88</v>
      </c>
      <c r="AV257" s="14" t="s">
        <v>88</v>
      </c>
      <c r="AW257" s="14" t="s">
        <v>32</v>
      </c>
      <c r="AX257" s="14" t="s">
        <v>75</v>
      </c>
      <c r="AY257" s="175" t="s">
        <v>273</v>
      </c>
    </row>
    <row r="258" spans="2:65" s="14" customFormat="1">
      <c r="B258" s="174"/>
      <c r="D258" s="159" t="s">
        <v>278</v>
      </c>
      <c r="E258" s="175" t="s">
        <v>1</v>
      </c>
      <c r="F258" s="176" t="s">
        <v>439</v>
      </c>
      <c r="H258" s="177">
        <v>18.585999999999999</v>
      </c>
      <c r="I258" s="178"/>
      <c r="L258" s="174"/>
      <c r="M258" s="179"/>
      <c r="T258" s="180"/>
      <c r="AT258" s="175" t="s">
        <v>278</v>
      </c>
      <c r="AU258" s="175" t="s">
        <v>88</v>
      </c>
      <c r="AV258" s="14" t="s">
        <v>88</v>
      </c>
      <c r="AW258" s="14" t="s">
        <v>32</v>
      </c>
      <c r="AX258" s="14" t="s">
        <v>75</v>
      </c>
      <c r="AY258" s="175" t="s">
        <v>273</v>
      </c>
    </row>
    <row r="259" spans="2:65" s="14" customFormat="1">
      <c r="B259" s="174"/>
      <c r="D259" s="159" t="s">
        <v>278</v>
      </c>
      <c r="E259" s="175" t="s">
        <v>1</v>
      </c>
      <c r="F259" s="176" t="s">
        <v>440</v>
      </c>
      <c r="H259" s="177">
        <v>53.435000000000002</v>
      </c>
      <c r="I259" s="178"/>
      <c r="L259" s="174"/>
      <c r="M259" s="179"/>
      <c r="T259" s="180"/>
      <c r="AT259" s="175" t="s">
        <v>278</v>
      </c>
      <c r="AU259" s="175" t="s">
        <v>88</v>
      </c>
      <c r="AV259" s="14" t="s">
        <v>88</v>
      </c>
      <c r="AW259" s="14" t="s">
        <v>32</v>
      </c>
      <c r="AX259" s="14" t="s">
        <v>75</v>
      </c>
      <c r="AY259" s="175" t="s">
        <v>273</v>
      </c>
    </row>
    <row r="260" spans="2:65" s="14" customFormat="1">
      <c r="B260" s="174"/>
      <c r="D260" s="159" t="s">
        <v>278</v>
      </c>
      <c r="E260" s="175" t="s">
        <v>1</v>
      </c>
      <c r="F260" s="176" t="s">
        <v>441</v>
      </c>
      <c r="H260" s="177">
        <v>46.662999999999997</v>
      </c>
      <c r="I260" s="178"/>
      <c r="L260" s="174"/>
      <c r="M260" s="179"/>
      <c r="T260" s="180"/>
      <c r="AT260" s="175" t="s">
        <v>278</v>
      </c>
      <c r="AU260" s="175" t="s">
        <v>88</v>
      </c>
      <c r="AV260" s="14" t="s">
        <v>88</v>
      </c>
      <c r="AW260" s="14" t="s">
        <v>32</v>
      </c>
      <c r="AX260" s="14" t="s">
        <v>75</v>
      </c>
      <c r="AY260" s="175" t="s">
        <v>273</v>
      </c>
    </row>
    <row r="261" spans="2:65" s="14" customFormat="1">
      <c r="B261" s="174"/>
      <c r="D261" s="159" t="s">
        <v>278</v>
      </c>
      <c r="E261" s="175" t="s">
        <v>1</v>
      </c>
      <c r="F261" s="176" t="s">
        <v>442</v>
      </c>
      <c r="H261" s="177">
        <v>26.12</v>
      </c>
      <c r="I261" s="178"/>
      <c r="L261" s="174"/>
      <c r="M261" s="179"/>
      <c r="T261" s="180"/>
      <c r="AT261" s="175" t="s">
        <v>278</v>
      </c>
      <c r="AU261" s="175" t="s">
        <v>88</v>
      </c>
      <c r="AV261" s="14" t="s">
        <v>88</v>
      </c>
      <c r="AW261" s="14" t="s">
        <v>32</v>
      </c>
      <c r="AX261" s="14" t="s">
        <v>75</v>
      </c>
      <c r="AY261" s="175" t="s">
        <v>273</v>
      </c>
    </row>
    <row r="262" spans="2:65" s="14" customFormat="1">
      <c r="B262" s="174"/>
      <c r="D262" s="159" t="s">
        <v>278</v>
      </c>
      <c r="E262" s="175" t="s">
        <v>1</v>
      </c>
      <c r="F262" s="176" t="s">
        <v>443</v>
      </c>
      <c r="H262" s="177">
        <v>32.256</v>
      </c>
      <c r="I262" s="178"/>
      <c r="L262" s="174"/>
      <c r="M262" s="179"/>
      <c r="T262" s="180"/>
      <c r="AT262" s="175" t="s">
        <v>278</v>
      </c>
      <c r="AU262" s="175" t="s">
        <v>88</v>
      </c>
      <c r="AV262" s="14" t="s">
        <v>88</v>
      </c>
      <c r="AW262" s="14" t="s">
        <v>32</v>
      </c>
      <c r="AX262" s="14" t="s">
        <v>75</v>
      </c>
      <c r="AY262" s="175" t="s">
        <v>273</v>
      </c>
    </row>
    <row r="263" spans="2:65" s="13" customFormat="1">
      <c r="B263" s="165"/>
      <c r="D263" s="159" t="s">
        <v>278</v>
      </c>
      <c r="E263" s="166" t="s">
        <v>221</v>
      </c>
      <c r="F263" s="167" t="s">
        <v>285</v>
      </c>
      <c r="H263" s="168">
        <v>493.62299999999999</v>
      </c>
      <c r="I263" s="169"/>
      <c r="L263" s="165"/>
      <c r="M263" s="170"/>
      <c r="T263" s="171"/>
      <c r="AT263" s="166" t="s">
        <v>278</v>
      </c>
      <c r="AU263" s="166" t="s">
        <v>88</v>
      </c>
      <c r="AV263" s="13" t="s">
        <v>126</v>
      </c>
      <c r="AW263" s="13" t="s">
        <v>32</v>
      </c>
      <c r="AX263" s="13" t="s">
        <v>82</v>
      </c>
      <c r="AY263" s="166" t="s">
        <v>273</v>
      </c>
    </row>
    <row r="264" spans="2:65" s="1" customFormat="1" ht="24.2" customHeight="1">
      <c r="B264" s="143"/>
      <c r="C264" s="144" t="s">
        <v>444</v>
      </c>
      <c r="D264" s="144" t="s">
        <v>274</v>
      </c>
      <c r="E264" s="145" t="s">
        <v>410</v>
      </c>
      <c r="F264" s="146" t="s">
        <v>411</v>
      </c>
      <c r="G264" s="147" t="s">
        <v>338</v>
      </c>
      <c r="H264" s="148">
        <v>1047.095</v>
      </c>
      <c r="I264" s="149"/>
      <c r="J264" s="150">
        <f>ROUND(I264*H264,2)</f>
        <v>0</v>
      </c>
      <c r="K264" s="151"/>
      <c r="L264" s="32"/>
      <c r="M264" s="152" t="s">
        <v>1</v>
      </c>
      <c r="N264" s="153" t="s">
        <v>41</v>
      </c>
      <c r="P264" s="154">
        <f>O264*H264</f>
        <v>0</v>
      </c>
      <c r="Q264" s="154">
        <v>4.0000000000000002E-4</v>
      </c>
      <c r="R264" s="154">
        <f>Q264*H264</f>
        <v>0.41883800000000004</v>
      </c>
      <c r="S264" s="154">
        <v>0</v>
      </c>
      <c r="T264" s="155">
        <f>S264*H264</f>
        <v>0</v>
      </c>
      <c r="AR264" s="156" t="s">
        <v>126</v>
      </c>
      <c r="AT264" s="156" t="s">
        <v>274</v>
      </c>
      <c r="AU264" s="156" t="s">
        <v>88</v>
      </c>
      <c r="AY264" s="17" t="s">
        <v>273</v>
      </c>
      <c r="BE264" s="157">
        <f>IF(N264="základná",J264,0)</f>
        <v>0</v>
      </c>
      <c r="BF264" s="157">
        <f>IF(N264="znížená",J264,0)</f>
        <v>0</v>
      </c>
      <c r="BG264" s="157">
        <f>IF(N264="zákl. prenesená",J264,0)</f>
        <v>0</v>
      </c>
      <c r="BH264" s="157">
        <f>IF(N264="zníž. prenesená",J264,0)</f>
        <v>0</v>
      </c>
      <c r="BI264" s="157">
        <f>IF(N264="nulová",J264,0)</f>
        <v>0</v>
      </c>
      <c r="BJ264" s="17" t="s">
        <v>88</v>
      </c>
      <c r="BK264" s="157">
        <f>ROUND(I264*H264,2)</f>
        <v>0</v>
      </c>
      <c r="BL264" s="17" t="s">
        <v>126</v>
      </c>
      <c r="BM264" s="156" t="s">
        <v>445</v>
      </c>
    </row>
    <row r="265" spans="2:65" s="14" customFormat="1">
      <c r="B265" s="174"/>
      <c r="D265" s="159" t="s">
        <v>278</v>
      </c>
      <c r="E265" s="175" t="s">
        <v>1</v>
      </c>
      <c r="F265" s="176" t="s">
        <v>168</v>
      </c>
      <c r="H265" s="177">
        <v>1047.095</v>
      </c>
      <c r="I265" s="178"/>
      <c r="L265" s="174"/>
      <c r="M265" s="179"/>
      <c r="T265" s="180"/>
      <c r="AT265" s="175" t="s">
        <v>278</v>
      </c>
      <c r="AU265" s="175" t="s">
        <v>88</v>
      </c>
      <c r="AV265" s="14" t="s">
        <v>88</v>
      </c>
      <c r="AW265" s="14" t="s">
        <v>32</v>
      </c>
      <c r="AX265" s="14" t="s">
        <v>82</v>
      </c>
      <c r="AY265" s="175" t="s">
        <v>273</v>
      </c>
    </row>
    <row r="266" spans="2:65" s="1" customFormat="1" ht="33" customHeight="1">
      <c r="B266" s="143"/>
      <c r="C266" s="144" t="s">
        <v>189</v>
      </c>
      <c r="D266" s="144" t="s">
        <v>274</v>
      </c>
      <c r="E266" s="145" t="s">
        <v>446</v>
      </c>
      <c r="F266" s="146" t="s">
        <v>447</v>
      </c>
      <c r="G266" s="147" t="s">
        <v>338</v>
      </c>
      <c r="H266" s="148">
        <v>1047.095</v>
      </c>
      <c r="I266" s="149"/>
      <c r="J266" s="150">
        <f>ROUND(I266*H266,2)</f>
        <v>0</v>
      </c>
      <c r="K266" s="151"/>
      <c r="L266" s="32"/>
      <c r="M266" s="152" t="s">
        <v>1</v>
      </c>
      <c r="N266" s="153" t="s">
        <v>41</v>
      </c>
      <c r="P266" s="154">
        <f>O266*H266</f>
        <v>0</v>
      </c>
      <c r="Q266" s="154">
        <v>1.8984000000000001E-2</v>
      </c>
      <c r="R266" s="154">
        <f>Q266*H266</f>
        <v>19.87805148</v>
      </c>
      <c r="S266" s="154">
        <v>0</v>
      </c>
      <c r="T266" s="155">
        <f>S266*H266</f>
        <v>0</v>
      </c>
      <c r="AR266" s="156" t="s">
        <v>126</v>
      </c>
      <c r="AT266" s="156" t="s">
        <v>274</v>
      </c>
      <c r="AU266" s="156" t="s">
        <v>88</v>
      </c>
      <c r="AY266" s="17" t="s">
        <v>273</v>
      </c>
      <c r="BE266" s="157">
        <f>IF(N266="základná",J266,0)</f>
        <v>0</v>
      </c>
      <c r="BF266" s="157">
        <f>IF(N266="znížená",J266,0)</f>
        <v>0</v>
      </c>
      <c r="BG266" s="157">
        <f>IF(N266="zákl. prenesená",J266,0)</f>
        <v>0</v>
      </c>
      <c r="BH266" s="157">
        <f>IF(N266="zníž. prenesená",J266,0)</f>
        <v>0</v>
      </c>
      <c r="BI266" s="157">
        <f>IF(N266="nulová",J266,0)</f>
        <v>0</v>
      </c>
      <c r="BJ266" s="17" t="s">
        <v>88</v>
      </c>
      <c r="BK266" s="157">
        <f>ROUND(I266*H266,2)</f>
        <v>0</v>
      </c>
      <c r="BL266" s="17" t="s">
        <v>126</v>
      </c>
      <c r="BM266" s="156" t="s">
        <v>448</v>
      </c>
    </row>
    <row r="267" spans="2:65" s="14" customFormat="1">
      <c r="B267" s="174"/>
      <c r="D267" s="159" t="s">
        <v>278</v>
      </c>
      <c r="E267" s="175" t="s">
        <v>1</v>
      </c>
      <c r="F267" s="176" t="s">
        <v>168</v>
      </c>
      <c r="H267" s="177">
        <v>1047.095</v>
      </c>
      <c r="I267" s="178"/>
      <c r="L267" s="174"/>
      <c r="M267" s="179"/>
      <c r="T267" s="180"/>
      <c r="AT267" s="175" t="s">
        <v>278</v>
      </c>
      <c r="AU267" s="175" t="s">
        <v>88</v>
      </c>
      <c r="AV267" s="14" t="s">
        <v>88</v>
      </c>
      <c r="AW267" s="14" t="s">
        <v>32</v>
      </c>
      <c r="AX267" s="14" t="s">
        <v>82</v>
      </c>
      <c r="AY267" s="175" t="s">
        <v>273</v>
      </c>
    </row>
    <row r="268" spans="2:65" s="1" customFormat="1" ht="24.2" customHeight="1">
      <c r="B268" s="143"/>
      <c r="C268" s="144" t="s">
        <v>449</v>
      </c>
      <c r="D268" s="144" t="s">
        <v>274</v>
      </c>
      <c r="E268" s="145" t="s">
        <v>406</v>
      </c>
      <c r="F268" s="146" t="s">
        <v>407</v>
      </c>
      <c r="G268" s="147" t="s">
        <v>338</v>
      </c>
      <c r="H268" s="148">
        <v>1047.095</v>
      </c>
      <c r="I268" s="149"/>
      <c r="J268" s="150">
        <f>ROUND(I268*H268,2)</f>
        <v>0</v>
      </c>
      <c r="K268" s="151"/>
      <c r="L268" s="32"/>
      <c r="M268" s="152" t="s">
        <v>1</v>
      </c>
      <c r="N268" s="153" t="s">
        <v>41</v>
      </c>
      <c r="P268" s="154">
        <f>O268*H268</f>
        <v>0</v>
      </c>
      <c r="Q268" s="154">
        <v>2.0000000000000001E-4</v>
      </c>
      <c r="R268" s="154">
        <f>Q268*H268</f>
        <v>0.20941900000000002</v>
      </c>
      <c r="S268" s="154">
        <v>0</v>
      </c>
      <c r="T268" s="155">
        <f>S268*H268</f>
        <v>0</v>
      </c>
      <c r="AR268" s="156" t="s">
        <v>126</v>
      </c>
      <c r="AT268" s="156" t="s">
        <v>274</v>
      </c>
      <c r="AU268" s="156" t="s">
        <v>88</v>
      </c>
      <c r="AY268" s="17" t="s">
        <v>273</v>
      </c>
      <c r="BE268" s="157">
        <f>IF(N268="základná",J268,0)</f>
        <v>0</v>
      </c>
      <c r="BF268" s="157">
        <f>IF(N268="znížená",J268,0)</f>
        <v>0</v>
      </c>
      <c r="BG268" s="157">
        <f>IF(N268="zákl. prenesená",J268,0)</f>
        <v>0</v>
      </c>
      <c r="BH268" s="157">
        <f>IF(N268="zníž. prenesená",J268,0)</f>
        <v>0</v>
      </c>
      <c r="BI268" s="157">
        <f>IF(N268="nulová",J268,0)</f>
        <v>0</v>
      </c>
      <c r="BJ268" s="17" t="s">
        <v>88</v>
      </c>
      <c r="BK268" s="157">
        <f>ROUND(I268*H268,2)</f>
        <v>0</v>
      </c>
      <c r="BL268" s="17" t="s">
        <v>126</v>
      </c>
      <c r="BM268" s="156" t="s">
        <v>450</v>
      </c>
    </row>
    <row r="269" spans="2:65" s="14" customFormat="1">
      <c r="B269" s="174"/>
      <c r="D269" s="159" t="s">
        <v>278</v>
      </c>
      <c r="E269" s="175" t="s">
        <v>1</v>
      </c>
      <c r="F269" s="176" t="s">
        <v>168</v>
      </c>
      <c r="H269" s="177">
        <v>1047.095</v>
      </c>
      <c r="I269" s="178"/>
      <c r="L269" s="174"/>
      <c r="M269" s="179"/>
      <c r="T269" s="180"/>
      <c r="AT269" s="175" t="s">
        <v>278</v>
      </c>
      <c r="AU269" s="175" t="s">
        <v>88</v>
      </c>
      <c r="AV269" s="14" t="s">
        <v>88</v>
      </c>
      <c r="AW269" s="14" t="s">
        <v>32</v>
      </c>
      <c r="AX269" s="14" t="s">
        <v>82</v>
      </c>
      <c r="AY269" s="175" t="s">
        <v>273</v>
      </c>
    </row>
    <row r="270" spans="2:65" s="1" customFormat="1" ht="44.25" customHeight="1">
      <c r="B270" s="143"/>
      <c r="C270" s="144" t="s">
        <v>451</v>
      </c>
      <c r="D270" s="144" t="s">
        <v>274</v>
      </c>
      <c r="E270" s="145" t="s">
        <v>452</v>
      </c>
      <c r="F270" s="146" t="s">
        <v>453</v>
      </c>
      <c r="G270" s="147" t="s">
        <v>338</v>
      </c>
      <c r="H270" s="148">
        <v>1047.095</v>
      </c>
      <c r="I270" s="149"/>
      <c r="J270" s="150">
        <f>ROUND(I270*H270,2)</f>
        <v>0</v>
      </c>
      <c r="K270" s="151"/>
      <c r="L270" s="32"/>
      <c r="M270" s="152" t="s">
        <v>1</v>
      </c>
      <c r="N270" s="153" t="s">
        <v>41</v>
      </c>
      <c r="P270" s="154">
        <f>O270*H270</f>
        <v>0</v>
      </c>
      <c r="Q270" s="154">
        <v>6.3E-3</v>
      </c>
      <c r="R270" s="154">
        <f>Q270*H270</f>
        <v>6.5966985000000005</v>
      </c>
      <c r="S270" s="154">
        <v>0</v>
      </c>
      <c r="T270" s="155">
        <f>S270*H270</f>
        <v>0</v>
      </c>
      <c r="AR270" s="156" t="s">
        <v>126</v>
      </c>
      <c r="AT270" s="156" t="s">
        <v>274</v>
      </c>
      <c r="AU270" s="156" t="s">
        <v>88</v>
      </c>
      <c r="AY270" s="17" t="s">
        <v>273</v>
      </c>
      <c r="BE270" s="157">
        <f>IF(N270="základná",J270,0)</f>
        <v>0</v>
      </c>
      <c r="BF270" s="157">
        <f>IF(N270="znížená",J270,0)</f>
        <v>0</v>
      </c>
      <c r="BG270" s="157">
        <f>IF(N270="zákl. prenesená",J270,0)</f>
        <v>0</v>
      </c>
      <c r="BH270" s="157">
        <f>IF(N270="zníž. prenesená",J270,0)</f>
        <v>0</v>
      </c>
      <c r="BI270" s="157">
        <f>IF(N270="nulová",J270,0)</f>
        <v>0</v>
      </c>
      <c r="BJ270" s="17" t="s">
        <v>88</v>
      </c>
      <c r="BK270" s="157">
        <f>ROUND(I270*H270,2)</f>
        <v>0</v>
      </c>
      <c r="BL270" s="17" t="s">
        <v>126</v>
      </c>
      <c r="BM270" s="156" t="s">
        <v>454</v>
      </c>
    </row>
    <row r="271" spans="2:65" s="12" customFormat="1">
      <c r="B271" s="158"/>
      <c r="D271" s="159" t="s">
        <v>278</v>
      </c>
      <c r="E271" s="160" t="s">
        <v>1</v>
      </c>
      <c r="F271" s="161" t="s">
        <v>455</v>
      </c>
      <c r="H271" s="160" t="s">
        <v>1</v>
      </c>
      <c r="I271" s="162"/>
      <c r="L271" s="158"/>
      <c r="M271" s="163"/>
      <c r="T271" s="164"/>
      <c r="AT271" s="160" t="s">
        <v>278</v>
      </c>
      <c r="AU271" s="160" t="s">
        <v>88</v>
      </c>
      <c r="AV271" s="12" t="s">
        <v>82</v>
      </c>
      <c r="AW271" s="12" t="s">
        <v>32</v>
      </c>
      <c r="AX271" s="12" t="s">
        <v>75</v>
      </c>
      <c r="AY271" s="160" t="s">
        <v>273</v>
      </c>
    </row>
    <row r="272" spans="2:65" s="14" customFormat="1">
      <c r="B272" s="174"/>
      <c r="D272" s="159" t="s">
        <v>278</v>
      </c>
      <c r="E272" s="175" t="s">
        <v>1</v>
      </c>
      <c r="F272" s="176" t="s">
        <v>456</v>
      </c>
      <c r="H272" s="177">
        <v>12.372999999999999</v>
      </c>
      <c r="I272" s="178"/>
      <c r="L272" s="174"/>
      <c r="M272" s="179"/>
      <c r="T272" s="180"/>
      <c r="AT272" s="175" t="s">
        <v>278</v>
      </c>
      <c r="AU272" s="175" t="s">
        <v>88</v>
      </c>
      <c r="AV272" s="14" t="s">
        <v>88</v>
      </c>
      <c r="AW272" s="14" t="s">
        <v>32</v>
      </c>
      <c r="AX272" s="14" t="s">
        <v>75</v>
      </c>
      <c r="AY272" s="175" t="s">
        <v>273</v>
      </c>
    </row>
    <row r="273" spans="2:51" s="14" customFormat="1">
      <c r="B273" s="174"/>
      <c r="D273" s="159" t="s">
        <v>278</v>
      </c>
      <c r="E273" s="175" t="s">
        <v>1</v>
      </c>
      <c r="F273" s="176" t="s">
        <v>457</v>
      </c>
      <c r="H273" s="177">
        <v>50.667999999999999</v>
      </c>
      <c r="I273" s="178"/>
      <c r="L273" s="174"/>
      <c r="M273" s="179"/>
      <c r="T273" s="180"/>
      <c r="AT273" s="175" t="s">
        <v>278</v>
      </c>
      <c r="AU273" s="175" t="s">
        <v>88</v>
      </c>
      <c r="AV273" s="14" t="s">
        <v>88</v>
      </c>
      <c r="AW273" s="14" t="s">
        <v>32</v>
      </c>
      <c r="AX273" s="14" t="s">
        <v>75</v>
      </c>
      <c r="AY273" s="175" t="s">
        <v>273</v>
      </c>
    </row>
    <row r="274" spans="2:51" s="14" customFormat="1">
      <c r="B274" s="174"/>
      <c r="D274" s="159" t="s">
        <v>278</v>
      </c>
      <c r="E274" s="175" t="s">
        <v>1</v>
      </c>
      <c r="F274" s="176" t="s">
        <v>458</v>
      </c>
      <c r="H274" s="177">
        <v>40.441000000000003</v>
      </c>
      <c r="I274" s="178"/>
      <c r="L274" s="174"/>
      <c r="M274" s="179"/>
      <c r="T274" s="180"/>
      <c r="AT274" s="175" t="s">
        <v>278</v>
      </c>
      <c r="AU274" s="175" t="s">
        <v>88</v>
      </c>
      <c r="AV274" s="14" t="s">
        <v>88</v>
      </c>
      <c r="AW274" s="14" t="s">
        <v>32</v>
      </c>
      <c r="AX274" s="14" t="s">
        <v>75</v>
      </c>
      <c r="AY274" s="175" t="s">
        <v>273</v>
      </c>
    </row>
    <row r="275" spans="2:51" s="14" customFormat="1">
      <c r="B275" s="174"/>
      <c r="D275" s="159" t="s">
        <v>278</v>
      </c>
      <c r="E275" s="175" t="s">
        <v>1</v>
      </c>
      <c r="F275" s="176" t="s">
        <v>459</v>
      </c>
      <c r="H275" s="177">
        <v>27.978000000000002</v>
      </c>
      <c r="I275" s="178"/>
      <c r="L275" s="174"/>
      <c r="M275" s="179"/>
      <c r="T275" s="180"/>
      <c r="AT275" s="175" t="s">
        <v>278</v>
      </c>
      <c r="AU275" s="175" t="s">
        <v>88</v>
      </c>
      <c r="AV275" s="14" t="s">
        <v>88</v>
      </c>
      <c r="AW275" s="14" t="s">
        <v>32</v>
      </c>
      <c r="AX275" s="14" t="s">
        <v>75</v>
      </c>
      <c r="AY275" s="175" t="s">
        <v>273</v>
      </c>
    </row>
    <row r="276" spans="2:51" s="14" customFormat="1">
      <c r="B276" s="174"/>
      <c r="D276" s="159" t="s">
        <v>278</v>
      </c>
      <c r="E276" s="175" t="s">
        <v>1</v>
      </c>
      <c r="F276" s="176" t="s">
        <v>460</v>
      </c>
      <c r="H276" s="177">
        <v>29.927</v>
      </c>
      <c r="I276" s="178"/>
      <c r="L276" s="174"/>
      <c r="M276" s="179"/>
      <c r="T276" s="180"/>
      <c r="AT276" s="175" t="s">
        <v>278</v>
      </c>
      <c r="AU276" s="175" t="s">
        <v>88</v>
      </c>
      <c r="AV276" s="14" t="s">
        <v>88</v>
      </c>
      <c r="AW276" s="14" t="s">
        <v>32</v>
      </c>
      <c r="AX276" s="14" t="s">
        <v>75</v>
      </c>
      <c r="AY276" s="175" t="s">
        <v>273</v>
      </c>
    </row>
    <row r="277" spans="2:51" s="14" customFormat="1">
      <c r="B277" s="174"/>
      <c r="D277" s="159" t="s">
        <v>278</v>
      </c>
      <c r="E277" s="175" t="s">
        <v>1</v>
      </c>
      <c r="F277" s="176" t="s">
        <v>461</v>
      </c>
      <c r="H277" s="177">
        <v>15.17</v>
      </c>
      <c r="I277" s="178"/>
      <c r="L277" s="174"/>
      <c r="M277" s="179"/>
      <c r="T277" s="180"/>
      <c r="AT277" s="175" t="s">
        <v>278</v>
      </c>
      <c r="AU277" s="175" t="s">
        <v>88</v>
      </c>
      <c r="AV277" s="14" t="s">
        <v>88</v>
      </c>
      <c r="AW277" s="14" t="s">
        <v>32</v>
      </c>
      <c r="AX277" s="14" t="s">
        <v>75</v>
      </c>
      <c r="AY277" s="175" t="s">
        <v>273</v>
      </c>
    </row>
    <row r="278" spans="2:51" s="14" customFormat="1" ht="22.5">
      <c r="B278" s="174"/>
      <c r="D278" s="159" t="s">
        <v>278</v>
      </c>
      <c r="E278" s="175" t="s">
        <v>1</v>
      </c>
      <c r="F278" s="176" t="s">
        <v>462</v>
      </c>
      <c r="H278" s="177">
        <v>103.56</v>
      </c>
      <c r="I278" s="178"/>
      <c r="L278" s="174"/>
      <c r="M278" s="179"/>
      <c r="T278" s="180"/>
      <c r="AT278" s="175" t="s">
        <v>278</v>
      </c>
      <c r="AU278" s="175" t="s">
        <v>88</v>
      </c>
      <c r="AV278" s="14" t="s">
        <v>88</v>
      </c>
      <c r="AW278" s="14" t="s">
        <v>32</v>
      </c>
      <c r="AX278" s="14" t="s">
        <v>75</v>
      </c>
      <c r="AY278" s="175" t="s">
        <v>273</v>
      </c>
    </row>
    <row r="279" spans="2:51" s="14" customFormat="1">
      <c r="B279" s="174"/>
      <c r="D279" s="159" t="s">
        <v>278</v>
      </c>
      <c r="E279" s="175" t="s">
        <v>1</v>
      </c>
      <c r="F279" s="176" t="s">
        <v>463</v>
      </c>
      <c r="H279" s="177">
        <v>29.032</v>
      </c>
      <c r="I279" s="178"/>
      <c r="L279" s="174"/>
      <c r="M279" s="179"/>
      <c r="T279" s="180"/>
      <c r="AT279" s="175" t="s">
        <v>278</v>
      </c>
      <c r="AU279" s="175" t="s">
        <v>88</v>
      </c>
      <c r="AV279" s="14" t="s">
        <v>88</v>
      </c>
      <c r="AW279" s="14" t="s">
        <v>32</v>
      </c>
      <c r="AX279" s="14" t="s">
        <v>75</v>
      </c>
      <c r="AY279" s="175" t="s">
        <v>273</v>
      </c>
    </row>
    <row r="280" spans="2:51" s="14" customFormat="1">
      <c r="B280" s="174"/>
      <c r="D280" s="159" t="s">
        <v>278</v>
      </c>
      <c r="E280" s="175" t="s">
        <v>1</v>
      </c>
      <c r="F280" s="176" t="s">
        <v>464</v>
      </c>
      <c r="H280" s="177">
        <v>32.299999999999997</v>
      </c>
      <c r="I280" s="178"/>
      <c r="L280" s="174"/>
      <c r="M280" s="179"/>
      <c r="T280" s="180"/>
      <c r="AT280" s="175" t="s">
        <v>278</v>
      </c>
      <c r="AU280" s="175" t="s">
        <v>88</v>
      </c>
      <c r="AV280" s="14" t="s">
        <v>88</v>
      </c>
      <c r="AW280" s="14" t="s">
        <v>32</v>
      </c>
      <c r="AX280" s="14" t="s">
        <v>75</v>
      </c>
      <c r="AY280" s="175" t="s">
        <v>273</v>
      </c>
    </row>
    <row r="281" spans="2:51" s="14" customFormat="1">
      <c r="B281" s="174"/>
      <c r="D281" s="159" t="s">
        <v>278</v>
      </c>
      <c r="E281" s="175" t="s">
        <v>1</v>
      </c>
      <c r="F281" s="176" t="s">
        <v>465</v>
      </c>
      <c r="H281" s="177">
        <v>33.378999999999998</v>
      </c>
      <c r="I281" s="178"/>
      <c r="L281" s="174"/>
      <c r="M281" s="179"/>
      <c r="T281" s="180"/>
      <c r="AT281" s="175" t="s">
        <v>278</v>
      </c>
      <c r="AU281" s="175" t="s">
        <v>88</v>
      </c>
      <c r="AV281" s="14" t="s">
        <v>88</v>
      </c>
      <c r="AW281" s="14" t="s">
        <v>32</v>
      </c>
      <c r="AX281" s="14" t="s">
        <v>75</v>
      </c>
      <c r="AY281" s="175" t="s">
        <v>273</v>
      </c>
    </row>
    <row r="282" spans="2:51" s="14" customFormat="1" ht="22.5">
      <c r="B282" s="174"/>
      <c r="D282" s="159" t="s">
        <v>278</v>
      </c>
      <c r="E282" s="175" t="s">
        <v>1</v>
      </c>
      <c r="F282" s="176" t="s">
        <v>466</v>
      </c>
      <c r="H282" s="177">
        <v>110.44799999999999</v>
      </c>
      <c r="I282" s="178"/>
      <c r="L282" s="174"/>
      <c r="M282" s="179"/>
      <c r="T282" s="180"/>
      <c r="AT282" s="175" t="s">
        <v>278</v>
      </c>
      <c r="AU282" s="175" t="s">
        <v>88</v>
      </c>
      <c r="AV282" s="14" t="s">
        <v>88</v>
      </c>
      <c r="AW282" s="14" t="s">
        <v>32</v>
      </c>
      <c r="AX282" s="14" t="s">
        <v>75</v>
      </c>
      <c r="AY282" s="175" t="s">
        <v>273</v>
      </c>
    </row>
    <row r="283" spans="2:51" s="14" customFormat="1" ht="22.5">
      <c r="B283" s="174"/>
      <c r="D283" s="159" t="s">
        <v>278</v>
      </c>
      <c r="E283" s="175" t="s">
        <v>1</v>
      </c>
      <c r="F283" s="176" t="s">
        <v>467</v>
      </c>
      <c r="H283" s="177">
        <v>100.312</v>
      </c>
      <c r="I283" s="178"/>
      <c r="L283" s="174"/>
      <c r="M283" s="179"/>
      <c r="T283" s="180"/>
      <c r="AT283" s="175" t="s">
        <v>278</v>
      </c>
      <c r="AU283" s="175" t="s">
        <v>88</v>
      </c>
      <c r="AV283" s="14" t="s">
        <v>88</v>
      </c>
      <c r="AW283" s="14" t="s">
        <v>32</v>
      </c>
      <c r="AX283" s="14" t="s">
        <v>75</v>
      </c>
      <c r="AY283" s="175" t="s">
        <v>273</v>
      </c>
    </row>
    <row r="284" spans="2:51" s="14" customFormat="1">
      <c r="B284" s="174"/>
      <c r="D284" s="159" t="s">
        <v>278</v>
      </c>
      <c r="E284" s="175" t="s">
        <v>1</v>
      </c>
      <c r="F284" s="176" t="s">
        <v>468</v>
      </c>
      <c r="H284" s="177">
        <v>2.58</v>
      </c>
      <c r="I284" s="178"/>
      <c r="L284" s="174"/>
      <c r="M284" s="179"/>
      <c r="T284" s="180"/>
      <c r="AT284" s="175" t="s">
        <v>278</v>
      </c>
      <c r="AU284" s="175" t="s">
        <v>88</v>
      </c>
      <c r="AV284" s="14" t="s">
        <v>88</v>
      </c>
      <c r="AW284" s="14" t="s">
        <v>32</v>
      </c>
      <c r="AX284" s="14" t="s">
        <v>75</v>
      </c>
      <c r="AY284" s="175" t="s">
        <v>273</v>
      </c>
    </row>
    <row r="285" spans="2:51" s="14" customFormat="1">
      <c r="B285" s="174"/>
      <c r="D285" s="159" t="s">
        <v>278</v>
      </c>
      <c r="E285" s="175" t="s">
        <v>1</v>
      </c>
      <c r="F285" s="176" t="s">
        <v>469</v>
      </c>
      <c r="H285" s="177">
        <v>38.22</v>
      </c>
      <c r="I285" s="178"/>
      <c r="L285" s="174"/>
      <c r="M285" s="179"/>
      <c r="T285" s="180"/>
      <c r="AT285" s="175" t="s">
        <v>278</v>
      </c>
      <c r="AU285" s="175" t="s">
        <v>88</v>
      </c>
      <c r="AV285" s="14" t="s">
        <v>88</v>
      </c>
      <c r="AW285" s="14" t="s">
        <v>32</v>
      </c>
      <c r="AX285" s="14" t="s">
        <v>75</v>
      </c>
      <c r="AY285" s="175" t="s">
        <v>273</v>
      </c>
    </row>
    <row r="286" spans="2:51" s="14" customFormat="1">
      <c r="B286" s="174"/>
      <c r="D286" s="159" t="s">
        <v>278</v>
      </c>
      <c r="E286" s="175" t="s">
        <v>1</v>
      </c>
      <c r="F286" s="176" t="s">
        <v>470</v>
      </c>
      <c r="H286" s="177">
        <v>12.904999999999999</v>
      </c>
      <c r="I286" s="178"/>
      <c r="L286" s="174"/>
      <c r="M286" s="179"/>
      <c r="T286" s="180"/>
      <c r="AT286" s="175" t="s">
        <v>278</v>
      </c>
      <c r="AU286" s="175" t="s">
        <v>88</v>
      </c>
      <c r="AV286" s="14" t="s">
        <v>88</v>
      </c>
      <c r="AW286" s="14" t="s">
        <v>32</v>
      </c>
      <c r="AX286" s="14" t="s">
        <v>75</v>
      </c>
      <c r="AY286" s="175" t="s">
        <v>273</v>
      </c>
    </row>
    <row r="287" spans="2:51" s="14" customFormat="1">
      <c r="B287" s="174"/>
      <c r="D287" s="159" t="s">
        <v>278</v>
      </c>
      <c r="E287" s="175" t="s">
        <v>1</v>
      </c>
      <c r="F287" s="176" t="s">
        <v>471</v>
      </c>
      <c r="H287" s="177">
        <v>4.2160000000000002</v>
      </c>
      <c r="I287" s="178"/>
      <c r="L287" s="174"/>
      <c r="M287" s="179"/>
      <c r="T287" s="180"/>
      <c r="AT287" s="175" t="s">
        <v>278</v>
      </c>
      <c r="AU287" s="175" t="s">
        <v>88</v>
      </c>
      <c r="AV287" s="14" t="s">
        <v>88</v>
      </c>
      <c r="AW287" s="14" t="s">
        <v>32</v>
      </c>
      <c r="AX287" s="14" t="s">
        <v>75</v>
      </c>
      <c r="AY287" s="175" t="s">
        <v>273</v>
      </c>
    </row>
    <row r="288" spans="2:51" s="14" customFormat="1">
      <c r="B288" s="174"/>
      <c r="D288" s="159" t="s">
        <v>278</v>
      </c>
      <c r="E288" s="175" t="s">
        <v>1</v>
      </c>
      <c r="F288" s="176" t="s">
        <v>472</v>
      </c>
      <c r="H288" s="177">
        <v>18.234000000000002</v>
      </c>
      <c r="I288" s="178"/>
      <c r="L288" s="174"/>
      <c r="M288" s="179"/>
      <c r="T288" s="180"/>
      <c r="AT288" s="175" t="s">
        <v>278</v>
      </c>
      <c r="AU288" s="175" t="s">
        <v>88</v>
      </c>
      <c r="AV288" s="14" t="s">
        <v>88</v>
      </c>
      <c r="AW288" s="14" t="s">
        <v>32</v>
      </c>
      <c r="AX288" s="14" t="s">
        <v>75</v>
      </c>
      <c r="AY288" s="175" t="s">
        <v>273</v>
      </c>
    </row>
    <row r="289" spans="2:65" s="14" customFormat="1">
      <c r="B289" s="174"/>
      <c r="D289" s="159" t="s">
        <v>278</v>
      </c>
      <c r="E289" s="175" t="s">
        <v>1</v>
      </c>
      <c r="F289" s="176" t="s">
        <v>473</v>
      </c>
      <c r="H289" s="177">
        <v>58.411000000000001</v>
      </c>
      <c r="I289" s="178"/>
      <c r="L289" s="174"/>
      <c r="M289" s="179"/>
      <c r="T289" s="180"/>
      <c r="AT289" s="175" t="s">
        <v>278</v>
      </c>
      <c r="AU289" s="175" t="s">
        <v>88</v>
      </c>
      <c r="AV289" s="14" t="s">
        <v>88</v>
      </c>
      <c r="AW289" s="14" t="s">
        <v>32</v>
      </c>
      <c r="AX289" s="14" t="s">
        <v>75</v>
      </c>
      <c r="AY289" s="175" t="s">
        <v>273</v>
      </c>
    </row>
    <row r="290" spans="2:65" s="14" customFormat="1">
      <c r="B290" s="174"/>
      <c r="D290" s="159" t="s">
        <v>278</v>
      </c>
      <c r="E290" s="175" t="s">
        <v>1</v>
      </c>
      <c r="F290" s="176" t="s">
        <v>474</v>
      </c>
      <c r="H290" s="177">
        <v>23.581</v>
      </c>
      <c r="I290" s="178"/>
      <c r="L290" s="174"/>
      <c r="M290" s="179"/>
      <c r="T290" s="180"/>
      <c r="AT290" s="175" t="s">
        <v>278</v>
      </c>
      <c r="AU290" s="175" t="s">
        <v>88</v>
      </c>
      <c r="AV290" s="14" t="s">
        <v>88</v>
      </c>
      <c r="AW290" s="14" t="s">
        <v>32</v>
      </c>
      <c r="AX290" s="14" t="s">
        <v>75</v>
      </c>
      <c r="AY290" s="175" t="s">
        <v>273</v>
      </c>
    </row>
    <row r="291" spans="2:65" s="14" customFormat="1">
      <c r="B291" s="174"/>
      <c r="D291" s="159" t="s">
        <v>278</v>
      </c>
      <c r="E291" s="175" t="s">
        <v>1</v>
      </c>
      <c r="F291" s="176" t="s">
        <v>475</v>
      </c>
      <c r="H291" s="177">
        <v>29.175000000000001</v>
      </c>
      <c r="I291" s="178"/>
      <c r="L291" s="174"/>
      <c r="M291" s="179"/>
      <c r="T291" s="180"/>
      <c r="AT291" s="175" t="s">
        <v>278</v>
      </c>
      <c r="AU291" s="175" t="s">
        <v>88</v>
      </c>
      <c r="AV291" s="14" t="s">
        <v>88</v>
      </c>
      <c r="AW291" s="14" t="s">
        <v>32</v>
      </c>
      <c r="AX291" s="14" t="s">
        <v>75</v>
      </c>
      <c r="AY291" s="175" t="s">
        <v>273</v>
      </c>
    </row>
    <row r="292" spans="2:65" s="14" customFormat="1">
      <c r="B292" s="174"/>
      <c r="D292" s="159" t="s">
        <v>278</v>
      </c>
      <c r="E292" s="175" t="s">
        <v>1</v>
      </c>
      <c r="F292" s="176" t="s">
        <v>476</v>
      </c>
      <c r="H292" s="177">
        <v>35.863999999999997</v>
      </c>
      <c r="I292" s="178"/>
      <c r="L292" s="174"/>
      <c r="M292" s="179"/>
      <c r="T292" s="180"/>
      <c r="AT292" s="175" t="s">
        <v>278</v>
      </c>
      <c r="AU292" s="175" t="s">
        <v>88</v>
      </c>
      <c r="AV292" s="14" t="s">
        <v>88</v>
      </c>
      <c r="AW292" s="14" t="s">
        <v>32</v>
      </c>
      <c r="AX292" s="14" t="s">
        <v>75</v>
      </c>
      <c r="AY292" s="175" t="s">
        <v>273</v>
      </c>
    </row>
    <row r="293" spans="2:65" s="14" customFormat="1">
      <c r="B293" s="174"/>
      <c r="D293" s="159" t="s">
        <v>278</v>
      </c>
      <c r="E293" s="175" t="s">
        <v>1</v>
      </c>
      <c r="F293" s="176" t="s">
        <v>477</v>
      </c>
      <c r="H293" s="177">
        <v>26.25</v>
      </c>
      <c r="I293" s="178"/>
      <c r="L293" s="174"/>
      <c r="M293" s="179"/>
      <c r="T293" s="180"/>
      <c r="AT293" s="175" t="s">
        <v>278</v>
      </c>
      <c r="AU293" s="175" t="s">
        <v>88</v>
      </c>
      <c r="AV293" s="14" t="s">
        <v>88</v>
      </c>
      <c r="AW293" s="14" t="s">
        <v>32</v>
      </c>
      <c r="AX293" s="14" t="s">
        <v>75</v>
      </c>
      <c r="AY293" s="175" t="s">
        <v>273</v>
      </c>
    </row>
    <row r="294" spans="2:65" s="14" customFormat="1">
      <c r="B294" s="174"/>
      <c r="D294" s="159" t="s">
        <v>278</v>
      </c>
      <c r="E294" s="175" t="s">
        <v>1</v>
      </c>
      <c r="F294" s="176" t="s">
        <v>478</v>
      </c>
      <c r="H294" s="177">
        <v>32.939</v>
      </c>
      <c r="I294" s="178"/>
      <c r="L294" s="174"/>
      <c r="M294" s="179"/>
      <c r="T294" s="180"/>
      <c r="AT294" s="175" t="s">
        <v>278</v>
      </c>
      <c r="AU294" s="175" t="s">
        <v>88</v>
      </c>
      <c r="AV294" s="14" t="s">
        <v>88</v>
      </c>
      <c r="AW294" s="14" t="s">
        <v>32</v>
      </c>
      <c r="AX294" s="14" t="s">
        <v>75</v>
      </c>
      <c r="AY294" s="175" t="s">
        <v>273</v>
      </c>
    </row>
    <row r="295" spans="2:65" s="14" customFormat="1">
      <c r="B295" s="174"/>
      <c r="D295" s="159" t="s">
        <v>278</v>
      </c>
      <c r="E295" s="175" t="s">
        <v>1</v>
      </c>
      <c r="F295" s="176" t="s">
        <v>479</v>
      </c>
      <c r="H295" s="177">
        <v>84.132000000000005</v>
      </c>
      <c r="I295" s="178"/>
      <c r="L295" s="174"/>
      <c r="M295" s="179"/>
      <c r="T295" s="180"/>
      <c r="AT295" s="175" t="s">
        <v>278</v>
      </c>
      <c r="AU295" s="175" t="s">
        <v>88</v>
      </c>
      <c r="AV295" s="14" t="s">
        <v>88</v>
      </c>
      <c r="AW295" s="14" t="s">
        <v>32</v>
      </c>
      <c r="AX295" s="14" t="s">
        <v>75</v>
      </c>
      <c r="AY295" s="175" t="s">
        <v>273</v>
      </c>
    </row>
    <row r="296" spans="2:65" s="14" customFormat="1">
      <c r="B296" s="174"/>
      <c r="D296" s="159" t="s">
        <v>278</v>
      </c>
      <c r="E296" s="175" t="s">
        <v>1</v>
      </c>
      <c r="F296" s="176" t="s">
        <v>480</v>
      </c>
      <c r="H296" s="177">
        <v>95</v>
      </c>
      <c r="I296" s="178"/>
      <c r="L296" s="174"/>
      <c r="M296" s="179"/>
      <c r="T296" s="180"/>
      <c r="AT296" s="175" t="s">
        <v>278</v>
      </c>
      <c r="AU296" s="175" t="s">
        <v>88</v>
      </c>
      <c r="AV296" s="14" t="s">
        <v>88</v>
      </c>
      <c r="AW296" s="14" t="s">
        <v>32</v>
      </c>
      <c r="AX296" s="14" t="s">
        <v>75</v>
      </c>
      <c r="AY296" s="175" t="s">
        <v>273</v>
      </c>
    </row>
    <row r="297" spans="2:65" s="13" customFormat="1">
      <c r="B297" s="165"/>
      <c r="D297" s="159" t="s">
        <v>278</v>
      </c>
      <c r="E297" s="166" t="s">
        <v>170</v>
      </c>
      <c r="F297" s="167" t="s">
        <v>285</v>
      </c>
      <c r="H297" s="168">
        <v>1047.095</v>
      </c>
      <c r="I297" s="169"/>
      <c r="L297" s="165"/>
      <c r="M297" s="170"/>
      <c r="T297" s="171"/>
      <c r="AT297" s="166" t="s">
        <v>278</v>
      </c>
      <c r="AU297" s="166" t="s">
        <v>88</v>
      </c>
      <c r="AV297" s="13" t="s">
        <v>126</v>
      </c>
      <c r="AW297" s="13" t="s">
        <v>32</v>
      </c>
      <c r="AX297" s="13" t="s">
        <v>82</v>
      </c>
      <c r="AY297" s="166" t="s">
        <v>273</v>
      </c>
    </row>
    <row r="298" spans="2:65" s="14" customFormat="1">
      <c r="B298" s="174"/>
      <c r="D298" s="159" t="s">
        <v>278</v>
      </c>
      <c r="E298" s="175" t="s">
        <v>168</v>
      </c>
      <c r="F298" s="176" t="s">
        <v>481</v>
      </c>
      <c r="H298" s="177">
        <v>1047.095</v>
      </c>
      <c r="I298" s="178"/>
      <c r="L298" s="174"/>
      <c r="M298" s="179"/>
      <c r="T298" s="180"/>
      <c r="AT298" s="175" t="s">
        <v>278</v>
      </c>
      <c r="AU298" s="175" t="s">
        <v>88</v>
      </c>
      <c r="AV298" s="14" t="s">
        <v>88</v>
      </c>
      <c r="AW298" s="14" t="s">
        <v>32</v>
      </c>
      <c r="AX298" s="14" t="s">
        <v>75</v>
      </c>
      <c r="AY298" s="175" t="s">
        <v>273</v>
      </c>
    </row>
    <row r="299" spans="2:65" s="1" customFormat="1" ht="24.2" customHeight="1">
      <c r="B299" s="143"/>
      <c r="C299" s="144" t="s">
        <v>482</v>
      </c>
      <c r="D299" s="144" t="s">
        <v>274</v>
      </c>
      <c r="E299" s="145" t="s">
        <v>483</v>
      </c>
      <c r="F299" s="146" t="s">
        <v>484</v>
      </c>
      <c r="G299" s="147" t="s">
        <v>338</v>
      </c>
      <c r="H299" s="148">
        <v>132.87700000000001</v>
      </c>
      <c r="I299" s="149"/>
      <c r="J299" s="150">
        <f>ROUND(I299*H299,2)</f>
        <v>0</v>
      </c>
      <c r="K299" s="151"/>
      <c r="L299" s="32"/>
      <c r="M299" s="152" t="s">
        <v>1</v>
      </c>
      <c r="N299" s="153" t="s">
        <v>41</v>
      </c>
      <c r="P299" s="154">
        <f>O299*H299</f>
        <v>0</v>
      </c>
      <c r="Q299" s="154">
        <v>3.2456E-3</v>
      </c>
      <c r="R299" s="154">
        <f>Q299*H299</f>
        <v>0.43126559120000002</v>
      </c>
      <c r="S299" s="154">
        <v>0</v>
      </c>
      <c r="T299" s="155">
        <f>S299*H299</f>
        <v>0</v>
      </c>
      <c r="AR299" s="156" t="s">
        <v>126</v>
      </c>
      <c r="AT299" s="156" t="s">
        <v>274</v>
      </c>
      <c r="AU299" s="156" t="s">
        <v>88</v>
      </c>
      <c r="AY299" s="17" t="s">
        <v>273</v>
      </c>
      <c r="BE299" s="157">
        <f>IF(N299="základná",J299,0)</f>
        <v>0</v>
      </c>
      <c r="BF299" s="157">
        <f>IF(N299="znížená",J299,0)</f>
        <v>0</v>
      </c>
      <c r="BG299" s="157">
        <f>IF(N299="zákl. prenesená",J299,0)</f>
        <v>0</v>
      </c>
      <c r="BH299" s="157">
        <f>IF(N299="zníž. prenesená",J299,0)</f>
        <v>0</v>
      </c>
      <c r="BI299" s="157">
        <f>IF(N299="nulová",J299,0)</f>
        <v>0</v>
      </c>
      <c r="BJ299" s="17" t="s">
        <v>88</v>
      </c>
      <c r="BK299" s="157">
        <f>ROUND(I299*H299,2)</f>
        <v>0</v>
      </c>
      <c r="BL299" s="17" t="s">
        <v>126</v>
      </c>
      <c r="BM299" s="156" t="s">
        <v>485</v>
      </c>
    </row>
    <row r="300" spans="2:65" s="14" customFormat="1">
      <c r="B300" s="174"/>
      <c r="D300" s="159" t="s">
        <v>278</v>
      </c>
      <c r="E300" s="175" t="s">
        <v>1</v>
      </c>
      <c r="F300" s="176" t="s">
        <v>140</v>
      </c>
      <c r="H300" s="177">
        <v>132.87700000000001</v>
      </c>
      <c r="I300" s="178"/>
      <c r="L300" s="174"/>
      <c r="M300" s="179"/>
      <c r="T300" s="180"/>
      <c r="AT300" s="175" t="s">
        <v>278</v>
      </c>
      <c r="AU300" s="175" t="s">
        <v>88</v>
      </c>
      <c r="AV300" s="14" t="s">
        <v>88</v>
      </c>
      <c r="AW300" s="14" t="s">
        <v>32</v>
      </c>
      <c r="AX300" s="14" t="s">
        <v>82</v>
      </c>
      <c r="AY300" s="175" t="s">
        <v>273</v>
      </c>
    </row>
    <row r="301" spans="2:65" s="1" customFormat="1" ht="24.2" customHeight="1">
      <c r="B301" s="143"/>
      <c r="C301" s="144" t="s">
        <v>486</v>
      </c>
      <c r="D301" s="144" t="s">
        <v>274</v>
      </c>
      <c r="E301" s="145" t="s">
        <v>406</v>
      </c>
      <c r="F301" s="146" t="s">
        <v>407</v>
      </c>
      <c r="G301" s="147" t="s">
        <v>338</v>
      </c>
      <c r="H301" s="148">
        <v>132.87700000000001</v>
      </c>
      <c r="I301" s="149"/>
      <c r="J301" s="150">
        <f>ROUND(I301*H301,2)</f>
        <v>0</v>
      </c>
      <c r="K301" s="151"/>
      <c r="L301" s="32"/>
      <c r="M301" s="152" t="s">
        <v>1</v>
      </c>
      <c r="N301" s="153" t="s">
        <v>41</v>
      </c>
      <c r="P301" s="154">
        <f>O301*H301</f>
        <v>0</v>
      </c>
      <c r="Q301" s="154">
        <v>2.0000000000000001E-4</v>
      </c>
      <c r="R301" s="154">
        <f>Q301*H301</f>
        <v>2.6575400000000002E-2</v>
      </c>
      <c r="S301" s="154">
        <v>0</v>
      </c>
      <c r="T301" s="155">
        <f>S301*H301</f>
        <v>0</v>
      </c>
      <c r="AR301" s="156" t="s">
        <v>126</v>
      </c>
      <c r="AT301" s="156" t="s">
        <v>274</v>
      </c>
      <c r="AU301" s="156" t="s">
        <v>88</v>
      </c>
      <c r="AY301" s="17" t="s">
        <v>273</v>
      </c>
      <c r="BE301" s="157">
        <f>IF(N301="základná",J301,0)</f>
        <v>0</v>
      </c>
      <c r="BF301" s="157">
        <f>IF(N301="znížená",J301,0)</f>
        <v>0</v>
      </c>
      <c r="BG301" s="157">
        <f>IF(N301="zákl. prenesená",J301,0)</f>
        <v>0</v>
      </c>
      <c r="BH301" s="157">
        <f>IF(N301="zníž. prenesená",J301,0)</f>
        <v>0</v>
      </c>
      <c r="BI301" s="157">
        <f>IF(N301="nulová",J301,0)</f>
        <v>0</v>
      </c>
      <c r="BJ301" s="17" t="s">
        <v>88</v>
      </c>
      <c r="BK301" s="157">
        <f>ROUND(I301*H301,2)</f>
        <v>0</v>
      </c>
      <c r="BL301" s="17" t="s">
        <v>126</v>
      </c>
      <c r="BM301" s="156" t="s">
        <v>487</v>
      </c>
    </row>
    <row r="302" spans="2:65" s="14" customFormat="1">
      <c r="B302" s="174"/>
      <c r="D302" s="159" t="s">
        <v>278</v>
      </c>
      <c r="E302" s="175" t="s">
        <v>1</v>
      </c>
      <c r="F302" s="176" t="s">
        <v>140</v>
      </c>
      <c r="H302" s="177">
        <v>132.87700000000001</v>
      </c>
      <c r="I302" s="178"/>
      <c r="L302" s="174"/>
      <c r="M302" s="179"/>
      <c r="T302" s="180"/>
      <c r="AT302" s="175" t="s">
        <v>278</v>
      </c>
      <c r="AU302" s="175" t="s">
        <v>88</v>
      </c>
      <c r="AV302" s="14" t="s">
        <v>88</v>
      </c>
      <c r="AW302" s="14" t="s">
        <v>32</v>
      </c>
      <c r="AX302" s="14" t="s">
        <v>82</v>
      </c>
      <c r="AY302" s="175" t="s">
        <v>273</v>
      </c>
    </row>
    <row r="303" spans="2:65" s="1" customFormat="1" ht="24.2" customHeight="1">
      <c r="B303" s="143"/>
      <c r="C303" s="144" t="s">
        <v>488</v>
      </c>
      <c r="D303" s="144" t="s">
        <v>274</v>
      </c>
      <c r="E303" s="145" t="s">
        <v>489</v>
      </c>
      <c r="F303" s="146" t="s">
        <v>490</v>
      </c>
      <c r="G303" s="147" t="s">
        <v>338</v>
      </c>
      <c r="H303" s="148">
        <v>132.87700000000001</v>
      </c>
      <c r="I303" s="149"/>
      <c r="J303" s="150">
        <f>ROUND(I303*H303,2)</f>
        <v>0</v>
      </c>
      <c r="K303" s="151"/>
      <c r="L303" s="32"/>
      <c r="M303" s="152" t="s">
        <v>1</v>
      </c>
      <c r="N303" s="153" t="s">
        <v>41</v>
      </c>
      <c r="P303" s="154">
        <f>O303*H303</f>
        <v>0</v>
      </c>
      <c r="Q303" s="154">
        <v>6.5599999999999999E-3</v>
      </c>
      <c r="R303" s="154">
        <f>Q303*H303</f>
        <v>0.87167312000000008</v>
      </c>
      <c r="S303" s="154">
        <v>0</v>
      </c>
      <c r="T303" s="155">
        <f>S303*H303</f>
        <v>0</v>
      </c>
      <c r="AR303" s="156" t="s">
        <v>126</v>
      </c>
      <c r="AT303" s="156" t="s">
        <v>274</v>
      </c>
      <c r="AU303" s="156" t="s">
        <v>88</v>
      </c>
      <c r="AY303" s="17" t="s">
        <v>273</v>
      </c>
      <c r="BE303" s="157">
        <f>IF(N303="základná",J303,0)</f>
        <v>0</v>
      </c>
      <c r="BF303" s="157">
        <f>IF(N303="znížená",J303,0)</f>
        <v>0</v>
      </c>
      <c r="BG303" s="157">
        <f>IF(N303="zákl. prenesená",J303,0)</f>
        <v>0</v>
      </c>
      <c r="BH303" s="157">
        <f>IF(N303="zníž. prenesená",J303,0)</f>
        <v>0</v>
      </c>
      <c r="BI303" s="157">
        <f>IF(N303="nulová",J303,0)</f>
        <v>0</v>
      </c>
      <c r="BJ303" s="17" t="s">
        <v>88</v>
      </c>
      <c r="BK303" s="157">
        <f>ROUND(I303*H303,2)</f>
        <v>0</v>
      </c>
      <c r="BL303" s="17" t="s">
        <v>126</v>
      </c>
      <c r="BM303" s="156" t="s">
        <v>491</v>
      </c>
    </row>
    <row r="304" spans="2:65" s="12" customFormat="1">
      <c r="B304" s="158"/>
      <c r="D304" s="159" t="s">
        <v>278</v>
      </c>
      <c r="E304" s="160" t="s">
        <v>1</v>
      </c>
      <c r="F304" s="161" t="s">
        <v>492</v>
      </c>
      <c r="H304" s="160" t="s">
        <v>1</v>
      </c>
      <c r="I304" s="162"/>
      <c r="L304" s="158"/>
      <c r="M304" s="163"/>
      <c r="T304" s="164"/>
      <c r="AT304" s="160" t="s">
        <v>278</v>
      </c>
      <c r="AU304" s="160" t="s">
        <v>88</v>
      </c>
      <c r="AV304" s="12" t="s">
        <v>82</v>
      </c>
      <c r="AW304" s="12" t="s">
        <v>32</v>
      </c>
      <c r="AX304" s="12" t="s">
        <v>75</v>
      </c>
      <c r="AY304" s="160" t="s">
        <v>273</v>
      </c>
    </row>
    <row r="305" spans="2:65" s="12" customFormat="1" ht="22.5">
      <c r="B305" s="158"/>
      <c r="D305" s="159" t="s">
        <v>278</v>
      </c>
      <c r="E305" s="160" t="s">
        <v>1</v>
      </c>
      <c r="F305" s="161" t="s">
        <v>493</v>
      </c>
      <c r="H305" s="160" t="s">
        <v>1</v>
      </c>
      <c r="I305" s="162"/>
      <c r="L305" s="158"/>
      <c r="M305" s="163"/>
      <c r="T305" s="164"/>
      <c r="AT305" s="160" t="s">
        <v>278</v>
      </c>
      <c r="AU305" s="160" t="s">
        <v>88</v>
      </c>
      <c r="AV305" s="12" t="s">
        <v>82</v>
      </c>
      <c r="AW305" s="12" t="s">
        <v>32</v>
      </c>
      <c r="AX305" s="12" t="s">
        <v>75</v>
      </c>
      <c r="AY305" s="160" t="s">
        <v>273</v>
      </c>
    </row>
    <row r="306" spans="2:65" s="12" customFormat="1" ht="22.5">
      <c r="B306" s="158"/>
      <c r="D306" s="159" t="s">
        <v>278</v>
      </c>
      <c r="E306" s="160" t="s">
        <v>1</v>
      </c>
      <c r="F306" s="161" t="s">
        <v>494</v>
      </c>
      <c r="H306" s="160" t="s">
        <v>1</v>
      </c>
      <c r="I306" s="162"/>
      <c r="L306" s="158"/>
      <c r="M306" s="163"/>
      <c r="T306" s="164"/>
      <c r="AT306" s="160" t="s">
        <v>278</v>
      </c>
      <c r="AU306" s="160" t="s">
        <v>88</v>
      </c>
      <c r="AV306" s="12" t="s">
        <v>82</v>
      </c>
      <c r="AW306" s="12" t="s">
        <v>32</v>
      </c>
      <c r="AX306" s="12" t="s">
        <v>75</v>
      </c>
      <c r="AY306" s="160" t="s">
        <v>273</v>
      </c>
    </row>
    <row r="307" spans="2:65" s="12" customFormat="1">
      <c r="B307" s="158"/>
      <c r="D307" s="159" t="s">
        <v>278</v>
      </c>
      <c r="E307" s="160" t="s">
        <v>1</v>
      </c>
      <c r="F307" s="161" t="s">
        <v>495</v>
      </c>
      <c r="H307" s="160" t="s">
        <v>1</v>
      </c>
      <c r="I307" s="162"/>
      <c r="L307" s="158"/>
      <c r="M307" s="163"/>
      <c r="T307" s="164"/>
      <c r="AT307" s="160" t="s">
        <v>278</v>
      </c>
      <c r="AU307" s="160" t="s">
        <v>88</v>
      </c>
      <c r="AV307" s="12" t="s">
        <v>82</v>
      </c>
      <c r="AW307" s="12" t="s">
        <v>32</v>
      </c>
      <c r="AX307" s="12" t="s">
        <v>75</v>
      </c>
      <c r="AY307" s="160" t="s">
        <v>273</v>
      </c>
    </row>
    <row r="308" spans="2:65" s="12" customFormat="1">
      <c r="B308" s="158"/>
      <c r="D308" s="159" t="s">
        <v>278</v>
      </c>
      <c r="E308" s="160" t="s">
        <v>1</v>
      </c>
      <c r="F308" s="161" t="s">
        <v>496</v>
      </c>
      <c r="H308" s="160" t="s">
        <v>1</v>
      </c>
      <c r="I308" s="162"/>
      <c r="L308" s="158"/>
      <c r="M308" s="163"/>
      <c r="T308" s="164"/>
      <c r="AT308" s="160" t="s">
        <v>278</v>
      </c>
      <c r="AU308" s="160" t="s">
        <v>88</v>
      </c>
      <c r="AV308" s="12" t="s">
        <v>82</v>
      </c>
      <c r="AW308" s="12" t="s">
        <v>32</v>
      </c>
      <c r="AX308" s="12" t="s">
        <v>75</v>
      </c>
      <c r="AY308" s="160" t="s">
        <v>273</v>
      </c>
    </row>
    <row r="309" spans="2:65" s="12" customFormat="1">
      <c r="B309" s="158"/>
      <c r="D309" s="159" t="s">
        <v>278</v>
      </c>
      <c r="E309" s="160" t="s">
        <v>1</v>
      </c>
      <c r="F309" s="161" t="s">
        <v>497</v>
      </c>
      <c r="H309" s="160" t="s">
        <v>1</v>
      </c>
      <c r="I309" s="162"/>
      <c r="L309" s="158"/>
      <c r="M309" s="163"/>
      <c r="T309" s="164"/>
      <c r="AT309" s="160" t="s">
        <v>278</v>
      </c>
      <c r="AU309" s="160" t="s">
        <v>88</v>
      </c>
      <c r="AV309" s="12" t="s">
        <v>82</v>
      </c>
      <c r="AW309" s="12" t="s">
        <v>32</v>
      </c>
      <c r="AX309" s="12" t="s">
        <v>75</v>
      </c>
      <c r="AY309" s="160" t="s">
        <v>273</v>
      </c>
    </row>
    <row r="310" spans="2:65" s="12" customFormat="1" ht="22.5">
      <c r="B310" s="158"/>
      <c r="D310" s="159" t="s">
        <v>278</v>
      </c>
      <c r="E310" s="160" t="s">
        <v>1</v>
      </c>
      <c r="F310" s="161" t="s">
        <v>498</v>
      </c>
      <c r="H310" s="160" t="s">
        <v>1</v>
      </c>
      <c r="I310" s="162"/>
      <c r="L310" s="158"/>
      <c r="M310" s="163"/>
      <c r="T310" s="164"/>
      <c r="AT310" s="160" t="s">
        <v>278</v>
      </c>
      <c r="AU310" s="160" t="s">
        <v>88</v>
      </c>
      <c r="AV310" s="12" t="s">
        <v>82</v>
      </c>
      <c r="AW310" s="12" t="s">
        <v>32</v>
      </c>
      <c r="AX310" s="12" t="s">
        <v>75</v>
      </c>
      <c r="AY310" s="160" t="s">
        <v>273</v>
      </c>
    </row>
    <row r="311" spans="2:65" s="12" customFormat="1">
      <c r="B311" s="158"/>
      <c r="D311" s="159" t="s">
        <v>278</v>
      </c>
      <c r="E311" s="160" t="s">
        <v>1</v>
      </c>
      <c r="F311" s="161" t="s">
        <v>499</v>
      </c>
      <c r="H311" s="160" t="s">
        <v>1</v>
      </c>
      <c r="I311" s="162"/>
      <c r="L311" s="158"/>
      <c r="M311" s="163"/>
      <c r="T311" s="164"/>
      <c r="AT311" s="160" t="s">
        <v>278</v>
      </c>
      <c r="AU311" s="160" t="s">
        <v>88</v>
      </c>
      <c r="AV311" s="12" t="s">
        <v>82</v>
      </c>
      <c r="AW311" s="12" t="s">
        <v>32</v>
      </c>
      <c r="AX311" s="12" t="s">
        <v>75</v>
      </c>
      <c r="AY311" s="160" t="s">
        <v>273</v>
      </c>
    </row>
    <row r="312" spans="2:65" s="12" customFormat="1">
      <c r="B312" s="158"/>
      <c r="D312" s="159" t="s">
        <v>278</v>
      </c>
      <c r="E312" s="160" t="s">
        <v>1</v>
      </c>
      <c r="F312" s="161" t="s">
        <v>500</v>
      </c>
      <c r="H312" s="160" t="s">
        <v>1</v>
      </c>
      <c r="I312" s="162"/>
      <c r="L312" s="158"/>
      <c r="M312" s="163"/>
      <c r="T312" s="164"/>
      <c r="AT312" s="160" t="s">
        <v>278</v>
      </c>
      <c r="AU312" s="160" t="s">
        <v>88</v>
      </c>
      <c r="AV312" s="12" t="s">
        <v>82</v>
      </c>
      <c r="AW312" s="12" t="s">
        <v>32</v>
      </c>
      <c r="AX312" s="12" t="s">
        <v>75</v>
      </c>
      <c r="AY312" s="160" t="s">
        <v>273</v>
      </c>
    </row>
    <row r="313" spans="2:65" s="14" customFormat="1">
      <c r="B313" s="174"/>
      <c r="D313" s="159" t="s">
        <v>278</v>
      </c>
      <c r="E313" s="175" t="s">
        <v>1</v>
      </c>
      <c r="F313" s="176" t="s">
        <v>501</v>
      </c>
      <c r="H313" s="177">
        <v>18.408000000000001</v>
      </c>
      <c r="I313" s="178"/>
      <c r="L313" s="174"/>
      <c r="M313" s="179"/>
      <c r="T313" s="180"/>
      <c r="AT313" s="175" t="s">
        <v>278</v>
      </c>
      <c r="AU313" s="175" t="s">
        <v>88</v>
      </c>
      <c r="AV313" s="14" t="s">
        <v>88</v>
      </c>
      <c r="AW313" s="14" t="s">
        <v>32</v>
      </c>
      <c r="AX313" s="14" t="s">
        <v>75</v>
      </c>
      <c r="AY313" s="175" t="s">
        <v>273</v>
      </c>
    </row>
    <row r="314" spans="2:65" s="14" customFormat="1">
      <c r="B314" s="174"/>
      <c r="D314" s="159" t="s">
        <v>278</v>
      </c>
      <c r="E314" s="175" t="s">
        <v>1</v>
      </c>
      <c r="F314" s="176" t="s">
        <v>502</v>
      </c>
      <c r="H314" s="177">
        <v>97.703999999999994</v>
      </c>
      <c r="I314" s="178"/>
      <c r="L314" s="174"/>
      <c r="M314" s="179"/>
      <c r="T314" s="180"/>
      <c r="AT314" s="175" t="s">
        <v>278</v>
      </c>
      <c r="AU314" s="175" t="s">
        <v>88</v>
      </c>
      <c r="AV314" s="14" t="s">
        <v>88</v>
      </c>
      <c r="AW314" s="14" t="s">
        <v>32</v>
      </c>
      <c r="AX314" s="14" t="s">
        <v>75</v>
      </c>
      <c r="AY314" s="175" t="s">
        <v>273</v>
      </c>
    </row>
    <row r="315" spans="2:65" s="14" customFormat="1">
      <c r="B315" s="174"/>
      <c r="D315" s="159" t="s">
        <v>278</v>
      </c>
      <c r="E315" s="175" t="s">
        <v>1</v>
      </c>
      <c r="F315" s="176" t="s">
        <v>503</v>
      </c>
      <c r="H315" s="177">
        <v>4.6020000000000003</v>
      </c>
      <c r="I315" s="178"/>
      <c r="L315" s="174"/>
      <c r="M315" s="179"/>
      <c r="T315" s="180"/>
      <c r="AT315" s="175" t="s">
        <v>278</v>
      </c>
      <c r="AU315" s="175" t="s">
        <v>88</v>
      </c>
      <c r="AV315" s="14" t="s">
        <v>88</v>
      </c>
      <c r="AW315" s="14" t="s">
        <v>32</v>
      </c>
      <c r="AX315" s="14" t="s">
        <v>75</v>
      </c>
      <c r="AY315" s="175" t="s">
        <v>273</v>
      </c>
    </row>
    <row r="316" spans="2:65" s="14" customFormat="1">
      <c r="B316" s="174"/>
      <c r="D316" s="159" t="s">
        <v>278</v>
      </c>
      <c r="E316" s="175" t="s">
        <v>1</v>
      </c>
      <c r="F316" s="176" t="s">
        <v>504</v>
      </c>
      <c r="H316" s="177">
        <v>12.163</v>
      </c>
      <c r="I316" s="178"/>
      <c r="L316" s="174"/>
      <c r="M316" s="179"/>
      <c r="T316" s="180"/>
      <c r="AT316" s="175" t="s">
        <v>278</v>
      </c>
      <c r="AU316" s="175" t="s">
        <v>88</v>
      </c>
      <c r="AV316" s="14" t="s">
        <v>88</v>
      </c>
      <c r="AW316" s="14" t="s">
        <v>32</v>
      </c>
      <c r="AX316" s="14" t="s">
        <v>75</v>
      </c>
      <c r="AY316" s="175" t="s">
        <v>273</v>
      </c>
    </row>
    <row r="317" spans="2:65" s="13" customFormat="1">
      <c r="B317" s="165"/>
      <c r="D317" s="159" t="s">
        <v>278</v>
      </c>
      <c r="E317" s="166" t="s">
        <v>140</v>
      </c>
      <c r="F317" s="167" t="s">
        <v>285</v>
      </c>
      <c r="H317" s="168">
        <v>132.87700000000001</v>
      </c>
      <c r="I317" s="169"/>
      <c r="L317" s="165"/>
      <c r="M317" s="170"/>
      <c r="T317" s="171"/>
      <c r="AT317" s="166" t="s">
        <v>278</v>
      </c>
      <c r="AU317" s="166" t="s">
        <v>88</v>
      </c>
      <c r="AV317" s="13" t="s">
        <v>126</v>
      </c>
      <c r="AW317" s="13" t="s">
        <v>32</v>
      </c>
      <c r="AX317" s="13" t="s">
        <v>82</v>
      </c>
      <c r="AY317" s="166" t="s">
        <v>273</v>
      </c>
    </row>
    <row r="318" spans="2:65" s="1" customFormat="1" ht="24.2" customHeight="1">
      <c r="B318" s="143"/>
      <c r="C318" s="144" t="s">
        <v>505</v>
      </c>
      <c r="D318" s="144" t="s">
        <v>274</v>
      </c>
      <c r="E318" s="145" t="s">
        <v>506</v>
      </c>
      <c r="F318" s="146" t="s">
        <v>507</v>
      </c>
      <c r="G318" s="147" t="s">
        <v>344</v>
      </c>
      <c r="H318" s="148">
        <v>12</v>
      </c>
      <c r="I318" s="149"/>
      <c r="J318" s="150">
        <f>ROUND(I318*H318,2)</f>
        <v>0</v>
      </c>
      <c r="K318" s="151"/>
      <c r="L318" s="32"/>
      <c r="M318" s="152" t="s">
        <v>1</v>
      </c>
      <c r="N318" s="153" t="s">
        <v>41</v>
      </c>
      <c r="P318" s="154">
        <f>O318*H318</f>
        <v>0</v>
      </c>
      <c r="Q318" s="154">
        <v>2.7980000000000001E-3</v>
      </c>
      <c r="R318" s="154">
        <f>Q318*H318</f>
        <v>3.3576000000000002E-2</v>
      </c>
      <c r="S318" s="154">
        <v>0</v>
      </c>
      <c r="T318" s="155">
        <f>S318*H318</f>
        <v>0</v>
      </c>
      <c r="AR318" s="156" t="s">
        <v>126</v>
      </c>
      <c r="AT318" s="156" t="s">
        <v>274</v>
      </c>
      <c r="AU318" s="156" t="s">
        <v>88</v>
      </c>
      <c r="AY318" s="17" t="s">
        <v>273</v>
      </c>
      <c r="BE318" s="157">
        <f>IF(N318="základná",J318,0)</f>
        <v>0</v>
      </c>
      <c r="BF318" s="157">
        <f>IF(N318="znížená",J318,0)</f>
        <v>0</v>
      </c>
      <c r="BG318" s="157">
        <f>IF(N318="zákl. prenesená",J318,0)</f>
        <v>0</v>
      </c>
      <c r="BH318" s="157">
        <f>IF(N318="zníž. prenesená",J318,0)</f>
        <v>0</v>
      </c>
      <c r="BI318" s="157">
        <f>IF(N318="nulová",J318,0)</f>
        <v>0</v>
      </c>
      <c r="BJ318" s="17" t="s">
        <v>88</v>
      </c>
      <c r="BK318" s="157">
        <f>ROUND(I318*H318,2)</f>
        <v>0</v>
      </c>
      <c r="BL318" s="17" t="s">
        <v>126</v>
      </c>
      <c r="BM318" s="156" t="s">
        <v>508</v>
      </c>
    </row>
    <row r="319" spans="2:65" s="1" customFormat="1" ht="33" customHeight="1">
      <c r="B319" s="143"/>
      <c r="C319" s="144" t="s">
        <v>509</v>
      </c>
      <c r="D319" s="144" t="s">
        <v>274</v>
      </c>
      <c r="E319" s="145" t="s">
        <v>510</v>
      </c>
      <c r="F319" s="146" t="s">
        <v>511</v>
      </c>
      <c r="G319" s="147" t="s">
        <v>344</v>
      </c>
      <c r="H319" s="148">
        <v>12.41</v>
      </c>
      <c r="I319" s="149"/>
      <c r="J319" s="150">
        <f>ROUND(I319*H319,2)</f>
        <v>0</v>
      </c>
      <c r="K319" s="151"/>
      <c r="L319" s="32"/>
      <c r="M319" s="152" t="s">
        <v>1</v>
      </c>
      <c r="N319" s="153" t="s">
        <v>41</v>
      </c>
      <c r="P319" s="154">
        <f>O319*H319</f>
        <v>0</v>
      </c>
      <c r="Q319" s="154">
        <v>1.8638999999999999E-2</v>
      </c>
      <c r="R319" s="154">
        <f>Q319*H319</f>
        <v>0.23130998999999999</v>
      </c>
      <c r="S319" s="154">
        <v>0</v>
      </c>
      <c r="T319" s="155">
        <f>S319*H319</f>
        <v>0</v>
      </c>
      <c r="AR319" s="156" t="s">
        <v>126</v>
      </c>
      <c r="AT319" s="156" t="s">
        <v>274</v>
      </c>
      <c r="AU319" s="156" t="s">
        <v>88</v>
      </c>
      <c r="AY319" s="17" t="s">
        <v>273</v>
      </c>
      <c r="BE319" s="157">
        <f>IF(N319="základná",J319,0)</f>
        <v>0</v>
      </c>
      <c r="BF319" s="157">
        <f>IF(N319="znížená",J319,0)</f>
        <v>0</v>
      </c>
      <c r="BG319" s="157">
        <f>IF(N319="zákl. prenesená",J319,0)</f>
        <v>0</v>
      </c>
      <c r="BH319" s="157">
        <f>IF(N319="zníž. prenesená",J319,0)</f>
        <v>0</v>
      </c>
      <c r="BI319" s="157">
        <f>IF(N319="nulová",J319,0)</f>
        <v>0</v>
      </c>
      <c r="BJ319" s="17" t="s">
        <v>88</v>
      </c>
      <c r="BK319" s="157">
        <f>ROUND(I319*H319,2)</f>
        <v>0</v>
      </c>
      <c r="BL319" s="17" t="s">
        <v>126</v>
      </c>
      <c r="BM319" s="156" t="s">
        <v>512</v>
      </c>
    </row>
    <row r="320" spans="2:65" s="1" customFormat="1" ht="21.75" customHeight="1">
      <c r="B320" s="143"/>
      <c r="C320" s="144" t="s">
        <v>513</v>
      </c>
      <c r="D320" s="144" t="s">
        <v>274</v>
      </c>
      <c r="E320" s="145" t="s">
        <v>514</v>
      </c>
      <c r="F320" s="146" t="s">
        <v>515</v>
      </c>
      <c r="G320" s="147" t="s">
        <v>338</v>
      </c>
      <c r="H320" s="148">
        <v>675</v>
      </c>
      <c r="I320" s="149"/>
      <c r="J320" s="150">
        <f>ROUND(I320*H320,2)</f>
        <v>0</v>
      </c>
      <c r="K320" s="151"/>
      <c r="L320" s="32"/>
      <c r="M320" s="152" t="s">
        <v>1</v>
      </c>
      <c r="N320" s="153" t="s">
        <v>41</v>
      </c>
      <c r="P320" s="154">
        <f>O320*H320</f>
        <v>0</v>
      </c>
      <c r="Q320" s="154">
        <v>3.1500000000000001E-4</v>
      </c>
      <c r="R320" s="154">
        <f>Q320*H320</f>
        <v>0.21262500000000001</v>
      </c>
      <c r="S320" s="154">
        <v>0</v>
      </c>
      <c r="T320" s="155">
        <f>S320*H320</f>
        <v>0</v>
      </c>
      <c r="AR320" s="156" t="s">
        <v>126</v>
      </c>
      <c r="AT320" s="156" t="s">
        <v>274</v>
      </c>
      <c r="AU320" s="156" t="s">
        <v>88</v>
      </c>
      <c r="AY320" s="17" t="s">
        <v>273</v>
      </c>
      <c r="BE320" s="157">
        <f>IF(N320="základná",J320,0)</f>
        <v>0</v>
      </c>
      <c r="BF320" s="157">
        <f>IF(N320="znížená",J320,0)</f>
        <v>0</v>
      </c>
      <c r="BG320" s="157">
        <f>IF(N320="zákl. prenesená",J320,0)</f>
        <v>0</v>
      </c>
      <c r="BH320" s="157">
        <f>IF(N320="zníž. prenesená",J320,0)</f>
        <v>0</v>
      </c>
      <c r="BI320" s="157">
        <f>IF(N320="nulová",J320,0)</f>
        <v>0</v>
      </c>
      <c r="BJ320" s="17" t="s">
        <v>88</v>
      </c>
      <c r="BK320" s="157">
        <f>ROUND(I320*H320,2)</f>
        <v>0</v>
      </c>
      <c r="BL320" s="17" t="s">
        <v>126</v>
      </c>
      <c r="BM320" s="156" t="s">
        <v>516</v>
      </c>
    </row>
    <row r="321" spans="2:65" s="14" customFormat="1">
      <c r="B321" s="174"/>
      <c r="D321" s="159" t="s">
        <v>278</v>
      </c>
      <c r="E321" s="175" t="s">
        <v>1</v>
      </c>
      <c r="F321" s="176" t="s">
        <v>147</v>
      </c>
      <c r="H321" s="177">
        <v>475</v>
      </c>
      <c r="I321" s="178"/>
      <c r="L321" s="174"/>
      <c r="M321" s="179"/>
      <c r="T321" s="180"/>
      <c r="AT321" s="175" t="s">
        <v>278</v>
      </c>
      <c r="AU321" s="175" t="s">
        <v>88</v>
      </c>
      <c r="AV321" s="14" t="s">
        <v>88</v>
      </c>
      <c r="AW321" s="14" t="s">
        <v>32</v>
      </c>
      <c r="AX321" s="14" t="s">
        <v>75</v>
      </c>
      <c r="AY321" s="175" t="s">
        <v>273</v>
      </c>
    </row>
    <row r="322" spans="2:65" s="14" customFormat="1">
      <c r="B322" s="174"/>
      <c r="D322" s="159" t="s">
        <v>278</v>
      </c>
      <c r="E322" s="175" t="s">
        <v>1</v>
      </c>
      <c r="F322" s="176" t="s">
        <v>517</v>
      </c>
      <c r="H322" s="177">
        <v>200</v>
      </c>
      <c r="I322" s="178"/>
      <c r="L322" s="174"/>
      <c r="M322" s="179"/>
      <c r="T322" s="180"/>
      <c r="AT322" s="175" t="s">
        <v>278</v>
      </c>
      <c r="AU322" s="175" t="s">
        <v>88</v>
      </c>
      <c r="AV322" s="14" t="s">
        <v>88</v>
      </c>
      <c r="AW322" s="14" t="s">
        <v>32</v>
      </c>
      <c r="AX322" s="14" t="s">
        <v>75</v>
      </c>
      <c r="AY322" s="175" t="s">
        <v>273</v>
      </c>
    </row>
    <row r="323" spans="2:65" s="13" customFormat="1">
      <c r="B323" s="165"/>
      <c r="D323" s="159" t="s">
        <v>278</v>
      </c>
      <c r="E323" s="166" t="s">
        <v>1</v>
      </c>
      <c r="F323" s="167" t="s">
        <v>285</v>
      </c>
      <c r="H323" s="168">
        <v>675</v>
      </c>
      <c r="I323" s="169"/>
      <c r="L323" s="165"/>
      <c r="M323" s="170"/>
      <c r="T323" s="171"/>
      <c r="AT323" s="166" t="s">
        <v>278</v>
      </c>
      <c r="AU323" s="166" t="s">
        <v>88</v>
      </c>
      <c r="AV323" s="13" t="s">
        <v>126</v>
      </c>
      <c r="AW323" s="13" t="s">
        <v>32</v>
      </c>
      <c r="AX323" s="13" t="s">
        <v>82</v>
      </c>
      <c r="AY323" s="166" t="s">
        <v>273</v>
      </c>
    </row>
    <row r="324" spans="2:65" s="1" customFormat="1" ht="16.5" customHeight="1">
      <c r="B324" s="143"/>
      <c r="C324" s="144" t="s">
        <v>518</v>
      </c>
      <c r="D324" s="144" t="s">
        <v>274</v>
      </c>
      <c r="E324" s="145" t="s">
        <v>519</v>
      </c>
      <c r="F324" s="146" t="s">
        <v>520</v>
      </c>
      <c r="G324" s="147" t="s">
        <v>344</v>
      </c>
      <c r="H324" s="148">
        <v>175</v>
      </c>
      <c r="I324" s="149"/>
      <c r="J324" s="150">
        <f>ROUND(I324*H324,2)</f>
        <v>0</v>
      </c>
      <c r="K324" s="151"/>
      <c r="L324" s="32"/>
      <c r="M324" s="152" t="s">
        <v>1</v>
      </c>
      <c r="N324" s="153" t="s">
        <v>41</v>
      </c>
      <c r="P324" s="154">
        <f>O324*H324</f>
        <v>0</v>
      </c>
      <c r="Q324" s="154">
        <v>0</v>
      </c>
      <c r="R324" s="154">
        <f>Q324*H324</f>
        <v>0</v>
      </c>
      <c r="S324" s="154">
        <v>0</v>
      </c>
      <c r="T324" s="155">
        <f>S324*H324</f>
        <v>0</v>
      </c>
      <c r="AR324" s="156" t="s">
        <v>126</v>
      </c>
      <c r="AT324" s="156" t="s">
        <v>274</v>
      </c>
      <c r="AU324" s="156" t="s">
        <v>88</v>
      </c>
      <c r="AY324" s="17" t="s">
        <v>273</v>
      </c>
      <c r="BE324" s="157">
        <f>IF(N324="základná",J324,0)</f>
        <v>0</v>
      </c>
      <c r="BF324" s="157">
        <f>IF(N324="znížená",J324,0)</f>
        <v>0</v>
      </c>
      <c r="BG324" s="157">
        <f>IF(N324="zákl. prenesená",J324,0)</f>
        <v>0</v>
      </c>
      <c r="BH324" s="157">
        <f>IF(N324="zníž. prenesená",J324,0)</f>
        <v>0</v>
      </c>
      <c r="BI324" s="157">
        <f>IF(N324="nulová",J324,0)</f>
        <v>0</v>
      </c>
      <c r="BJ324" s="17" t="s">
        <v>88</v>
      </c>
      <c r="BK324" s="157">
        <f>ROUND(I324*H324,2)</f>
        <v>0</v>
      </c>
      <c r="BL324" s="17" t="s">
        <v>126</v>
      </c>
      <c r="BM324" s="156" t="s">
        <v>521</v>
      </c>
    </row>
    <row r="325" spans="2:65" s="1" customFormat="1" ht="33" customHeight="1">
      <c r="B325" s="143"/>
      <c r="C325" s="188" t="s">
        <v>522</v>
      </c>
      <c r="D325" s="188" t="s">
        <v>523</v>
      </c>
      <c r="E325" s="189" t="s">
        <v>524</v>
      </c>
      <c r="F325" s="190" t="s">
        <v>525</v>
      </c>
      <c r="G325" s="191" t="s">
        <v>344</v>
      </c>
      <c r="H325" s="192">
        <v>175</v>
      </c>
      <c r="I325" s="193"/>
      <c r="J325" s="194">
        <f>ROUND(I325*H325,2)</f>
        <v>0</v>
      </c>
      <c r="K325" s="195"/>
      <c r="L325" s="196"/>
      <c r="M325" s="197" t="s">
        <v>1</v>
      </c>
      <c r="N325" s="198" t="s">
        <v>41</v>
      </c>
      <c r="P325" s="154">
        <f>O325*H325</f>
        <v>0</v>
      </c>
      <c r="Q325" s="154">
        <v>0</v>
      </c>
      <c r="R325" s="154">
        <f>Q325*H325</f>
        <v>0</v>
      </c>
      <c r="S325" s="154">
        <v>0</v>
      </c>
      <c r="T325" s="155">
        <f>S325*H325</f>
        <v>0</v>
      </c>
      <c r="AR325" s="156" t="s">
        <v>330</v>
      </c>
      <c r="AT325" s="156" t="s">
        <v>523</v>
      </c>
      <c r="AU325" s="156" t="s">
        <v>88</v>
      </c>
      <c r="AY325" s="17" t="s">
        <v>273</v>
      </c>
      <c r="BE325" s="157">
        <f>IF(N325="základná",J325,0)</f>
        <v>0</v>
      </c>
      <c r="BF325" s="157">
        <f>IF(N325="znížená",J325,0)</f>
        <v>0</v>
      </c>
      <c r="BG325" s="157">
        <f>IF(N325="zákl. prenesená",J325,0)</f>
        <v>0</v>
      </c>
      <c r="BH325" s="157">
        <f>IF(N325="zníž. prenesená",J325,0)</f>
        <v>0</v>
      </c>
      <c r="BI325" s="157">
        <f>IF(N325="nulová",J325,0)</f>
        <v>0</v>
      </c>
      <c r="BJ325" s="17" t="s">
        <v>88</v>
      </c>
      <c r="BK325" s="157">
        <f>ROUND(I325*H325,2)</f>
        <v>0</v>
      </c>
      <c r="BL325" s="17" t="s">
        <v>126</v>
      </c>
      <c r="BM325" s="156" t="s">
        <v>526</v>
      </c>
    </row>
    <row r="326" spans="2:65" s="1" customFormat="1" ht="24.2" customHeight="1">
      <c r="B326" s="143"/>
      <c r="C326" s="144" t="s">
        <v>527</v>
      </c>
      <c r="D326" s="144" t="s">
        <v>274</v>
      </c>
      <c r="E326" s="145" t="s">
        <v>528</v>
      </c>
      <c r="F326" s="146" t="s">
        <v>529</v>
      </c>
      <c r="G326" s="147" t="s">
        <v>338</v>
      </c>
      <c r="H326" s="148">
        <v>2</v>
      </c>
      <c r="I326" s="149"/>
      <c r="J326" s="150">
        <f>ROUND(I326*H326,2)</f>
        <v>0</v>
      </c>
      <c r="K326" s="151"/>
      <c r="L326" s="32"/>
      <c r="M326" s="152" t="s">
        <v>1</v>
      </c>
      <c r="N326" s="153" t="s">
        <v>41</v>
      </c>
      <c r="P326" s="154">
        <f>O326*H326</f>
        <v>0</v>
      </c>
      <c r="Q326" s="154">
        <v>8.8065000000000004E-2</v>
      </c>
      <c r="R326" s="154">
        <f>Q326*H326</f>
        <v>0.17613000000000001</v>
      </c>
      <c r="S326" s="154">
        <v>0</v>
      </c>
      <c r="T326" s="155">
        <f>S326*H326</f>
        <v>0</v>
      </c>
      <c r="AR326" s="156" t="s">
        <v>126</v>
      </c>
      <c r="AT326" s="156" t="s">
        <v>274</v>
      </c>
      <c r="AU326" s="156" t="s">
        <v>88</v>
      </c>
      <c r="AY326" s="17" t="s">
        <v>273</v>
      </c>
      <c r="BE326" s="157">
        <f>IF(N326="základná",J326,0)</f>
        <v>0</v>
      </c>
      <c r="BF326" s="157">
        <f>IF(N326="znížená",J326,0)</f>
        <v>0</v>
      </c>
      <c r="BG326" s="157">
        <f>IF(N326="zákl. prenesená",J326,0)</f>
        <v>0</v>
      </c>
      <c r="BH326" s="157">
        <f>IF(N326="zníž. prenesená",J326,0)</f>
        <v>0</v>
      </c>
      <c r="BI326" s="157">
        <f>IF(N326="nulová",J326,0)</f>
        <v>0</v>
      </c>
      <c r="BJ326" s="17" t="s">
        <v>88</v>
      </c>
      <c r="BK326" s="157">
        <f>ROUND(I326*H326,2)</f>
        <v>0</v>
      </c>
      <c r="BL326" s="17" t="s">
        <v>126</v>
      </c>
      <c r="BM326" s="156" t="s">
        <v>530</v>
      </c>
    </row>
    <row r="327" spans="2:65" s="14" customFormat="1">
      <c r="B327" s="174"/>
      <c r="D327" s="159" t="s">
        <v>278</v>
      </c>
      <c r="E327" s="175" t="s">
        <v>1</v>
      </c>
      <c r="F327" s="176" t="s">
        <v>531</v>
      </c>
      <c r="H327" s="177">
        <v>2</v>
      </c>
      <c r="I327" s="178"/>
      <c r="L327" s="174"/>
      <c r="M327" s="179"/>
      <c r="T327" s="180"/>
      <c r="AT327" s="175" t="s">
        <v>278</v>
      </c>
      <c r="AU327" s="175" t="s">
        <v>88</v>
      </c>
      <c r="AV327" s="14" t="s">
        <v>88</v>
      </c>
      <c r="AW327" s="14" t="s">
        <v>32</v>
      </c>
      <c r="AX327" s="14" t="s">
        <v>75</v>
      </c>
      <c r="AY327" s="175" t="s">
        <v>273</v>
      </c>
    </row>
    <row r="328" spans="2:65" s="13" customFormat="1">
      <c r="B328" s="165"/>
      <c r="D328" s="159" t="s">
        <v>278</v>
      </c>
      <c r="E328" s="166" t="s">
        <v>1</v>
      </c>
      <c r="F328" s="167" t="s">
        <v>285</v>
      </c>
      <c r="H328" s="168">
        <v>2</v>
      </c>
      <c r="I328" s="169"/>
      <c r="L328" s="165"/>
      <c r="M328" s="170"/>
      <c r="T328" s="171"/>
      <c r="AT328" s="166" t="s">
        <v>278</v>
      </c>
      <c r="AU328" s="166" t="s">
        <v>88</v>
      </c>
      <c r="AV328" s="13" t="s">
        <v>126</v>
      </c>
      <c r="AW328" s="13" t="s">
        <v>32</v>
      </c>
      <c r="AX328" s="13" t="s">
        <v>82</v>
      </c>
      <c r="AY328" s="166" t="s">
        <v>273</v>
      </c>
    </row>
    <row r="329" spans="2:65" s="1" customFormat="1" ht="24.2" customHeight="1">
      <c r="B329" s="143"/>
      <c r="C329" s="144" t="s">
        <v>532</v>
      </c>
      <c r="D329" s="144" t="s">
        <v>274</v>
      </c>
      <c r="E329" s="145" t="s">
        <v>533</v>
      </c>
      <c r="F329" s="146" t="s">
        <v>534</v>
      </c>
      <c r="G329" s="147" t="s">
        <v>338</v>
      </c>
      <c r="H329" s="148">
        <v>13.5</v>
      </c>
      <c r="I329" s="149"/>
      <c r="J329" s="150">
        <f>ROUND(I329*H329,2)</f>
        <v>0</v>
      </c>
      <c r="K329" s="151"/>
      <c r="L329" s="32"/>
      <c r="M329" s="152" t="s">
        <v>1</v>
      </c>
      <c r="N329" s="153" t="s">
        <v>41</v>
      </c>
      <c r="P329" s="154">
        <f>O329*H329</f>
        <v>0</v>
      </c>
      <c r="Q329" s="154">
        <v>9.7850000000000006E-2</v>
      </c>
      <c r="R329" s="154">
        <f>Q329*H329</f>
        <v>1.320975</v>
      </c>
      <c r="S329" s="154">
        <v>0</v>
      </c>
      <c r="T329" s="155">
        <f>S329*H329</f>
        <v>0</v>
      </c>
      <c r="AR329" s="156" t="s">
        <v>126</v>
      </c>
      <c r="AT329" s="156" t="s">
        <v>274</v>
      </c>
      <c r="AU329" s="156" t="s">
        <v>88</v>
      </c>
      <c r="AY329" s="17" t="s">
        <v>273</v>
      </c>
      <c r="BE329" s="157">
        <f>IF(N329="základná",J329,0)</f>
        <v>0</v>
      </c>
      <c r="BF329" s="157">
        <f>IF(N329="znížená",J329,0)</f>
        <v>0</v>
      </c>
      <c r="BG329" s="157">
        <f>IF(N329="zákl. prenesená",J329,0)</f>
        <v>0</v>
      </c>
      <c r="BH329" s="157">
        <f>IF(N329="zníž. prenesená",J329,0)</f>
        <v>0</v>
      </c>
      <c r="BI329" s="157">
        <f>IF(N329="nulová",J329,0)</f>
        <v>0</v>
      </c>
      <c r="BJ329" s="17" t="s">
        <v>88</v>
      </c>
      <c r="BK329" s="157">
        <f>ROUND(I329*H329,2)</f>
        <v>0</v>
      </c>
      <c r="BL329" s="17" t="s">
        <v>126</v>
      </c>
      <c r="BM329" s="156" t="s">
        <v>535</v>
      </c>
    </row>
    <row r="330" spans="2:65" s="1" customFormat="1" ht="24.2" customHeight="1">
      <c r="B330" s="143"/>
      <c r="C330" s="144" t="s">
        <v>536</v>
      </c>
      <c r="D330" s="144" t="s">
        <v>274</v>
      </c>
      <c r="E330" s="145" t="s">
        <v>537</v>
      </c>
      <c r="F330" s="146" t="s">
        <v>538</v>
      </c>
      <c r="G330" s="147" t="s">
        <v>338</v>
      </c>
      <c r="H330" s="148">
        <v>185.56</v>
      </c>
      <c r="I330" s="149"/>
      <c r="J330" s="150">
        <f>ROUND(I330*H330,2)</f>
        <v>0</v>
      </c>
      <c r="K330" s="151"/>
      <c r="L330" s="32"/>
      <c r="M330" s="152" t="s">
        <v>1</v>
      </c>
      <c r="N330" s="153" t="s">
        <v>41</v>
      </c>
      <c r="P330" s="154">
        <f>O330*H330</f>
        <v>0</v>
      </c>
      <c r="Q330" s="154">
        <v>6.5279999999999999E-3</v>
      </c>
      <c r="R330" s="154">
        <f>Q330*H330</f>
        <v>1.2113356799999999</v>
      </c>
      <c r="S330" s="154">
        <v>0</v>
      </c>
      <c r="T330" s="155">
        <f>S330*H330</f>
        <v>0</v>
      </c>
      <c r="AR330" s="156" t="s">
        <v>126</v>
      </c>
      <c r="AT330" s="156" t="s">
        <v>274</v>
      </c>
      <c r="AU330" s="156" t="s">
        <v>88</v>
      </c>
      <c r="AY330" s="17" t="s">
        <v>273</v>
      </c>
      <c r="BE330" s="157">
        <f>IF(N330="základná",J330,0)</f>
        <v>0</v>
      </c>
      <c r="BF330" s="157">
        <f>IF(N330="znížená",J330,0)</f>
        <v>0</v>
      </c>
      <c r="BG330" s="157">
        <f>IF(N330="zákl. prenesená",J330,0)</f>
        <v>0</v>
      </c>
      <c r="BH330" s="157">
        <f>IF(N330="zníž. prenesená",J330,0)</f>
        <v>0</v>
      </c>
      <c r="BI330" s="157">
        <f>IF(N330="nulová",J330,0)</f>
        <v>0</v>
      </c>
      <c r="BJ330" s="17" t="s">
        <v>88</v>
      </c>
      <c r="BK330" s="157">
        <f>ROUND(I330*H330,2)</f>
        <v>0</v>
      </c>
      <c r="BL330" s="17" t="s">
        <v>126</v>
      </c>
      <c r="BM330" s="156" t="s">
        <v>539</v>
      </c>
    </row>
    <row r="331" spans="2:65" s="14" customFormat="1">
      <c r="B331" s="174"/>
      <c r="D331" s="159" t="s">
        <v>278</v>
      </c>
      <c r="E331" s="175" t="s">
        <v>1</v>
      </c>
      <c r="F331" s="176" t="s">
        <v>179</v>
      </c>
      <c r="H331" s="177">
        <v>56.76</v>
      </c>
      <c r="I331" s="178"/>
      <c r="L331" s="174"/>
      <c r="M331" s="179"/>
      <c r="T331" s="180"/>
      <c r="AT331" s="175" t="s">
        <v>278</v>
      </c>
      <c r="AU331" s="175" t="s">
        <v>88</v>
      </c>
      <c r="AV331" s="14" t="s">
        <v>88</v>
      </c>
      <c r="AW331" s="14" t="s">
        <v>32</v>
      </c>
      <c r="AX331" s="14" t="s">
        <v>75</v>
      </c>
      <c r="AY331" s="175" t="s">
        <v>273</v>
      </c>
    </row>
    <row r="332" spans="2:65" s="14" customFormat="1">
      <c r="B332" s="174"/>
      <c r="D332" s="159" t="s">
        <v>278</v>
      </c>
      <c r="E332" s="175" t="s">
        <v>1</v>
      </c>
      <c r="F332" s="176" t="s">
        <v>181</v>
      </c>
      <c r="H332" s="177">
        <v>128.80000000000001</v>
      </c>
      <c r="I332" s="178"/>
      <c r="L332" s="174"/>
      <c r="M332" s="179"/>
      <c r="T332" s="180"/>
      <c r="AT332" s="175" t="s">
        <v>278</v>
      </c>
      <c r="AU332" s="175" t="s">
        <v>88</v>
      </c>
      <c r="AV332" s="14" t="s">
        <v>88</v>
      </c>
      <c r="AW332" s="14" t="s">
        <v>32</v>
      </c>
      <c r="AX332" s="14" t="s">
        <v>75</v>
      </c>
      <c r="AY332" s="175" t="s">
        <v>273</v>
      </c>
    </row>
    <row r="333" spans="2:65" s="13" customFormat="1">
      <c r="B333" s="165"/>
      <c r="D333" s="159" t="s">
        <v>278</v>
      </c>
      <c r="E333" s="166" t="s">
        <v>1</v>
      </c>
      <c r="F333" s="167" t="s">
        <v>285</v>
      </c>
      <c r="H333" s="168">
        <v>185.56</v>
      </c>
      <c r="I333" s="169"/>
      <c r="L333" s="165"/>
      <c r="M333" s="170"/>
      <c r="T333" s="171"/>
      <c r="AT333" s="166" t="s">
        <v>278</v>
      </c>
      <c r="AU333" s="166" t="s">
        <v>88</v>
      </c>
      <c r="AV333" s="13" t="s">
        <v>126</v>
      </c>
      <c r="AW333" s="13" t="s">
        <v>32</v>
      </c>
      <c r="AX333" s="13" t="s">
        <v>82</v>
      </c>
      <c r="AY333" s="166" t="s">
        <v>273</v>
      </c>
    </row>
    <row r="334" spans="2:65" s="1" customFormat="1" ht="24.2" customHeight="1">
      <c r="B334" s="143"/>
      <c r="C334" s="144" t="s">
        <v>540</v>
      </c>
      <c r="D334" s="144" t="s">
        <v>274</v>
      </c>
      <c r="E334" s="145" t="s">
        <v>541</v>
      </c>
      <c r="F334" s="146" t="s">
        <v>542</v>
      </c>
      <c r="G334" s="147" t="s">
        <v>338</v>
      </c>
      <c r="H334" s="148">
        <v>185.56</v>
      </c>
      <c r="I334" s="149"/>
      <c r="J334" s="150">
        <f>ROUND(I334*H334,2)</f>
        <v>0</v>
      </c>
      <c r="K334" s="151"/>
      <c r="L334" s="32"/>
      <c r="M334" s="152" t="s">
        <v>1</v>
      </c>
      <c r="N334" s="153" t="s">
        <v>41</v>
      </c>
      <c r="P334" s="154">
        <f>O334*H334</f>
        <v>0</v>
      </c>
      <c r="Q334" s="154">
        <v>0</v>
      </c>
      <c r="R334" s="154">
        <f>Q334*H334</f>
        <v>0</v>
      </c>
      <c r="S334" s="154">
        <v>0</v>
      </c>
      <c r="T334" s="155">
        <f>S334*H334</f>
        <v>0</v>
      </c>
      <c r="AR334" s="156" t="s">
        <v>126</v>
      </c>
      <c r="AT334" s="156" t="s">
        <v>274</v>
      </c>
      <c r="AU334" s="156" t="s">
        <v>88</v>
      </c>
      <c r="AY334" s="17" t="s">
        <v>273</v>
      </c>
      <c r="BE334" s="157">
        <f>IF(N334="základná",J334,0)</f>
        <v>0</v>
      </c>
      <c r="BF334" s="157">
        <f>IF(N334="znížená",J334,0)</f>
        <v>0</v>
      </c>
      <c r="BG334" s="157">
        <f>IF(N334="zákl. prenesená",J334,0)</f>
        <v>0</v>
      </c>
      <c r="BH334" s="157">
        <f>IF(N334="zníž. prenesená",J334,0)</f>
        <v>0</v>
      </c>
      <c r="BI334" s="157">
        <f>IF(N334="nulová",J334,0)</f>
        <v>0</v>
      </c>
      <c r="BJ334" s="17" t="s">
        <v>88</v>
      </c>
      <c r="BK334" s="157">
        <f>ROUND(I334*H334,2)</f>
        <v>0</v>
      </c>
      <c r="BL334" s="17" t="s">
        <v>126</v>
      </c>
      <c r="BM334" s="156" t="s">
        <v>543</v>
      </c>
    </row>
    <row r="335" spans="2:65" s="1" customFormat="1" ht="16.5" customHeight="1">
      <c r="B335" s="143"/>
      <c r="C335" s="188" t="s">
        <v>544</v>
      </c>
      <c r="D335" s="188" t="s">
        <v>523</v>
      </c>
      <c r="E335" s="189" t="s">
        <v>545</v>
      </c>
      <c r="F335" s="190" t="s">
        <v>546</v>
      </c>
      <c r="G335" s="191" t="s">
        <v>547</v>
      </c>
      <c r="H335" s="192">
        <v>37.112000000000002</v>
      </c>
      <c r="I335" s="193"/>
      <c r="J335" s="194">
        <f>ROUND(I335*H335,2)</f>
        <v>0</v>
      </c>
      <c r="K335" s="195"/>
      <c r="L335" s="196"/>
      <c r="M335" s="197" t="s">
        <v>1</v>
      </c>
      <c r="N335" s="198" t="s">
        <v>41</v>
      </c>
      <c r="P335" s="154">
        <f>O335*H335</f>
        <v>0</v>
      </c>
      <c r="Q335" s="154">
        <v>1E-3</v>
      </c>
      <c r="R335" s="154">
        <f>Q335*H335</f>
        <v>3.7112000000000006E-2</v>
      </c>
      <c r="S335" s="154">
        <v>0</v>
      </c>
      <c r="T335" s="155">
        <f>S335*H335</f>
        <v>0</v>
      </c>
      <c r="AR335" s="156" t="s">
        <v>330</v>
      </c>
      <c r="AT335" s="156" t="s">
        <v>523</v>
      </c>
      <c r="AU335" s="156" t="s">
        <v>88</v>
      </c>
      <c r="AY335" s="17" t="s">
        <v>273</v>
      </c>
      <c r="BE335" s="157">
        <f>IF(N335="základná",J335,0)</f>
        <v>0</v>
      </c>
      <c r="BF335" s="157">
        <f>IF(N335="znížená",J335,0)</f>
        <v>0</v>
      </c>
      <c r="BG335" s="157">
        <f>IF(N335="zákl. prenesená",J335,0)</f>
        <v>0</v>
      </c>
      <c r="BH335" s="157">
        <f>IF(N335="zníž. prenesená",J335,0)</f>
        <v>0</v>
      </c>
      <c r="BI335" s="157">
        <f>IF(N335="nulová",J335,0)</f>
        <v>0</v>
      </c>
      <c r="BJ335" s="17" t="s">
        <v>88</v>
      </c>
      <c r="BK335" s="157">
        <f>ROUND(I335*H335,2)</f>
        <v>0</v>
      </c>
      <c r="BL335" s="17" t="s">
        <v>126</v>
      </c>
      <c r="BM335" s="156" t="s">
        <v>548</v>
      </c>
    </row>
    <row r="336" spans="2:65" s="14" customFormat="1">
      <c r="B336" s="174"/>
      <c r="D336" s="159" t="s">
        <v>278</v>
      </c>
      <c r="F336" s="176" t="s">
        <v>549</v>
      </c>
      <c r="H336" s="177">
        <v>37.112000000000002</v>
      </c>
      <c r="I336" s="178"/>
      <c r="L336" s="174"/>
      <c r="M336" s="179"/>
      <c r="T336" s="180"/>
      <c r="AT336" s="175" t="s">
        <v>278</v>
      </c>
      <c r="AU336" s="175" t="s">
        <v>88</v>
      </c>
      <c r="AV336" s="14" t="s">
        <v>88</v>
      </c>
      <c r="AW336" s="14" t="s">
        <v>3</v>
      </c>
      <c r="AX336" s="14" t="s">
        <v>82</v>
      </c>
      <c r="AY336" s="175" t="s">
        <v>273</v>
      </c>
    </row>
    <row r="337" spans="2:65" s="1" customFormat="1" ht="24.2" customHeight="1">
      <c r="B337" s="143"/>
      <c r="C337" s="144" t="s">
        <v>550</v>
      </c>
      <c r="D337" s="144" t="s">
        <v>274</v>
      </c>
      <c r="E337" s="145" t="s">
        <v>551</v>
      </c>
      <c r="F337" s="146" t="s">
        <v>552</v>
      </c>
      <c r="G337" s="147" t="s">
        <v>338</v>
      </c>
      <c r="H337" s="148">
        <v>180.66</v>
      </c>
      <c r="I337" s="149"/>
      <c r="J337" s="150">
        <f>ROUND(I337*H337,2)</f>
        <v>0</v>
      </c>
      <c r="K337" s="151"/>
      <c r="L337" s="32"/>
      <c r="M337" s="152" t="s">
        <v>1</v>
      </c>
      <c r="N337" s="153" t="s">
        <v>41</v>
      </c>
      <c r="P337" s="154">
        <f>O337*H337</f>
        <v>0</v>
      </c>
      <c r="Q337" s="154">
        <v>4.8960000000000002E-3</v>
      </c>
      <c r="R337" s="154">
        <f>Q337*H337</f>
        <v>0.88451135999999997</v>
      </c>
      <c r="S337" s="154">
        <v>0</v>
      </c>
      <c r="T337" s="155">
        <f>S337*H337</f>
        <v>0</v>
      </c>
      <c r="AR337" s="156" t="s">
        <v>126</v>
      </c>
      <c r="AT337" s="156" t="s">
        <v>274</v>
      </c>
      <c r="AU337" s="156" t="s">
        <v>88</v>
      </c>
      <c r="AY337" s="17" t="s">
        <v>273</v>
      </c>
      <c r="BE337" s="157">
        <f>IF(N337="základná",J337,0)</f>
        <v>0</v>
      </c>
      <c r="BF337" s="157">
        <f>IF(N337="znížená",J337,0)</f>
        <v>0</v>
      </c>
      <c r="BG337" s="157">
        <f>IF(N337="zákl. prenesená",J337,0)</f>
        <v>0</v>
      </c>
      <c r="BH337" s="157">
        <f>IF(N337="zníž. prenesená",J337,0)</f>
        <v>0</v>
      </c>
      <c r="BI337" s="157">
        <f>IF(N337="nulová",J337,0)</f>
        <v>0</v>
      </c>
      <c r="BJ337" s="17" t="s">
        <v>88</v>
      </c>
      <c r="BK337" s="157">
        <f>ROUND(I337*H337,2)</f>
        <v>0</v>
      </c>
      <c r="BL337" s="17" t="s">
        <v>126</v>
      </c>
      <c r="BM337" s="156" t="s">
        <v>553</v>
      </c>
    </row>
    <row r="338" spans="2:65" s="14" customFormat="1">
      <c r="B338" s="174"/>
      <c r="D338" s="159" t="s">
        <v>278</v>
      </c>
      <c r="E338" s="175" t="s">
        <v>1</v>
      </c>
      <c r="F338" s="176" t="s">
        <v>153</v>
      </c>
      <c r="H338" s="177">
        <v>58.08</v>
      </c>
      <c r="I338" s="178"/>
      <c r="L338" s="174"/>
      <c r="M338" s="179"/>
      <c r="T338" s="180"/>
      <c r="AT338" s="175" t="s">
        <v>278</v>
      </c>
      <c r="AU338" s="175" t="s">
        <v>88</v>
      </c>
      <c r="AV338" s="14" t="s">
        <v>88</v>
      </c>
      <c r="AW338" s="14" t="s">
        <v>32</v>
      </c>
      <c r="AX338" s="14" t="s">
        <v>75</v>
      </c>
      <c r="AY338" s="175" t="s">
        <v>273</v>
      </c>
    </row>
    <row r="339" spans="2:65" s="14" customFormat="1">
      <c r="B339" s="174"/>
      <c r="D339" s="159" t="s">
        <v>278</v>
      </c>
      <c r="E339" s="175" t="s">
        <v>1</v>
      </c>
      <c r="F339" s="176" t="s">
        <v>177</v>
      </c>
      <c r="H339" s="177">
        <v>115.98</v>
      </c>
      <c r="I339" s="178"/>
      <c r="L339" s="174"/>
      <c r="M339" s="179"/>
      <c r="T339" s="180"/>
      <c r="AT339" s="175" t="s">
        <v>278</v>
      </c>
      <c r="AU339" s="175" t="s">
        <v>88</v>
      </c>
      <c r="AV339" s="14" t="s">
        <v>88</v>
      </c>
      <c r="AW339" s="14" t="s">
        <v>32</v>
      </c>
      <c r="AX339" s="14" t="s">
        <v>75</v>
      </c>
      <c r="AY339" s="175" t="s">
        <v>273</v>
      </c>
    </row>
    <row r="340" spans="2:65" s="14" customFormat="1">
      <c r="B340" s="174"/>
      <c r="D340" s="159" t="s">
        <v>278</v>
      </c>
      <c r="E340" s="175" t="s">
        <v>1</v>
      </c>
      <c r="F340" s="176" t="s">
        <v>133</v>
      </c>
      <c r="H340" s="177">
        <v>6.6</v>
      </c>
      <c r="I340" s="178"/>
      <c r="L340" s="174"/>
      <c r="M340" s="179"/>
      <c r="T340" s="180"/>
      <c r="AT340" s="175" t="s">
        <v>278</v>
      </c>
      <c r="AU340" s="175" t="s">
        <v>88</v>
      </c>
      <c r="AV340" s="14" t="s">
        <v>88</v>
      </c>
      <c r="AW340" s="14" t="s">
        <v>32</v>
      </c>
      <c r="AX340" s="14" t="s">
        <v>75</v>
      </c>
      <c r="AY340" s="175" t="s">
        <v>273</v>
      </c>
    </row>
    <row r="341" spans="2:65" s="13" customFormat="1">
      <c r="B341" s="165"/>
      <c r="D341" s="159" t="s">
        <v>278</v>
      </c>
      <c r="E341" s="166" t="s">
        <v>186</v>
      </c>
      <c r="F341" s="167" t="s">
        <v>285</v>
      </c>
      <c r="H341" s="168">
        <v>180.66</v>
      </c>
      <c r="I341" s="169"/>
      <c r="L341" s="165"/>
      <c r="M341" s="170"/>
      <c r="T341" s="171"/>
      <c r="AT341" s="166" t="s">
        <v>278</v>
      </c>
      <c r="AU341" s="166" t="s">
        <v>88</v>
      </c>
      <c r="AV341" s="13" t="s">
        <v>126</v>
      </c>
      <c r="AW341" s="13" t="s">
        <v>32</v>
      </c>
      <c r="AX341" s="13" t="s">
        <v>82</v>
      </c>
      <c r="AY341" s="166" t="s">
        <v>273</v>
      </c>
    </row>
    <row r="342" spans="2:65" s="1" customFormat="1" ht="24.2" customHeight="1">
      <c r="B342" s="143"/>
      <c r="C342" s="144" t="s">
        <v>554</v>
      </c>
      <c r="D342" s="144" t="s">
        <v>274</v>
      </c>
      <c r="E342" s="145" t="s">
        <v>541</v>
      </c>
      <c r="F342" s="146" t="s">
        <v>542</v>
      </c>
      <c r="G342" s="147" t="s">
        <v>338</v>
      </c>
      <c r="H342" s="148">
        <v>180.66</v>
      </c>
      <c r="I342" s="149"/>
      <c r="J342" s="150">
        <f>ROUND(I342*H342,2)</f>
        <v>0</v>
      </c>
      <c r="K342" s="151"/>
      <c r="L342" s="32"/>
      <c r="M342" s="152" t="s">
        <v>1</v>
      </c>
      <c r="N342" s="153" t="s">
        <v>41</v>
      </c>
      <c r="P342" s="154">
        <f>O342*H342</f>
        <v>0</v>
      </c>
      <c r="Q342" s="154">
        <v>0</v>
      </c>
      <c r="R342" s="154">
        <f>Q342*H342</f>
        <v>0</v>
      </c>
      <c r="S342" s="154">
        <v>0</v>
      </c>
      <c r="T342" s="155">
        <f>S342*H342</f>
        <v>0</v>
      </c>
      <c r="AR342" s="156" t="s">
        <v>126</v>
      </c>
      <c r="AT342" s="156" t="s">
        <v>274</v>
      </c>
      <c r="AU342" s="156" t="s">
        <v>88</v>
      </c>
      <c r="AY342" s="17" t="s">
        <v>273</v>
      </c>
      <c r="BE342" s="157">
        <f>IF(N342="základná",J342,0)</f>
        <v>0</v>
      </c>
      <c r="BF342" s="157">
        <f>IF(N342="znížená",J342,0)</f>
        <v>0</v>
      </c>
      <c r="BG342" s="157">
        <f>IF(N342="zákl. prenesená",J342,0)</f>
        <v>0</v>
      </c>
      <c r="BH342" s="157">
        <f>IF(N342="zníž. prenesená",J342,0)</f>
        <v>0</v>
      </c>
      <c r="BI342" s="157">
        <f>IF(N342="nulová",J342,0)</f>
        <v>0</v>
      </c>
      <c r="BJ342" s="17" t="s">
        <v>88</v>
      </c>
      <c r="BK342" s="157">
        <f>ROUND(I342*H342,2)</f>
        <v>0</v>
      </c>
      <c r="BL342" s="17" t="s">
        <v>126</v>
      </c>
      <c r="BM342" s="156" t="s">
        <v>555</v>
      </c>
    </row>
    <row r="343" spans="2:65" s="14" customFormat="1">
      <c r="B343" s="174"/>
      <c r="D343" s="159" t="s">
        <v>278</v>
      </c>
      <c r="E343" s="175" t="s">
        <v>1</v>
      </c>
      <c r="F343" s="176" t="s">
        <v>186</v>
      </c>
      <c r="H343" s="177">
        <v>180.66</v>
      </c>
      <c r="I343" s="178"/>
      <c r="L343" s="174"/>
      <c r="M343" s="179"/>
      <c r="T343" s="180"/>
      <c r="AT343" s="175" t="s">
        <v>278</v>
      </c>
      <c r="AU343" s="175" t="s">
        <v>88</v>
      </c>
      <c r="AV343" s="14" t="s">
        <v>88</v>
      </c>
      <c r="AW343" s="14" t="s">
        <v>32</v>
      </c>
      <c r="AX343" s="14" t="s">
        <v>82</v>
      </c>
      <c r="AY343" s="175" t="s">
        <v>273</v>
      </c>
    </row>
    <row r="344" spans="2:65" s="1" customFormat="1" ht="16.5" customHeight="1">
      <c r="B344" s="143"/>
      <c r="C344" s="188" t="s">
        <v>556</v>
      </c>
      <c r="D344" s="188" t="s">
        <v>523</v>
      </c>
      <c r="E344" s="189" t="s">
        <v>545</v>
      </c>
      <c r="F344" s="190" t="s">
        <v>546</v>
      </c>
      <c r="G344" s="191" t="s">
        <v>547</v>
      </c>
      <c r="H344" s="192">
        <v>69.111999999999995</v>
      </c>
      <c r="I344" s="193"/>
      <c r="J344" s="194">
        <f>ROUND(I344*H344,2)</f>
        <v>0</v>
      </c>
      <c r="K344" s="195"/>
      <c r="L344" s="196"/>
      <c r="M344" s="197" t="s">
        <v>1</v>
      </c>
      <c r="N344" s="198" t="s">
        <v>41</v>
      </c>
      <c r="P344" s="154">
        <f>O344*H344</f>
        <v>0</v>
      </c>
      <c r="Q344" s="154">
        <v>1E-3</v>
      </c>
      <c r="R344" s="154">
        <f>Q344*H344</f>
        <v>6.9111999999999993E-2</v>
      </c>
      <c r="S344" s="154">
        <v>0</v>
      </c>
      <c r="T344" s="155">
        <f>S344*H344</f>
        <v>0</v>
      </c>
      <c r="AR344" s="156" t="s">
        <v>330</v>
      </c>
      <c r="AT344" s="156" t="s">
        <v>523</v>
      </c>
      <c r="AU344" s="156" t="s">
        <v>88</v>
      </c>
      <c r="AY344" s="17" t="s">
        <v>273</v>
      </c>
      <c r="BE344" s="157">
        <f>IF(N344="základná",J344,0)</f>
        <v>0</v>
      </c>
      <c r="BF344" s="157">
        <f>IF(N344="znížená",J344,0)</f>
        <v>0</v>
      </c>
      <c r="BG344" s="157">
        <f>IF(N344="zákl. prenesená",J344,0)</f>
        <v>0</v>
      </c>
      <c r="BH344" s="157">
        <f>IF(N344="zníž. prenesená",J344,0)</f>
        <v>0</v>
      </c>
      <c r="BI344" s="157">
        <f>IF(N344="nulová",J344,0)</f>
        <v>0</v>
      </c>
      <c r="BJ344" s="17" t="s">
        <v>88</v>
      </c>
      <c r="BK344" s="157">
        <f>ROUND(I344*H344,2)</f>
        <v>0</v>
      </c>
      <c r="BL344" s="17" t="s">
        <v>126</v>
      </c>
      <c r="BM344" s="156" t="s">
        <v>557</v>
      </c>
    </row>
    <row r="345" spans="2:65" s="14" customFormat="1">
      <c r="B345" s="174"/>
      <c r="D345" s="159" t="s">
        <v>278</v>
      </c>
      <c r="F345" s="176" t="s">
        <v>558</v>
      </c>
      <c r="H345" s="177">
        <v>69.111999999999995</v>
      </c>
      <c r="I345" s="178"/>
      <c r="L345" s="174"/>
      <c r="M345" s="179"/>
      <c r="T345" s="180"/>
      <c r="AT345" s="175" t="s">
        <v>278</v>
      </c>
      <c r="AU345" s="175" t="s">
        <v>88</v>
      </c>
      <c r="AV345" s="14" t="s">
        <v>88</v>
      </c>
      <c r="AW345" s="14" t="s">
        <v>3</v>
      </c>
      <c r="AX345" s="14" t="s">
        <v>82</v>
      </c>
      <c r="AY345" s="175" t="s">
        <v>273</v>
      </c>
    </row>
    <row r="346" spans="2:65" s="1" customFormat="1" ht="33" customHeight="1">
      <c r="B346" s="143"/>
      <c r="C346" s="144" t="s">
        <v>559</v>
      </c>
      <c r="D346" s="144" t="s">
        <v>274</v>
      </c>
      <c r="E346" s="145" t="s">
        <v>560</v>
      </c>
      <c r="F346" s="146" t="s">
        <v>561</v>
      </c>
      <c r="G346" s="147" t="s">
        <v>338</v>
      </c>
      <c r="H346" s="148">
        <v>7.05</v>
      </c>
      <c r="I346" s="149"/>
      <c r="J346" s="150">
        <f>ROUND(I346*H346,2)</f>
        <v>0</v>
      </c>
      <c r="K346" s="151"/>
      <c r="L346" s="32"/>
      <c r="M346" s="152" t="s">
        <v>1</v>
      </c>
      <c r="N346" s="153" t="s">
        <v>41</v>
      </c>
      <c r="P346" s="154">
        <f>O346*H346</f>
        <v>0</v>
      </c>
      <c r="Q346" s="154">
        <v>5.9394000000000002E-2</v>
      </c>
      <c r="R346" s="154">
        <f>Q346*H346</f>
        <v>0.41872769999999998</v>
      </c>
      <c r="S346" s="154">
        <v>0</v>
      </c>
      <c r="T346" s="155">
        <f>S346*H346</f>
        <v>0</v>
      </c>
      <c r="AR346" s="156" t="s">
        <v>126</v>
      </c>
      <c r="AT346" s="156" t="s">
        <v>274</v>
      </c>
      <c r="AU346" s="156" t="s">
        <v>88</v>
      </c>
      <c r="AY346" s="17" t="s">
        <v>273</v>
      </c>
      <c r="BE346" s="157">
        <f>IF(N346="základná",J346,0)</f>
        <v>0</v>
      </c>
      <c r="BF346" s="157">
        <f>IF(N346="znížená",J346,0)</f>
        <v>0</v>
      </c>
      <c r="BG346" s="157">
        <f>IF(N346="zákl. prenesená",J346,0)</f>
        <v>0</v>
      </c>
      <c r="BH346" s="157">
        <f>IF(N346="zníž. prenesená",J346,0)</f>
        <v>0</v>
      </c>
      <c r="BI346" s="157">
        <f>IF(N346="nulová",J346,0)</f>
        <v>0</v>
      </c>
      <c r="BJ346" s="17" t="s">
        <v>88</v>
      </c>
      <c r="BK346" s="157">
        <f>ROUND(I346*H346,2)</f>
        <v>0</v>
      </c>
      <c r="BL346" s="17" t="s">
        <v>126</v>
      </c>
      <c r="BM346" s="156" t="s">
        <v>562</v>
      </c>
    </row>
    <row r="347" spans="2:65" s="14" customFormat="1">
      <c r="B347" s="174"/>
      <c r="D347" s="159" t="s">
        <v>278</v>
      </c>
      <c r="E347" s="175" t="s">
        <v>1</v>
      </c>
      <c r="F347" s="176" t="s">
        <v>175</v>
      </c>
      <c r="H347" s="177">
        <v>7.05</v>
      </c>
      <c r="I347" s="178"/>
      <c r="L347" s="174"/>
      <c r="M347" s="179"/>
      <c r="T347" s="180"/>
      <c r="AT347" s="175" t="s">
        <v>278</v>
      </c>
      <c r="AU347" s="175" t="s">
        <v>88</v>
      </c>
      <c r="AV347" s="14" t="s">
        <v>88</v>
      </c>
      <c r="AW347" s="14" t="s">
        <v>32</v>
      </c>
      <c r="AX347" s="14" t="s">
        <v>75</v>
      </c>
      <c r="AY347" s="175" t="s">
        <v>273</v>
      </c>
    </row>
    <row r="348" spans="2:65" s="13" customFormat="1">
      <c r="B348" s="165"/>
      <c r="D348" s="159" t="s">
        <v>278</v>
      </c>
      <c r="E348" s="166" t="s">
        <v>1</v>
      </c>
      <c r="F348" s="167" t="s">
        <v>285</v>
      </c>
      <c r="H348" s="168">
        <v>7.05</v>
      </c>
      <c r="I348" s="169"/>
      <c r="L348" s="165"/>
      <c r="M348" s="170"/>
      <c r="T348" s="171"/>
      <c r="AT348" s="166" t="s">
        <v>278</v>
      </c>
      <c r="AU348" s="166" t="s">
        <v>88</v>
      </c>
      <c r="AV348" s="13" t="s">
        <v>126</v>
      </c>
      <c r="AW348" s="13" t="s">
        <v>32</v>
      </c>
      <c r="AX348" s="13" t="s">
        <v>82</v>
      </c>
      <c r="AY348" s="166" t="s">
        <v>273</v>
      </c>
    </row>
    <row r="349" spans="2:65" s="1" customFormat="1" ht="24.2" customHeight="1">
      <c r="B349" s="143"/>
      <c r="C349" s="144" t="s">
        <v>563</v>
      </c>
      <c r="D349" s="144" t="s">
        <v>274</v>
      </c>
      <c r="E349" s="145" t="s">
        <v>564</v>
      </c>
      <c r="F349" s="146" t="s">
        <v>565</v>
      </c>
      <c r="G349" s="147" t="s">
        <v>338</v>
      </c>
      <c r="H349" s="148">
        <v>39.25</v>
      </c>
      <c r="I349" s="149"/>
      <c r="J349" s="150">
        <f>ROUND(I349*H349,2)</f>
        <v>0</v>
      </c>
      <c r="K349" s="151"/>
      <c r="L349" s="32"/>
      <c r="M349" s="152" t="s">
        <v>1</v>
      </c>
      <c r="N349" s="153" t="s">
        <v>41</v>
      </c>
      <c r="P349" s="154">
        <f>O349*H349</f>
        <v>0</v>
      </c>
      <c r="Q349" s="154">
        <v>3.4680000000000002E-2</v>
      </c>
      <c r="R349" s="154">
        <f>Q349*H349</f>
        <v>1.3611900000000001</v>
      </c>
      <c r="S349" s="154">
        <v>0</v>
      </c>
      <c r="T349" s="155">
        <f>S349*H349</f>
        <v>0</v>
      </c>
      <c r="AR349" s="156" t="s">
        <v>126</v>
      </c>
      <c r="AT349" s="156" t="s">
        <v>274</v>
      </c>
      <c r="AU349" s="156" t="s">
        <v>88</v>
      </c>
      <c r="AY349" s="17" t="s">
        <v>273</v>
      </c>
      <c r="BE349" s="157">
        <f>IF(N349="základná",J349,0)</f>
        <v>0</v>
      </c>
      <c r="BF349" s="157">
        <f>IF(N349="znížená",J349,0)</f>
        <v>0</v>
      </c>
      <c r="BG349" s="157">
        <f>IF(N349="zákl. prenesená",J349,0)</f>
        <v>0</v>
      </c>
      <c r="BH349" s="157">
        <f>IF(N349="zníž. prenesená",J349,0)</f>
        <v>0</v>
      </c>
      <c r="BI349" s="157">
        <f>IF(N349="nulová",J349,0)</f>
        <v>0</v>
      </c>
      <c r="BJ349" s="17" t="s">
        <v>88</v>
      </c>
      <c r="BK349" s="157">
        <f>ROUND(I349*H349,2)</f>
        <v>0</v>
      </c>
      <c r="BL349" s="17" t="s">
        <v>126</v>
      </c>
      <c r="BM349" s="156" t="s">
        <v>566</v>
      </c>
    </row>
    <row r="350" spans="2:65" s="14" customFormat="1">
      <c r="B350" s="174"/>
      <c r="D350" s="159" t="s">
        <v>278</v>
      </c>
      <c r="E350" s="175" t="s">
        <v>1</v>
      </c>
      <c r="F350" s="176" t="s">
        <v>171</v>
      </c>
      <c r="H350" s="177">
        <v>39.25</v>
      </c>
      <c r="I350" s="178"/>
      <c r="L350" s="174"/>
      <c r="M350" s="179"/>
      <c r="T350" s="180"/>
      <c r="AT350" s="175" t="s">
        <v>278</v>
      </c>
      <c r="AU350" s="175" t="s">
        <v>88</v>
      </c>
      <c r="AV350" s="14" t="s">
        <v>88</v>
      </c>
      <c r="AW350" s="14" t="s">
        <v>32</v>
      </c>
      <c r="AX350" s="14" t="s">
        <v>75</v>
      </c>
      <c r="AY350" s="175" t="s">
        <v>273</v>
      </c>
    </row>
    <row r="351" spans="2:65" s="13" customFormat="1">
      <c r="B351" s="165"/>
      <c r="D351" s="159" t="s">
        <v>278</v>
      </c>
      <c r="E351" s="166" t="s">
        <v>1</v>
      </c>
      <c r="F351" s="167" t="s">
        <v>285</v>
      </c>
      <c r="H351" s="168">
        <v>39.25</v>
      </c>
      <c r="I351" s="169"/>
      <c r="L351" s="165"/>
      <c r="M351" s="170"/>
      <c r="T351" s="171"/>
      <c r="AT351" s="166" t="s">
        <v>278</v>
      </c>
      <c r="AU351" s="166" t="s">
        <v>88</v>
      </c>
      <c r="AV351" s="13" t="s">
        <v>126</v>
      </c>
      <c r="AW351" s="13" t="s">
        <v>32</v>
      </c>
      <c r="AX351" s="13" t="s">
        <v>82</v>
      </c>
      <c r="AY351" s="166" t="s">
        <v>273</v>
      </c>
    </row>
    <row r="352" spans="2:65" s="1" customFormat="1" ht="24.2" customHeight="1">
      <c r="B352" s="143"/>
      <c r="C352" s="144" t="s">
        <v>567</v>
      </c>
      <c r="D352" s="144" t="s">
        <v>274</v>
      </c>
      <c r="E352" s="145" t="s">
        <v>541</v>
      </c>
      <c r="F352" s="146" t="s">
        <v>542</v>
      </c>
      <c r="G352" s="147" t="s">
        <v>338</v>
      </c>
      <c r="H352" s="148">
        <v>39.25</v>
      </c>
      <c r="I352" s="149"/>
      <c r="J352" s="150">
        <f>ROUND(I352*H352,2)</f>
        <v>0</v>
      </c>
      <c r="K352" s="151"/>
      <c r="L352" s="32"/>
      <c r="M352" s="152" t="s">
        <v>1</v>
      </c>
      <c r="N352" s="153" t="s">
        <v>41</v>
      </c>
      <c r="P352" s="154">
        <f>O352*H352</f>
        <v>0</v>
      </c>
      <c r="Q352" s="154">
        <v>0</v>
      </c>
      <c r="R352" s="154">
        <f>Q352*H352</f>
        <v>0</v>
      </c>
      <c r="S352" s="154">
        <v>0</v>
      </c>
      <c r="T352" s="155">
        <f>S352*H352</f>
        <v>0</v>
      </c>
      <c r="AR352" s="156" t="s">
        <v>126</v>
      </c>
      <c r="AT352" s="156" t="s">
        <v>274</v>
      </c>
      <c r="AU352" s="156" t="s">
        <v>88</v>
      </c>
      <c r="AY352" s="17" t="s">
        <v>273</v>
      </c>
      <c r="BE352" s="157">
        <f>IF(N352="základná",J352,0)</f>
        <v>0</v>
      </c>
      <c r="BF352" s="157">
        <f>IF(N352="znížená",J352,0)</f>
        <v>0</v>
      </c>
      <c r="BG352" s="157">
        <f>IF(N352="zákl. prenesená",J352,0)</f>
        <v>0</v>
      </c>
      <c r="BH352" s="157">
        <f>IF(N352="zníž. prenesená",J352,0)</f>
        <v>0</v>
      </c>
      <c r="BI352" s="157">
        <f>IF(N352="nulová",J352,0)</f>
        <v>0</v>
      </c>
      <c r="BJ352" s="17" t="s">
        <v>88</v>
      </c>
      <c r="BK352" s="157">
        <f>ROUND(I352*H352,2)</f>
        <v>0</v>
      </c>
      <c r="BL352" s="17" t="s">
        <v>126</v>
      </c>
      <c r="BM352" s="156" t="s">
        <v>568</v>
      </c>
    </row>
    <row r="353" spans="2:65" s="1" customFormat="1" ht="16.5" customHeight="1">
      <c r="B353" s="143"/>
      <c r="C353" s="188" t="s">
        <v>569</v>
      </c>
      <c r="D353" s="188" t="s">
        <v>523</v>
      </c>
      <c r="E353" s="189" t="s">
        <v>545</v>
      </c>
      <c r="F353" s="190" t="s">
        <v>546</v>
      </c>
      <c r="G353" s="191" t="s">
        <v>547</v>
      </c>
      <c r="H353" s="192">
        <v>7.85</v>
      </c>
      <c r="I353" s="193"/>
      <c r="J353" s="194">
        <f>ROUND(I353*H353,2)</f>
        <v>0</v>
      </c>
      <c r="K353" s="195"/>
      <c r="L353" s="196"/>
      <c r="M353" s="197" t="s">
        <v>1</v>
      </c>
      <c r="N353" s="198" t="s">
        <v>41</v>
      </c>
      <c r="P353" s="154">
        <f>O353*H353</f>
        <v>0</v>
      </c>
      <c r="Q353" s="154">
        <v>1E-3</v>
      </c>
      <c r="R353" s="154">
        <f>Q353*H353</f>
        <v>7.8499999999999993E-3</v>
      </c>
      <c r="S353" s="154">
        <v>0</v>
      </c>
      <c r="T353" s="155">
        <f>S353*H353</f>
        <v>0</v>
      </c>
      <c r="AR353" s="156" t="s">
        <v>330</v>
      </c>
      <c r="AT353" s="156" t="s">
        <v>523</v>
      </c>
      <c r="AU353" s="156" t="s">
        <v>88</v>
      </c>
      <c r="AY353" s="17" t="s">
        <v>273</v>
      </c>
      <c r="BE353" s="157">
        <f>IF(N353="základná",J353,0)</f>
        <v>0</v>
      </c>
      <c r="BF353" s="157">
        <f>IF(N353="znížená",J353,0)</f>
        <v>0</v>
      </c>
      <c r="BG353" s="157">
        <f>IF(N353="zákl. prenesená",J353,0)</f>
        <v>0</v>
      </c>
      <c r="BH353" s="157">
        <f>IF(N353="zníž. prenesená",J353,0)</f>
        <v>0</v>
      </c>
      <c r="BI353" s="157">
        <f>IF(N353="nulová",J353,0)</f>
        <v>0</v>
      </c>
      <c r="BJ353" s="17" t="s">
        <v>88</v>
      </c>
      <c r="BK353" s="157">
        <f>ROUND(I353*H353,2)</f>
        <v>0</v>
      </c>
      <c r="BL353" s="17" t="s">
        <v>126</v>
      </c>
      <c r="BM353" s="156" t="s">
        <v>570</v>
      </c>
    </row>
    <row r="354" spans="2:65" s="14" customFormat="1">
      <c r="B354" s="174"/>
      <c r="D354" s="159" t="s">
        <v>278</v>
      </c>
      <c r="F354" s="176" t="s">
        <v>571</v>
      </c>
      <c r="H354" s="177">
        <v>7.85</v>
      </c>
      <c r="I354" s="178"/>
      <c r="L354" s="174"/>
      <c r="M354" s="179"/>
      <c r="T354" s="180"/>
      <c r="AT354" s="175" t="s">
        <v>278</v>
      </c>
      <c r="AU354" s="175" t="s">
        <v>88</v>
      </c>
      <c r="AV354" s="14" t="s">
        <v>88</v>
      </c>
      <c r="AW354" s="14" t="s">
        <v>3</v>
      </c>
      <c r="AX354" s="14" t="s">
        <v>82</v>
      </c>
      <c r="AY354" s="175" t="s">
        <v>273</v>
      </c>
    </row>
    <row r="355" spans="2:65" s="1" customFormat="1" ht="24.2" customHeight="1">
      <c r="B355" s="143"/>
      <c r="C355" s="144" t="s">
        <v>572</v>
      </c>
      <c r="D355" s="144" t="s">
        <v>274</v>
      </c>
      <c r="E355" s="145" t="s">
        <v>573</v>
      </c>
      <c r="F355" s="146" t="s">
        <v>574</v>
      </c>
      <c r="G355" s="147" t="s">
        <v>338</v>
      </c>
      <c r="H355" s="148">
        <v>31</v>
      </c>
      <c r="I355" s="149"/>
      <c r="J355" s="150">
        <f>ROUND(I355*H355,2)</f>
        <v>0</v>
      </c>
      <c r="K355" s="151"/>
      <c r="L355" s="32"/>
      <c r="M355" s="152" t="s">
        <v>1</v>
      </c>
      <c r="N355" s="153" t="s">
        <v>41</v>
      </c>
      <c r="P355" s="154">
        <f>O355*H355</f>
        <v>0</v>
      </c>
      <c r="Q355" s="154">
        <v>3.4680000000000002E-2</v>
      </c>
      <c r="R355" s="154">
        <f>Q355*H355</f>
        <v>1.07508</v>
      </c>
      <c r="S355" s="154">
        <v>0</v>
      </c>
      <c r="T355" s="155">
        <f>S355*H355</f>
        <v>0</v>
      </c>
      <c r="AR355" s="156" t="s">
        <v>126</v>
      </c>
      <c r="AT355" s="156" t="s">
        <v>274</v>
      </c>
      <c r="AU355" s="156" t="s">
        <v>88</v>
      </c>
      <c r="AY355" s="17" t="s">
        <v>273</v>
      </c>
      <c r="BE355" s="157">
        <f>IF(N355="základná",J355,0)</f>
        <v>0</v>
      </c>
      <c r="BF355" s="157">
        <f>IF(N355="znížená",J355,0)</f>
        <v>0</v>
      </c>
      <c r="BG355" s="157">
        <f>IF(N355="zákl. prenesená",J355,0)</f>
        <v>0</v>
      </c>
      <c r="BH355" s="157">
        <f>IF(N355="zníž. prenesená",J355,0)</f>
        <v>0</v>
      </c>
      <c r="BI355" s="157">
        <f>IF(N355="nulová",J355,0)</f>
        <v>0</v>
      </c>
      <c r="BJ355" s="17" t="s">
        <v>88</v>
      </c>
      <c r="BK355" s="157">
        <f>ROUND(I355*H355,2)</f>
        <v>0</v>
      </c>
      <c r="BL355" s="17" t="s">
        <v>126</v>
      </c>
      <c r="BM355" s="156" t="s">
        <v>575</v>
      </c>
    </row>
    <row r="356" spans="2:65" s="14" customFormat="1">
      <c r="B356" s="174"/>
      <c r="D356" s="159" t="s">
        <v>278</v>
      </c>
      <c r="E356" s="175" t="s">
        <v>1</v>
      </c>
      <c r="F356" s="176" t="s">
        <v>188</v>
      </c>
      <c r="H356" s="177">
        <v>31</v>
      </c>
      <c r="I356" s="178"/>
      <c r="L356" s="174"/>
      <c r="M356" s="179"/>
      <c r="T356" s="180"/>
      <c r="AT356" s="175" t="s">
        <v>278</v>
      </c>
      <c r="AU356" s="175" t="s">
        <v>88</v>
      </c>
      <c r="AV356" s="14" t="s">
        <v>88</v>
      </c>
      <c r="AW356" s="14" t="s">
        <v>32</v>
      </c>
      <c r="AX356" s="14" t="s">
        <v>75</v>
      </c>
      <c r="AY356" s="175" t="s">
        <v>273</v>
      </c>
    </row>
    <row r="357" spans="2:65" s="13" customFormat="1">
      <c r="B357" s="165"/>
      <c r="D357" s="159" t="s">
        <v>278</v>
      </c>
      <c r="E357" s="166" t="s">
        <v>1</v>
      </c>
      <c r="F357" s="167" t="s">
        <v>285</v>
      </c>
      <c r="H357" s="168">
        <v>31</v>
      </c>
      <c r="I357" s="169"/>
      <c r="L357" s="165"/>
      <c r="M357" s="170"/>
      <c r="T357" s="171"/>
      <c r="AT357" s="166" t="s">
        <v>278</v>
      </c>
      <c r="AU357" s="166" t="s">
        <v>88</v>
      </c>
      <c r="AV357" s="13" t="s">
        <v>126</v>
      </c>
      <c r="AW357" s="13" t="s">
        <v>32</v>
      </c>
      <c r="AX357" s="13" t="s">
        <v>82</v>
      </c>
      <c r="AY357" s="166" t="s">
        <v>273</v>
      </c>
    </row>
    <row r="358" spans="2:65" s="1" customFormat="1" ht="16.5" customHeight="1">
      <c r="B358" s="143"/>
      <c r="C358" s="144" t="s">
        <v>576</v>
      </c>
      <c r="D358" s="144" t="s">
        <v>274</v>
      </c>
      <c r="E358" s="145" t="s">
        <v>577</v>
      </c>
      <c r="F358" s="146" t="s">
        <v>578</v>
      </c>
      <c r="G358" s="147" t="s">
        <v>338</v>
      </c>
      <c r="H358" s="148">
        <v>31</v>
      </c>
      <c r="I358" s="149"/>
      <c r="J358" s="150">
        <f>ROUND(I358*H358,2)</f>
        <v>0</v>
      </c>
      <c r="K358" s="151"/>
      <c r="L358" s="32"/>
      <c r="M358" s="152" t="s">
        <v>1</v>
      </c>
      <c r="N358" s="153" t="s">
        <v>41</v>
      </c>
      <c r="P358" s="154">
        <f>O358*H358</f>
        <v>0</v>
      </c>
      <c r="Q358" s="154">
        <v>2.6009999999999998E-2</v>
      </c>
      <c r="R358" s="154">
        <f>Q358*H358</f>
        <v>0.80630999999999997</v>
      </c>
      <c r="S358" s="154">
        <v>0</v>
      </c>
      <c r="T358" s="155">
        <f>S358*H358</f>
        <v>0</v>
      </c>
      <c r="AR358" s="156" t="s">
        <v>126</v>
      </c>
      <c r="AT358" s="156" t="s">
        <v>274</v>
      </c>
      <c r="AU358" s="156" t="s">
        <v>88</v>
      </c>
      <c r="AY358" s="17" t="s">
        <v>273</v>
      </c>
      <c r="BE358" s="157">
        <f>IF(N358="základná",J358,0)</f>
        <v>0</v>
      </c>
      <c r="BF358" s="157">
        <f>IF(N358="znížená",J358,0)</f>
        <v>0</v>
      </c>
      <c r="BG358" s="157">
        <f>IF(N358="zákl. prenesená",J358,0)</f>
        <v>0</v>
      </c>
      <c r="BH358" s="157">
        <f>IF(N358="zníž. prenesená",J358,0)</f>
        <v>0</v>
      </c>
      <c r="BI358" s="157">
        <f>IF(N358="nulová",J358,0)</f>
        <v>0</v>
      </c>
      <c r="BJ358" s="17" t="s">
        <v>88</v>
      </c>
      <c r="BK358" s="157">
        <f>ROUND(I358*H358,2)</f>
        <v>0</v>
      </c>
      <c r="BL358" s="17" t="s">
        <v>126</v>
      </c>
      <c r="BM358" s="156" t="s">
        <v>579</v>
      </c>
    </row>
    <row r="359" spans="2:65" s="1" customFormat="1" ht="24.2" customHeight="1">
      <c r="B359" s="143"/>
      <c r="C359" s="144" t="s">
        <v>580</v>
      </c>
      <c r="D359" s="144" t="s">
        <v>274</v>
      </c>
      <c r="E359" s="145" t="s">
        <v>581</v>
      </c>
      <c r="F359" s="146" t="s">
        <v>582</v>
      </c>
      <c r="G359" s="147" t="s">
        <v>338</v>
      </c>
      <c r="H359" s="148">
        <v>31</v>
      </c>
      <c r="I359" s="149"/>
      <c r="J359" s="150">
        <f>ROUND(I359*H359,2)</f>
        <v>0</v>
      </c>
      <c r="K359" s="151"/>
      <c r="L359" s="32"/>
      <c r="M359" s="152" t="s">
        <v>1</v>
      </c>
      <c r="N359" s="153" t="s">
        <v>41</v>
      </c>
      <c r="P359" s="154">
        <f>O359*H359</f>
        <v>0</v>
      </c>
      <c r="Q359" s="154">
        <v>0</v>
      </c>
      <c r="R359" s="154">
        <f>Q359*H359</f>
        <v>0</v>
      </c>
      <c r="S359" s="154">
        <v>0</v>
      </c>
      <c r="T359" s="155">
        <f>S359*H359</f>
        <v>0</v>
      </c>
      <c r="AR359" s="156" t="s">
        <v>126</v>
      </c>
      <c r="AT359" s="156" t="s">
        <v>274</v>
      </c>
      <c r="AU359" s="156" t="s">
        <v>88</v>
      </c>
      <c r="AY359" s="17" t="s">
        <v>273</v>
      </c>
      <c r="BE359" s="157">
        <f>IF(N359="základná",J359,0)</f>
        <v>0</v>
      </c>
      <c r="BF359" s="157">
        <f>IF(N359="znížená",J359,0)</f>
        <v>0</v>
      </c>
      <c r="BG359" s="157">
        <f>IF(N359="zákl. prenesená",J359,0)</f>
        <v>0</v>
      </c>
      <c r="BH359" s="157">
        <f>IF(N359="zníž. prenesená",J359,0)</f>
        <v>0</v>
      </c>
      <c r="BI359" s="157">
        <f>IF(N359="nulová",J359,0)</f>
        <v>0</v>
      </c>
      <c r="BJ359" s="17" t="s">
        <v>88</v>
      </c>
      <c r="BK359" s="157">
        <f>ROUND(I359*H359,2)</f>
        <v>0</v>
      </c>
      <c r="BL359" s="17" t="s">
        <v>126</v>
      </c>
      <c r="BM359" s="156" t="s">
        <v>583</v>
      </c>
    </row>
    <row r="360" spans="2:65" s="1" customFormat="1" ht="24.2" customHeight="1">
      <c r="B360" s="143"/>
      <c r="C360" s="188" t="s">
        <v>143</v>
      </c>
      <c r="D360" s="188" t="s">
        <v>523</v>
      </c>
      <c r="E360" s="189" t="s">
        <v>584</v>
      </c>
      <c r="F360" s="190" t="s">
        <v>585</v>
      </c>
      <c r="G360" s="191" t="s">
        <v>547</v>
      </c>
      <c r="H360" s="192">
        <v>6.3860000000000001</v>
      </c>
      <c r="I360" s="193"/>
      <c r="J360" s="194">
        <f>ROUND(I360*H360,2)</f>
        <v>0</v>
      </c>
      <c r="K360" s="195"/>
      <c r="L360" s="196"/>
      <c r="M360" s="197" t="s">
        <v>1</v>
      </c>
      <c r="N360" s="198" t="s">
        <v>41</v>
      </c>
      <c r="P360" s="154">
        <f>O360*H360</f>
        <v>0</v>
      </c>
      <c r="Q360" s="154">
        <v>1E-3</v>
      </c>
      <c r="R360" s="154">
        <f>Q360*H360</f>
        <v>6.3860000000000002E-3</v>
      </c>
      <c r="S360" s="154">
        <v>0</v>
      </c>
      <c r="T360" s="155">
        <f>S360*H360</f>
        <v>0</v>
      </c>
      <c r="AR360" s="156" t="s">
        <v>330</v>
      </c>
      <c r="AT360" s="156" t="s">
        <v>523</v>
      </c>
      <c r="AU360" s="156" t="s">
        <v>88</v>
      </c>
      <c r="AY360" s="17" t="s">
        <v>273</v>
      </c>
      <c r="BE360" s="157">
        <f>IF(N360="základná",J360,0)</f>
        <v>0</v>
      </c>
      <c r="BF360" s="157">
        <f>IF(N360="znížená",J360,0)</f>
        <v>0</v>
      </c>
      <c r="BG360" s="157">
        <f>IF(N360="zákl. prenesená",J360,0)</f>
        <v>0</v>
      </c>
      <c r="BH360" s="157">
        <f>IF(N360="zníž. prenesená",J360,0)</f>
        <v>0</v>
      </c>
      <c r="BI360" s="157">
        <f>IF(N360="nulová",J360,0)</f>
        <v>0</v>
      </c>
      <c r="BJ360" s="17" t="s">
        <v>88</v>
      </c>
      <c r="BK360" s="157">
        <f>ROUND(I360*H360,2)</f>
        <v>0</v>
      </c>
      <c r="BL360" s="17" t="s">
        <v>126</v>
      </c>
      <c r="BM360" s="156" t="s">
        <v>586</v>
      </c>
    </row>
    <row r="361" spans="2:65" s="14" customFormat="1">
      <c r="B361" s="174"/>
      <c r="D361" s="159" t="s">
        <v>278</v>
      </c>
      <c r="F361" s="176" t="s">
        <v>587</v>
      </c>
      <c r="H361" s="177">
        <v>6.3860000000000001</v>
      </c>
      <c r="I361" s="178"/>
      <c r="L361" s="174"/>
      <c r="M361" s="179"/>
      <c r="T361" s="180"/>
      <c r="AT361" s="175" t="s">
        <v>278</v>
      </c>
      <c r="AU361" s="175" t="s">
        <v>88</v>
      </c>
      <c r="AV361" s="14" t="s">
        <v>88</v>
      </c>
      <c r="AW361" s="14" t="s">
        <v>3</v>
      </c>
      <c r="AX361" s="14" t="s">
        <v>82</v>
      </c>
      <c r="AY361" s="175" t="s">
        <v>273</v>
      </c>
    </row>
    <row r="362" spans="2:65" s="1" customFormat="1" ht="16.5" customHeight="1">
      <c r="B362" s="143"/>
      <c r="C362" s="144" t="s">
        <v>588</v>
      </c>
      <c r="D362" s="144" t="s">
        <v>274</v>
      </c>
      <c r="E362" s="145" t="s">
        <v>589</v>
      </c>
      <c r="F362" s="146" t="s">
        <v>590</v>
      </c>
      <c r="G362" s="147" t="s">
        <v>344</v>
      </c>
      <c r="H362" s="148">
        <v>14</v>
      </c>
      <c r="I362" s="149"/>
      <c r="J362" s="150">
        <f>ROUND(I362*H362,2)</f>
        <v>0</v>
      </c>
      <c r="K362" s="151"/>
      <c r="L362" s="32"/>
      <c r="M362" s="152" t="s">
        <v>1</v>
      </c>
      <c r="N362" s="153" t="s">
        <v>41</v>
      </c>
      <c r="P362" s="154">
        <f>O362*H362</f>
        <v>0</v>
      </c>
      <c r="Q362" s="154">
        <v>8.0000000000000007E-5</v>
      </c>
      <c r="R362" s="154">
        <f>Q362*H362</f>
        <v>1.1200000000000001E-3</v>
      </c>
      <c r="S362" s="154">
        <v>0</v>
      </c>
      <c r="T362" s="155">
        <f>S362*H362</f>
        <v>0</v>
      </c>
      <c r="AR362" s="156" t="s">
        <v>126</v>
      </c>
      <c r="AT362" s="156" t="s">
        <v>274</v>
      </c>
      <c r="AU362" s="156" t="s">
        <v>88</v>
      </c>
      <c r="AY362" s="17" t="s">
        <v>273</v>
      </c>
      <c r="BE362" s="157">
        <f>IF(N362="základná",J362,0)</f>
        <v>0</v>
      </c>
      <c r="BF362" s="157">
        <f>IF(N362="znížená",J362,0)</f>
        <v>0</v>
      </c>
      <c r="BG362" s="157">
        <f>IF(N362="zákl. prenesená",J362,0)</f>
        <v>0</v>
      </c>
      <c r="BH362" s="157">
        <f>IF(N362="zníž. prenesená",J362,0)</f>
        <v>0</v>
      </c>
      <c r="BI362" s="157">
        <f>IF(N362="nulová",J362,0)</f>
        <v>0</v>
      </c>
      <c r="BJ362" s="17" t="s">
        <v>88</v>
      </c>
      <c r="BK362" s="157">
        <f>ROUND(I362*H362,2)</f>
        <v>0</v>
      </c>
      <c r="BL362" s="17" t="s">
        <v>126</v>
      </c>
      <c r="BM362" s="156" t="s">
        <v>591</v>
      </c>
    </row>
    <row r="363" spans="2:65" s="1" customFormat="1" ht="24.2" customHeight="1">
      <c r="B363" s="143"/>
      <c r="C363" s="144" t="s">
        <v>592</v>
      </c>
      <c r="D363" s="144" t="s">
        <v>274</v>
      </c>
      <c r="E363" s="145" t="s">
        <v>593</v>
      </c>
      <c r="F363" s="146" t="s">
        <v>594</v>
      </c>
      <c r="G363" s="147" t="s">
        <v>338</v>
      </c>
      <c r="H363" s="148">
        <v>5.25</v>
      </c>
      <c r="I363" s="149"/>
      <c r="J363" s="150">
        <f>ROUND(I363*H363,2)</f>
        <v>0</v>
      </c>
      <c r="K363" s="151"/>
      <c r="L363" s="32"/>
      <c r="M363" s="152" t="s">
        <v>1</v>
      </c>
      <c r="N363" s="153" t="s">
        <v>41</v>
      </c>
      <c r="P363" s="154">
        <f>O363*H363</f>
        <v>0</v>
      </c>
      <c r="Q363" s="154">
        <v>0.27503</v>
      </c>
      <c r="R363" s="154">
        <f>Q363*H363</f>
        <v>1.4439074999999999</v>
      </c>
      <c r="S363" s="154">
        <v>0</v>
      </c>
      <c r="T363" s="155">
        <f>S363*H363</f>
        <v>0</v>
      </c>
      <c r="AR363" s="156" t="s">
        <v>126</v>
      </c>
      <c r="AT363" s="156" t="s">
        <v>274</v>
      </c>
      <c r="AU363" s="156" t="s">
        <v>88</v>
      </c>
      <c r="AY363" s="17" t="s">
        <v>273</v>
      </c>
      <c r="BE363" s="157">
        <f>IF(N363="základná",J363,0)</f>
        <v>0</v>
      </c>
      <c r="BF363" s="157">
        <f>IF(N363="znížená",J363,0)</f>
        <v>0</v>
      </c>
      <c r="BG363" s="157">
        <f>IF(N363="zákl. prenesená",J363,0)</f>
        <v>0</v>
      </c>
      <c r="BH363" s="157">
        <f>IF(N363="zníž. prenesená",J363,0)</f>
        <v>0</v>
      </c>
      <c r="BI363" s="157">
        <f>IF(N363="nulová",J363,0)</f>
        <v>0</v>
      </c>
      <c r="BJ363" s="17" t="s">
        <v>88</v>
      </c>
      <c r="BK363" s="157">
        <f>ROUND(I363*H363,2)</f>
        <v>0</v>
      </c>
      <c r="BL363" s="17" t="s">
        <v>126</v>
      </c>
      <c r="BM363" s="156" t="s">
        <v>595</v>
      </c>
    </row>
    <row r="364" spans="2:65" s="12" customFormat="1">
      <c r="B364" s="158"/>
      <c r="D364" s="159" t="s">
        <v>278</v>
      </c>
      <c r="E364" s="160" t="s">
        <v>1</v>
      </c>
      <c r="F364" s="161" t="s">
        <v>596</v>
      </c>
      <c r="H364" s="160" t="s">
        <v>1</v>
      </c>
      <c r="I364" s="162"/>
      <c r="L364" s="158"/>
      <c r="M364" s="163"/>
      <c r="T364" s="164"/>
      <c r="AT364" s="160" t="s">
        <v>278</v>
      </c>
      <c r="AU364" s="160" t="s">
        <v>88</v>
      </c>
      <c r="AV364" s="12" t="s">
        <v>82</v>
      </c>
      <c r="AW364" s="12" t="s">
        <v>32</v>
      </c>
      <c r="AX364" s="12" t="s">
        <v>75</v>
      </c>
      <c r="AY364" s="160" t="s">
        <v>273</v>
      </c>
    </row>
    <row r="365" spans="2:65" s="14" customFormat="1">
      <c r="B365" s="174"/>
      <c r="D365" s="159" t="s">
        <v>278</v>
      </c>
      <c r="E365" s="175" t="s">
        <v>1</v>
      </c>
      <c r="F365" s="176" t="s">
        <v>597</v>
      </c>
      <c r="H365" s="177">
        <v>5.25</v>
      </c>
      <c r="I365" s="178"/>
      <c r="L365" s="174"/>
      <c r="M365" s="179"/>
      <c r="T365" s="180"/>
      <c r="AT365" s="175" t="s">
        <v>278</v>
      </c>
      <c r="AU365" s="175" t="s">
        <v>88</v>
      </c>
      <c r="AV365" s="14" t="s">
        <v>88</v>
      </c>
      <c r="AW365" s="14" t="s">
        <v>32</v>
      </c>
      <c r="AX365" s="14" t="s">
        <v>75</v>
      </c>
      <c r="AY365" s="175" t="s">
        <v>273</v>
      </c>
    </row>
    <row r="366" spans="2:65" s="15" customFormat="1">
      <c r="B366" s="181"/>
      <c r="D366" s="159" t="s">
        <v>278</v>
      </c>
      <c r="E366" s="182" t="s">
        <v>1</v>
      </c>
      <c r="F366" s="183" t="s">
        <v>598</v>
      </c>
      <c r="H366" s="184">
        <v>5.25</v>
      </c>
      <c r="I366" s="185"/>
      <c r="L366" s="181"/>
      <c r="M366" s="186"/>
      <c r="T366" s="187"/>
      <c r="AT366" s="182" t="s">
        <v>278</v>
      </c>
      <c r="AU366" s="182" t="s">
        <v>88</v>
      </c>
      <c r="AV366" s="15" t="s">
        <v>104</v>
      </c>
      <c r="AW366" s="15" t="s">
        <v>32</v>
      </c>
      <c r="AX366" s="15" t="s">
        <v>75</v>
      </c>
      <c r="AY366" s="182" t="s">
        <v>273</v>
      </c>
    </row>
    <row r="367" spans="2:65" s="13" customFormat="1">
      <c r="B367" s="165"/>
      <c r="D367" s="159" t="s">
        <v>278</v>
      </c>
      <c r="E367" s="166" t="s">
        <v>1</v>
      </c>
      <c r="F367" s="167" t="s">
        <v>285</v>
      </c>
      <c r="H367" s="168">
        <v>5.25</v>
      </c>
      <c r="I367" s="169"/>
      <c r="L367" s="165"/>
      <c r="M367" s="170"/>
      <c r="T367" s="171"/>
      <c r="AT367" s="166" t="s">
        <v>278</v>
      </c>
      <c r="AU367" s="166" t="s">
        <v>88</v>
      </c>
      <c r="AV367" s="13" t="s">
        <v>126</v>
      </c>
      <c r="AW367" s="13" t="s">
        <v>32</v>
      </c>
      <c r="AX367" s="13" t="s">
        <v>82</v>
      </c>
      <c r="AY367" s="166" t="s">
        <v>273</v>
      </c>
    </row>
    <row r="368" spans="2:65" s="11" customFormat="1" ht="22.9" customHeight="1">
      <c r="B368" s="133"/>
      <c r="D368" s="134" t="s">
        <v>74</v>
      </c>
      <c r="E368" s="172" t="s">
        <v>335</v>
      </c>
      <c r="F368" s="172" t="s">
        <v>599</v>
      </c>
      <c r="I368" s="136"/>
      <c r="J368" s="173">
        <f>BK368</f>
        <v>0</v>
      </c>
      <c r="L368" s="133"/>
      <c r="M368" s="138"/>
      <c r="P368" s="139">
        <f>SUM(P369:P658)</f>
        <v>0</v>
      </c>
      <c r="R368" s="139">
        <f>SUM(R369:R658)</f>
        <v>7.8912403399999995</v>
      </c>
      <c r="T368" s="140">
        <f>SUM(T369:T658)</f>
        <v>114.58438637</v>
      </c>
      <c r="AR368" s="134" t="s">
        <v>82</v>
      </c>
      <c r="AT368" s="141" t="s">
        <v>74</v>
      </c>
      <c r="AU368" s="141" t="s">
        <v>82</v>
      </c>
      <c r="AY368" s="134" t="s">
        <v>273</v>
      </c>
      <c r="BK368" s="142">
        <f>SUM(BK369:BK658)</f>
        <v>0</v>
      </c>
    </row>
    <row r="369" spans="2:65" s="1" customFormat="1" ht="24.2" customHeight="1">
      <c r="B369" s="143"/>
      <c r="C369" s="144" t="s">
        <v>600</v>
      </c>
      <c r="D369" s="144" t="s">
        <v>274</v>
      </c>
      <c r="E369" s="145" t="s">
        <v>601</v>
      </c>
      <c r="F369" s="146" t="s">
        <v>602</v>
      </c>
      <c r="G369" s="147" t="s">
        <v>338</v>
      </c>
      <c r="H369" s="148">
        <v>260.14800000000002</v>
      </c>
      <c r="I369" s="149"/>
      <c r="J369" s="150">
        <f>ROUND(I369*H369,2)</f>
        <v>0</v>
      </c>
      <c r="K369" s="151"/>
      <c r="L369" s="32"/>
      <c r="M369" s="152" t="s">
        <v>1</v>
      </c>
      <c r="N369" s="153" t="s">
        <v>41</v>
      </c>
      <c r="P369" s="154">
        <f>O369*H369</f>
        <v>0</v>
      </c>
      <c r="Q369" s="154">
        <v>0</v>
      </c>
      <c r="R369" s="154">
        <f>Q369*H369</f>
        <v>0</v>
      </c>
      <c r="S369" s="154">
        <v>0</v>
      </c>
      <c r="T369" s="155">
        <f>S369*H369</f>
        <v>0</v>
      </c>
      <c r="AR369" s="156" t="s">
        <v>126</v>
      </c>
      <c r="AT369" s="156" t="s">
        <v>274</v>
      </c>
      <c r="AU369" s="156" t="s">
        <v>88</v>
      </c>
      <c r="AY369" s="17" t="s">
        <v>273</v>
      </c>
      <c r="BE369" s="157">
        <f>IF(N369="základná",J369,0)</f>
        <v>0</v>
      </c>
      <c r="BF369" s="157">
        <f>IF(N369="znížená",J369,0)</f>
        <v>0</v>
      </c>
      <c r="BG369" s="157">
        <f>IF(N369="zákl. prenesená",J369,0)</f>
        <v>0</v>
      </c>
      <c r="BH369" s="157">
        <f>IF(N369="zníž. prenesená",J369,0)</f>
        <v>0</v>
      </c>
      <c r="BI369" s="157">
        <f>IF(N369="nulová",J369,0)</f>
        <v>0</v>
      </c>
      <c r="BJ369" s="17" t="s">
        <v>88</v>
      </c>
      <c r="BK369" s="157">
        <f>ROUND(I369*H369,2)</f>
        <v>0</v>
      </c>
      <c r="BL369" s="17" t="s">
        <v>126</v>
      </c>
      <c r="BM369" s="156" t="s">
        <v>603</v>
      </c>
    </row>
    <row r="370" spans="2:65" s="12" customFormat="1">
      <c r="B370" s="158"/>
      <c r="D370" s="159" t="s">
        <v>278</v>
      </c>
      <c r="E370" s="160" t="s">
        <v>1</v>
      </c>
      <c r="F370" s="161" t="s">
        <v>604</v>
      </c>
      <c r="H370" s="160" t="s">
        <v>1</v>
      </c>
      <c r="I370" s="162"/>
      <c r="L370" s="158"/>
      <c r="M370" s="163"/>
      <c r="T370" s="164"/>
      <c r="AT370" s="160" t="s">
        <v>278</v>
      </c>
      <c r="AU370" s="160" t="s">
        <v>88</v>
      </c>
      <c r="AV370" s="12" t="s">
        <v>82</v>
      </c>
      <c r="AW370" s="12" t="s">
        <v>32</v>
      </c>
      <c r="AX370" s="12" t="s">
        <v>75</v>
      </c>
      <c r="AY370" s="160" t="s">
        <v>273</v>
      </c>
    </row>
    <row r="371" spans="2:65" s="12" customFormat="1">
      <c r="B371" s="158"/>
      <c r="D371" s="159" t="s">
        <v>278</v>
      </c>
      <c r="E371" s="160" t="s">
        <v>1</v>
      </c>
      <c r="F371" s="161" t="s">
        <v>605</v>
      </c>
      <c r="H371" s="160" t="s">
        <v>1</v>
      </c>
      <c r="I371" s="162"/>
      <c r="L371" s="158"/>
      <c r="M371" s="163"/>
      <c r="T371" s="164"/>
      <c r="AT371" s="160" t="s">
        <v>278</v>
      </c>
      <c r="AU371" s="160" t="s">
        <v>88</v>
      </c>
      <c r="AV371" s="12" t="s">
        <v>82</v>
      </c>
      <c r="AW371" s="12" t="s">
        <v>32</v>
      </c>
      <c r="AX371" s="12" t="s">
        <v>75</v>
      </c>
      <c r="AY371" s="160" t="s">
        <v>273</v>
      </c>
    </row>
    <row r="372" spans="2:65" s="15" customFormat="1">
      <c r="B372" s="181"/>
      <c r="D372" s="159" t="s">
        <v>278</v>
      </c>
      <c r="E372" s="182" t="s">
        <v>1</v>
      </c>
      <c r="F372" s="183" t="s">
        <v>598</v>
      </c>
      <c r="H372" s="184">
        <v>0</v>
      </c>
      <c r="I372" s="185"/>
      <c r="L372" s="181"/>
      <c r="M372" s="186"/>
      <c r="T372" s="187"/>
      <c r="AT372" s="182" t="s">
        <v>278</v>
      </c>
      <c r="AU372" s="182" t="s">
        <v>88</v>
      </c>
      <c r="AV372" s="15" t="s">
        <v>104</v>
      </c>
      <c r="AW372" s="15" t="s">
        <v>32</v>
      </c>
      <c r="AX372" s="15" t="s">
        <v>75</v>
      </c>
      <c r="AY372" s="182" t="s">
        <v>273</v>
      </c>
    </row>
    <row r="373" spans="2:65" s="12" customFormat="1">
      <c r="B373" s="158"/>
      <c r="D373" s="159" t="s">
        <v>278</v>
      </c>
      <c r="E373" s="160" t="s">
        <v>1</v>
      </c>
      <c r="F373" s="161" t="s">
        <v>606</v>
      </c>
      <c r="H373" s="160" t="s">
        <v>1</v>
      </c>
      <c r="I373" s="162"/>
      <c r="L373" s="158"/>
      <c r="M373" s="163"/>
      <c r="T373" s="164"/>
      <c r="AT373" s="160" t="s">
        <v>278</v>
      </c>
      <c r="AU373" s="160" t="s">
        <v>88</v>
      </c>
      <c r="AV373" s="12" t="s">
        <v>82</v>
      </c>
      <c r="AW373" s="12" t="s">
        <v>32</v>
      </c>
      <c r="AX373" s="12" t="s">
        <v>75</v>
      </c>
      <c r="AY373" s="160" t="s">
        <v>273</v>
      </c>
    </row>
    <row r="374" spans="2:65" s="14" customFormat="1">
      <c r="B374" s="174"/>
      <c r="D374" s="159" t="s">
        <v>278</v>
      </c>
      <c r="E374" s="175" t="s">
        <v>1</v>
      </c>
      <c r="F374" s="176" t="s">
        <v>607</v>
      </c>
      <c r="H374" s="177">
        <v>15.765000000000001</v>
      </c>
      <c r="I374" s="178"/>
      <c r="L374" s="174"/>
      <c r="M374" s="179"/>
      <c r="T374" s="180"/>
      <c r="AT374" s="175" t="s">
        <v>278</v>
      </c>
      <c r="AU374" s="175" t="s">
        <v>88</v>
      </c>
      <c r="AV374" s="14" t="s">
        <v>88</v>
      </c>
      <c r="AW374" s="14" t="s">
        <v>32</v>
      </c>
      <c r="AX374" s="14" t="s">
        <v>75</v>
      </c>
      <c r="AY374" s="175" t="s">
        <v>273</v>
      </c>
    </row>
    <row r="375" spans="2:65" s="14" customFormat="1">
      <c r="B375" s="174"/>
      <c r="D375" s="159" t="s">
        <v>278</v>
      </c>
      <c r="E375" s="175" t="s">
        <v>1</v>
      </c>
      <c r="F375" s="176" t="s">
        <v>608</v>
      </c>
      <c r="H375" s="177">
        <v>37.911999999999999</v>
      </c>
      <c r="I375" s="178"/>
      <c r="L375" s="174"/>
      <c r="M375" s="179"/>
      <c r="T375" s="180"/>
      <c r="AT375" s="175" t="s">
        <v>278</v>
      </c>
      <c r="AU375" s="175" t="s">
        <v>88</v>
      </c>
      <c r="AV375" s="14" t="s">
        <v>88</v>
      </c>
      <c r="AW375" s="14" t="s">
        <v>32</v>
      </c>
      <c r="AX375" s="14" t="s">
        <v>75</v>
      </c>
      <c r="AY375" s="175" t="s">
        <v>273</v>
      </c>
    </row>
    <row r="376" spans="2:65" s="14" customFormat="1">
      <c r="B376" s="174"/>
      <c r="D376" s="159" t="s">
        <v>278</v>
      </c>
      <c r="E376" s="175" t="s">
        <v>1</v>
      </c>
      <c r="F376" s="176" t="s">
        <v>609</v>
      </c>
      <c r="H376" s="177">
        <v>34.515000000000001</v>
      </c>
      <c r="I376" s="178"/>
      <c r="L376" s="174"/>
      <c r="M376" s="179"/>
      <c r="T376" s="180"/>
      <c r="AT376" s="175" t="s">
        <v>278</v>
      </c>
      <c r="AU376" s="175" t="s">
        <v>88</v>
      </c>
      <c r="AV376" s="14" t="s">
        <v>88</v>
      </c>
      <c r="AW376" s="14" t="s">
        <v>32</v>
      </c>
      <c r="AX376" s="14" t="s">
        <v>75</v>
      </c>
      <c r="AY376" s="175" t="s">
        <v>273</v>
      </c>
    </row>
    <row r="377" spans="2:65" s="14" customFormat="1">
      <c r="B377" s="174"/>
      <c r="D377" s="159" t="s">
        <v>278</v>
      </c>
      <c r="E377" s="175" t="s">
        <v>1</v>
      </c>
      <c r="F377" s="176" t="s">
        <v>610</v>
      </c>
      <c r="H377" s="177">
        <v>46.956000000000003</v>
      </c>
      <c r="I377" s="178"/>
      <c r="L377" s="174"/>
      <c r="M377" s="179"/>
      <c r="T377" s="180"/>
      <c r="AT377" s="175" t="s">
        <v>278</v>
      </c>
      <c r="AU377" s="175" t="s">
        <v>88</v>
      </c>
      <c r="AV377" s="14" t="s">
        <v>88</v>
      </c>
      <c r="AW377" s="14" t="s">
        <v>32</v>
      </c>
      <c r="AX377" s="14" t="s">
        <v>75</v>
      </c>
      <c r="AY377" s="175" t="s">
        <v>273</v>
      </c>
    </row>
    <row r="378" spans="2:65" s="14" customFormat="1">
      <c r="B378" s="174"/>
      <c r="D378" s="159" t="s">
        <v>278</v>
      </c>
      <c r="E378" s="175" t="s">
        <v>1</v>
      </c>
      <c r="F378" s="176" t="s">
        <v>611</v>
      </c>
      <c r="H378" s="177">
        <v>125</v>
      </c>
      <c r="I378" s="178"/>
      <c r="L378" s="174"/>
      <c r="M378" s="179"/>
      <c r="T378" s="180"/>
      <c r="AT378" s="175" t="s">
        <v>278</v>
      </c>
      <c r="AU378" s="175" t="s">
        <v>88</v>
      </c>
      <c r="AV378" s="14" t="s">
        <v>88</v>
      </c>
      <c r="AW378" s="14" t="s">
        <v>32</v>
      </c>
      <c r="AX378" s="14" t="s">
        <v>75</v>
      </c>
      <c r="AY378" s="175" t="s">
        <v>273</v>
      </c>
    </row>
    <row r="379" spans="2:65" s="15" customFormat="1">
      <c r="B379" s="181"/>
      <c r="D379" s="159" t="s">
        <v>278</v>
      </c>
      <c r="E379" s="182" t="s">
        <v>1</v>
      </c>
      <c r="F379" s="183" t="s">
        <v>598</v>
      </c>
      <c r="H379" s="184">
        <v>260.14800000000002</v>
      </c>
      <c r="I379" s="185"/>
      <c r="L379" s="181"/>
      <c r="M379" s="186"/>
      <c r="T379" s="187"/>
      <c r="AT379" s="182" t="s">
        <v>278</v>
      </c>
      <c r="AU379" s="182" t="s">
        <v>88</v>
      </c>
      <c r="AV379" s="15" t="s">
        <v>104</v>
      </c>
      <c r="AW379" s="15" t="s">
        <v>32</v>
      </c>
      <c r="AX379" s="15" t="s">
        <v>75</v>
      </c>
      <c r="AY379" s="182" t="s">
        <v>273</v>
      </c>
    </row>
    <row r="380" spans="2:65" s="13" customFormat="1">
      <c r="B380" s="165"/>
      <c r="D380" s="159" t="s">
        <v>278</v>
      </c>
      <c r="E380" s="166" t="s">
        <v>1</v>
      </c>
      <c r="F380" s="167" t="s">
        <v>285</v>
      </c>
      <c r="H380" s="168">
        <v>260.14800000000002</v>
      </c>
      <c r="I380" s="169"/>
      <c r="L380" s="165"/>
      <c r="M380" s="170"/>
      <c r="T380" s="171"/>
      <c r="AT380" s="166" t="s">
        <v>278</v>
      </c>
      <c r="AU380" s="166" t="s">
        <v>88</v>
      </c>
      <c r="AV380" s="13" t="s">
        <v>126</v>
      </c>
      <c r="AW380" s="13" t="s">
        <v>32</v>
      </c>
      <c r="AX380" s="13" t="s">
        <v>82</v>
      </c>
      <c r="AY380" s="166" t="s">
        <v>273</v>
      </c>
    </row>
    <row r="381" spans="2:65" s="1" customFormat="1" ht="24.2" customHeight="1">
      <c r="B381" s="143"/>
      <c r="C381" s="144" t="s">
        <v>612</v>
      </c>
      <c r="D381" s="144" t="s">
        <v>274</v>
      </c>
      <c r="E381" s="145" t="s">
        <v>613</v>
      </c>
      <c r="F381" s="146" t="s">
        <v>614</v>
      </c>
      <c r="G381" s="147" t="s">
        <v>338</v>
      </c>
      <c r="H381" s="148">
        <v>475</v>
      </c>
      <c r="I381" s="149"/>
      <c r="J381" s="150">
        <f>ROUND(I381*H381,2)</f>
        <v>0</v>
      </c>
      <c r="K381" s="151"/>
      <c r="L381" s="32"/>
      <c r="M381" s="152" t="s">
        <v>1</v>
      </c>
      <c r="N381" s="153" t="s">
        <v>41</v>
      </c>
      <c r="P381" s="154">
        <f>O381*H381</f>
        <v>0</v>
      </c>
      <c r="Q381" s="154">
        <v>0</v>
      </c>
      <c r="R381" s="154">
        <f>Q381*H381</f>
        <v>0</v>
      </c>
      <c r="S381" s="154">
        <v>0</v>
      </c>
      <c r="T381" s="155">
        <f>S381*H381</f>
        <v>0</v>
      </c>
      <c r="AR381" s="156" t="s">
        <v>126</v>
      </c>
      <c r="AT381" s="156" t="s">
        <v>274</v>
      </c>
      <c r="AU381" s="156" t="s">
        <v>88</v>
      </c>
      <c r="AY381" s="17" t="s">
        <v>273</v>
      </c>
      <c r="BE381" s="157">
        <f>IF(N381="základná",J381,0)</f>
        <v>0</v>
      </c>
      <c r="BF381" s="157">
        <f>IF(N381="znížená",J381,0)</f>
        <v>0</v>
      </c>
      <c r="BG381" s="157">
        <f>IF(N381="zákl. prenesená",J381,0)</f>
        <v>0</v>
      </c>
      <c r="BH381" s="157">
        <f>IF(N381="zníž. prenesená",J381,0)</f>
        <v>0</v>
      </c>
      <c r="BI381" s="157">
        <f>IF(N381="nulová",J381,0)</f>
        <v>0</v>
      </c>
      <c r="BJ381" s="17" t="s">
        <v>88</v>
      </c>
      <c r="BK381" s="157">
        <f>ROUND(I381*H381,2)</f>
        <v>0</v>
      </c>
      <c r="BL381" s="17" t="s">
        <v>126</v>
      </c>
      <c r="BM381" s="156" t="s">
        <v>615</v>
      </c>
    </row>
    <row r="382" spans="2:65" s="12" customFormat="1" ht="22.5">
      <c r="B382" s="158"/>
      <c r="D382" s="159" t="s">
        <v>278</v>
      </c>
      <c r="E382" s="160" t="s">
        <v>1</v>
      </c>
      <c r="F382" s="161" t="s">
        <v>616</v>
      </c>
      <c r="H382" s="160" t="s">
        <v>1</v>
      </c>
      <c r="I382" s="162"/>
      <c r="L382" s="158"/>
      <c r="M382" s="163"/>
      <c r="T382" s="164"/>
      <c r="AT382" s="160" t="s">
        <v>278</v>
      </c>
      <c r="AU382" s="160" t="s">
        <v>88</v>
      </c>
      <c r="AV382" s="12" t="s">
        <v>82</v>
      </c>
      <c r="AW382" s="12" t="s">
        <v>32</v>
      </c>
      <c r="AX382" s="12" t="s">
        <v>75</v>
      </c>
      <c r="AY382" s="160" t="s">
        <v>273</v>
      </c>
    </row>
    <row r="383" spans="2:65" s="12" customFormat="1" ht="22.5">
      <c r="B383" s="158"/>
      <c r="D383" s="159" t="s">
        <v>278</v>
      </c>
      <c r="E383" s="160" t="s">
        <v>1</v>
      </c>
      <c r="F383" s="161" t="s">
        <v>617</v>
      </c>
      <c r="H383" s="160" t="s">
        <v>1</v>
      </c>
      <c r="I383" s="162"/>
      <c r="L383" s="158"/>
      <c r="M383" s="163"/>
      <c r="T383" s="164"/>
      <c r="AT383" s="160" t="s">
        <v>278</v>
      </c>
      <c r="AU383" s="160" t="s">
        <v>88</v>
      </c>
      <c r="AV383" s="12" t="s">
        <v>82</v>
      </c>
      <c r="AW383" s="12" t="s">
        <v>32</v>
      </c>
      <c r="AX383" s="12" t="s">
        <v>75</v>
      </c>
      <c r="AY383" s="160" t="s">
        <v>273</v>
      </c>
    </row>
    <row r="384" spans="2:65" s="14" customFormat="1">
      <c r="B384" s="174"/>
      <c r="D384" s="159" t="s">
        <v>278</v>
      </c>
      <c r="E384" s="175" t="s">
        <v>1</v>
      </c>
      <c r="F384" s="176" t="s">
        <v>148</v>
      </c>
      <c r="H384" s="177">
        <v>475</v>
      </c>
      <c r="I384" s="178"/>
      <c r="L384" s="174"/>
      <c r="M384" s="179"/>
      <c r="T384" s="180"/>
      <c r="AT384" s="175" t="s">
        <v>278</v>
      </c>
      <c r="AU384" s="175" t="s">
        <v>88</v>
      </c>
      <c r="AV384" s="14" t="s">
        <v>88</v>
      </c>
      <c r="AW384" s="14" t="s">
        <v>32</v>
      </c>
      <c r="AX384" s="14" t="s">
        <v>75</v>
      </c>
      <c r="AY384" s="175" t="s">
        <v>273</v>
      </c>
    </row>
    <row r="385" spans="2:65" s="13" customFormat="1">
      <c r="B385" s="165"/>
      <c r="D385" s="159" t="s">
        <v>278</v>
      </c>
      <c r="E385" s="166" t="s">
        <v>147</v>
      </c>
      <c r="F385" s="167" t="s">
        <v>285</v>
      </c>
      <c r="H385" s="168">
        <v>475</v>
      </c>
      <c r="I385" s="169"/>
      <c r="L385" s="165"/>
      <c r="M385" s="170"/>
      <c r="T385" s="171"/>
      <c r="AT385" s="166" t="s">
        <v>278</v>
      </c>
      <c r="AU385" s="166" t="s">
        <v>88</v>
      </c>
      <c r="AV385" s="13" t="s">
        <v>126</v>
      </c>
      <c r="AW385" s="13" t="s">
        <v>32</v>
      </c>
      <c r="AX385" s="13" t="s">
        <v>82</v>
      </c>
      <c r="AY385" s="166" t="s">
        <v>273</v>
      </c>
    </row>
    <row r="386" spans="2:65" s="1" customFormat="1" ht="24.2" customHeight="1">
      <c r="B386" s="143"/>
      <c r="C386" s="144" t="s">
        <v>618</v>
      </c>
      <c r="D386" s="144" t="s">
        <v>274</v>
      </c>
      <c r="E386" s="145" t="s">
        <v>613</v>
      </c>
      <c r="F386" s="146" t="s">
        <v>614</v>
      </c>
      <c r="G386" s="147" t="s">
        <v>338</v>
      </c>
      <c r="H386" s="148">
        <v>200</v>
      </c>
      <c r="I386" s="149"/>
      <c r="J386" s="150">
        <f>ROUND(I386*H386,2)</f>
        <v>0</v>
      </c>
      <c r="K386" s="151"/>
      <c r="L386" s="32"/>
      <c r="M386" s="152" t="s">
        <v>1</v>
      </c>
      <c r="N386" s="153" t="s">
        <v>41</v>
      </c>
      <c r="P386" s="154">
        <f>O386*H386</f>
        <v>0</v>
      </c>
      <c r="Q386" s="154">
        <v>0</v>
      </c>
      <c r="R386" s="154">
        <f>Q386*H386</f>
        <v>0</v>
      </c>
      <c r="S386" s="154">
        <v>0</v>
      </c>
      <c r="T386" s="155">
        <f>S386*H386</f>
        <v>0</v>
      </c>
      <c r="AR386" s="156" t="s">
        <v>126</v>
      </c>
      <c r="AT386" s="156" t="s">
        <v>274</v>
      </c>
      <c r="AU386" s="156" t="s">
        <v>88</v>
      </c>
      <c r="AY386" s="17" t="s">
        <v>273</v>
      </c>
      <c r="BE386" s="157">
        <f>IF(N386="základná",J386,0)</f>
        <v>0</v>
      </c>
      <c r="BF386" s="157">
        <f>IF(N386="znížená",J386,0)</f>
        <v>0</v>
      </c>
      <c r="BG386" s="157">
        <f>IF(N386="zákl. prenesená",J386,0)</f>
        <v>0</v>
      </c>
      <c r="BH386" s="157">
        <f>IF(N386="zníž. prenesená",J386,0)</f>
        <v>0</v>
      </c>
      <c r="BI386" s="157">
        <f>IF(N386="nulová",J386,0)</f>
        <v>0</v>
      </c>
      <c r="BJ386" s="17" t="s">
        <v>88</v>
      </c>
      <c r="BK386" s="157">
        <f>ROUND(I386*H386,2)</f>
        <v>0</v>
      </c>
      <c r="BL386" s="17" t="s">
        <v>126</v>
      </c>
      <c r="BM386" s="156" t="s">
        <v>619</v>
      </c>
    </row>
    <row r="387" spans="2:65" s="14" customFormat="1">
      <c r="B387" s="174"/>
      <c r="D387" s="159" t="s">
        <v>278</v>
      </c>
      <c r="E387" s="175" t="s">
        <v>1</v>
      </c>
      <c r="F387" s="176" t="s">
        <v>144</v>
      </c>
      <c r="H387" s="177">
        <v>200</v>
      </c>
      <c r="I387" s="178"/>
      <c r="L387" s="174"/>
      <c r="M387" s="179"/>
      <c r="T387" s="180"/>
      <c r="AT387" s="175" t="s">
        <v>278</v>
      </c>
      <c r="AU387" s="175" t="s">
        <v>88</v>
      </c>
      <c r="AV387" s="14" t="s">
        <v>88</v>
      </c>
      <c r="AW387" s="14" t="s">
        <v>32</v>
      </c>
      <c r="AX387" s="14" t="s">
        <v>75</v>
      </c>
      <c r="AY387" s="175" t="s">
        <v>273</v>
      </c>
    </row>
    <row r="388" spans="2:65" s="13" customFormat="1">
      <c r="B388" s="165"/>
      <c r="D388" s="159" t="s">
        <v>278</v>
      </c>
      <c r="E388" s="166" t="s">
        <v>1</v>
      </c>
      <c r="F388" s="167" t="s">
        <v>285</v>
      </c>
      <c r="H388" s="168">
        <v>200</v>
      </c>
      <c r="I388" s="169"/>
      <c r="L388" s="165"/>
      <c r="M388" s="170"/>
      <c r="T388" s="171"/>
      <c r="AT388" s="166" t="s">
        <v>278</v>
      </c>
      <c r="AU388" s="166" t="s">
        <v>88</v>
      </c>
      <c r="AV388" s="13" t="s">
        <v>126</v>
      </c>
      <c r="AW388" s="13" t="s">
        <v>32</v>
      </c>
      <c r="AX388" s="13" t="s">
        <v>82</v>
      </c>
      <c r="AY388" s="166" t="s">
        <v>273</v>
      </c>
    </row>
    <row r="389" spans="2:65" s="1" customFormat="1" ht="24.2" customHeight="1">
      <c r="B389" s="143"/>
      <c r="C389" s="144" t="s">
        <v>620</v>
      </c>
      <c r="D389" s="144" t="s">
        <v>274</v>
      </c>
      <c r="E389" s="145" t="s">
        <v>621</v>
      </c>
      <c r="F389" s="146" t="s">
        <v>622</v>
      </c>
      <c r="G389" s="147" t="s">
        <v>338</v>
      </c>
      <c r="H389" s="148">
        <v>200</v>
      </c>
      <c r="I389" s="149"/>
      <c r="J389" s="150">
        <f>ROUND(I389*H389,2)</f>
        <v>0</v>
      </c>
      <c r="K389" s="151"/>
      <c r="L389" s="32"/>
      <c r="M389" s="152" t="s">
        <v>1</v>
      </c>
      <c r="N389" s="153" t="s">
        <v>41</v>
      </c>
      <c r="P389" s="154">
        <f>O389*H389</f>
        <v>0</v>
      </c>
      <c r="Q389" s="154">
        <v>0</v>
      </c>
      <c r="R389" s="154">
        <f>Q389*H389</f>
        <v>0</v>
      </c>
      <c r="S389" s="154">
        <v>0</v>
      </c>
      <c r="T389" s="155">
        <f>S389*H389</f>
        <v>0</v>
      </c>
      <c r="AR389" s="156" t="s">
        <v>126</v>
      </c>
      <c r="AT389" s="156" t="s">
        <v>274</v>
      </c>
      <c r="AU389" s="156" t="s">
        <v>88</v>
      </c>
      <c r="AY389" s="17" t="s">
        <v>273</v>
      </c>
      <c r="BE389" s="157">
        <f>IF(N389="základná",J389,0)</f>
        <v>0</v>
      </c>
      <c r="BF389" s="157">
        <f>IF(N389="znížená",J389,0)</f>
        <v>0</v>
      </c>
      <c r="BG389" s="157">
        <f>IF(N389="zákl. prenesená",J389,0)</f>
        <v>0</v>
      </c>
      <c r="BH389" s="157">
        <f>IF(N389="zníž. prenesená",J389,0)</f>
        <v>0</v>
      </c>
      <c r="BI389" s="157">
        <f>IF(N389="nulová",J389,0)</f>
        <v>0</v>
      </c>
      <c r="BJ389" s="17" t="s">
        <v>88</v>
      </c>
      <c r="BK389" s="157">
        <f>ROUND(I389*H389,2)</f>
        <v>0</v>
      </c>
      <c r="BL389" s="17" t="s">
        <v>126</v>
      </c>
      <c r="BM389" s="156" t="s">
        <v>623</v>
      </c>
    </row>
    <row r="390" spans="2:65" s="12" customFormat="1" ht="22.5">
      <c r="B390" s="158"/>
      <c r="D390" s="159" t="s">
        <v>278</v>
      </c>
      <c r="E390" s="160" t="s">
        <v>1</v>
      </c>
      <c r="F390" s="161" t="s">
        <v>624</v>
      </c>
      <c r="H390" s="160" t="s">
        <v>1</v>
      </c>
      <c r="I390" s="162"/>
      <c r="L390" s="158"/>
      <c r="M390" s="163"/>
      <c r="T390" s="164"/>
      <c r="AT390" s="160" t="s">
        <v>278</v>
      </c>
      <c r="AU390" s="160" t="s">
        <v>88</v>
      </c>
      <c r="AV390" s="12" t="s">
        <v>82</v>
      </c>
      <c r="AW390" s="12" t="s">
        <v>32</v>
      </c>
      <c r="AX390" s="12" t="s">
        <v>75</v>
      </c>
      <c r="AY390" s="160" t="s">
        <v>273</v>
      </c>
    </row>
    <row r="391" spans="2:65" s="14" customFormat="1">
      <c r="B391" s="174"/>
      <c r="D391" s="159" t="s">
        <v>278</v>
      </c>
      <c r="E391" s="175" t="s">
        <v>1</v>
      </c>
      <c r="F391" s="176" t="s">
        <v>145</v>
      </c>
      <c r="H391" s="177">
        <v>200</v>
      </c>
      <c r="I391" s="178"/>
      <c r="L391" s="174"/>
      <c r="M391" s="179"/>
      <c r="T391" s="180"/>
      <c r="AT391" s="175" t="s">
        <v>278</v>
      </c>
      <c r="AU391" s="175" t="s">
        <v>88</v>
      </c>
      <c r="AV391" s="14" t="s">
        <v>88</v>
      </c>
      <c r="AW391" s="14" t="s">
        <v>32</v>
      </c>
      <c r="AX391" s="14" t="s">
        <v>75</v>
      </c>
      <c r="AY391" s="175" t="s">
        <v>273</v>
      </c>
    </row>
    <row r="392" spans="2:65" s="13" customFormat="1">
      <c r="B392" s="165"/>
      <c r="D392" s="159" t="s">
        <v>278</v>
      </c>
      <c r="E392" s="166" t="s">
        <v>144</v>
      </c>
      <c r="F392" s="167" t="s">
        <v>285</v>
      </c>
      <c r="H392" s="168">
        <v>200</v>
      </c>
      <c r="I392" s="169"/>
      <c r="L392" s="165"/>
      <c r="M392" s="170"/>
      <c r="T392" s="171"/>
      <c r="AT392" s="166" t="s">
        <v>278</v>
      </c>
      <c r="AU392" s="166" t="s">
        <v>88</v>
      </c>
      <c r="AV392" s="13" t="s">
        <v>126</v>
      </c>
      <c r="AW392" s="13" t="s">
        <v>32</v>
      </c>
      <c r="AX392" s="13" t="s">
        <v>82</v>
      </c>
      <c r="AY392" s="166" t="s">
        <v>273</v>
      </c>
    </row>
    <row r="393" spans="2:65" s="1" customFormat="1" ht="37.9" customHeight="1">
      <c r="B393" s="143"/>
      <c r="C393" s="144" t="s">
        <v>625</v>
      </c>
      <c r="D393" s="144" t="s">
        <v>274</v>
      </c>
      <c r="E393" s="145" t="s">
        <v>626</v>
      </c>
      <c r="F393" s="146" t="s">
        <v>627</v>
      </c>
      <c r="G393" s="147" t="s">
        <v>338</v>
      </c>
      <c r="H393" s="148">
        <v>2.1</v>
      </c>
      <c r="I393" s="149"/>
      <c r="J393" s="150">
        <f>ROUND(I393*H393,2)</f>
        <v>0</v>
      </c>
      <c r="K393" s="151"/>
      <c r="L393" s="32"/>
      <c r="M393" s="152" t="s">
        <v>1</v>
      </c>
      <c r="N393" s="153" t="s">
        <v>41</v>
      </c>
      <c r="P393" s="154">
        <f>O393*H393</f>
        <v>0</v>
      </c>
      <c r="Q393" s="154">
        <v>0</v>
      </c>
      <c r="R393" s="154">
        <f>Q393*H393</f>
        <v>0</v>
      </c>
      <c r="S393" s="154">
        <v>0</v>
      </c>
      <c r="T393" s="155">
        <f>S393*H393</f>
        <v>0</v>
      </c>
      <c r="AR393" s="156" t="s">
        <v>126</v>
      </c>
      <c r="AT393" s="156" t="s">
        <v>274</v>
      </c>
      <c r="AU393" s="156" t="s">
        <v>88</v>
      </c>
      <c r="AY393" s="17" t="s">
        <v>273</v>
      </c>
      <c r="BE393" s="157">
        <f>IF(N393="základná",J393,0)</f>
        <v>0</v>
      </c>
      <c r="BF393" s="157">
        <f>IF(N393="znížená",J393,0)</f>
        <v>0</v>
      </c>
      <c r="BG393" s="157">
        <f>IF(N393="zákl. prenesená",J393,0)</f>
        <v>0</v>
      </c>
      <c r="BH393" s="157">
        <f>IF(N393="zníž. prenesená",J393,0)</f>
        <v>0</v>
      </c>
      <c r="BI393" s="157">
        <f>IF(N393="nulová",J393,0)</f>
        <v>0</v>
      </c>
      <c r="BJ393" s="17" t="s">
        <v>88</v>
      </c>
      <c r="BK393" s="157">
        <f>ROUND(I393*H393,2)</f>
        <v>0</v>
      </c>
      <c r="BL393" s="17" t="s">
        <v>126</v>
      </c>
      <c r="BM393" s="156" t="s">
        <v>628</v>
      </c>
    </row>
    <row r="394" spans="2:65" s="12" customFormat="1" ht="22.5">
      <c r="B394" s="158"/>
      <c r="D394" s="159" t="s">
        <v>278</v>
      </c>
      <c r="E394" s="160" t="s">
        <v>1</v>
      </c>
      <c r="F394" s="161" t="s">
        <v>629</v>
      </c>
      <c r="H394" s="160" t="s">
        <v>1</v>
      </c>
      <c r="I394" s="162"/>
      <c r="L394" s="158"/>
      <c r="M394" s="163"/>
      <c r="T394" s="164"/>
      <c r="AT394" s="160" t="s">
        <v>278</v>
      </c>
      <c r="AU394" s="160" t="s">
        <v>88</v>
      </c>
      <c r="AV394" s="12" t="s">
        <v>82</v>
      </c>
      <c r="AW394" s="12" t="s">
        <v>32</v>
      </c>
      <c r="AX394" s="12" t="s">
        <v>75</v>
      </c>
      <c r="AY394" s="160" t="s">
        <v>273</v>
      </c>
    </row>
    <row r="395" spans="2:65" s="12" customFormat="1" ht="22.5">
      <c r="B395" s="158"/>
      <c r="D395" s="159" t="s">
        <v>278</v>
      </c>
      <c r="E395" s="160" t="s">
        <v>1</v>
      </c>
      <c r="F395" s="161" t="s">
        <v>630</v>
      </c>
      <c r="H395" s="160" t="s">
        <v>1</v>
      </c>
      <c r="I395" s="162"/>
      <c r="L395" s="158"/>
      <c r="M395" s="163"/>
      <c r="T395" s="164"/>
      <c r="AT395" s="160" t="s">
        <v>278</v>
      </c>
      <c r="AU395" s="160" t="s">
        <v>88</v>
      </c>
      <c r="AV395" s="12" t="s">
        <v>82</v>
      </c>
      <c r="AW395" s="12" t="s">
        <v>32</v>
      </c>
      <c r="AX395" s="12" t="s">
        <v>75</v>
      </c>
      <c r="AY395" s="160" t="s">
        <v>273</v>
      </c>
    </row>
    <row r="396" spans="2:65" s="12" customFormat="1">
      <c r="B396" s="158"/>
      <c r="D396" s="159" t="s">
        <v>278</v>
      </c>
      <c r="E396" s="160" t="s">
        <v>1</v>
      </c>
      <c r="F396" s="161" t="s">
        <v>631</v>
      </c>
      <c r="H396" s="160" t="s">
        <v>1</v>
      </c>
      <c r="I396" s="162"/>
      <c r="L396" s="158"/>
      <c r="M396" s="163"/>
      <c r="T396" s="164"/>
      <c r="AT396" s="160" t="s">
        <v>278</v>
      </c>
      <c r="AU396" s="160" t="s">
        <v>88</v>
      </c>
      <c r="AV396" s="12" t="s">
        <v>82</v>
      </c>
      <c r="AW396" s="12" t="s">
        <v>32</v>
      </c>
      <c r="AX396" s="12" t="s">
        <v>75</v>
      </c>
      <c r="AY396" s="160" t="s">
        <v>273</v>
      </c>
    </row>
    <row r="397" spans="2:65" s="14" customFormat="1">
      <c r="B397" s="174"/>
      <c r="D397" s="159" t="s">
        <v>278</v>
      </c>
      <c r="E397" s="175" t="s">
        <v>1</v>
      </c>
      <c r="F397" s="176" t="s">
        <v>632</v>
      </c>
      <c r="H397" s="177">
        <v>2.1</v>
      </c>
      <c r="I397" s="178"/>
      <c r="L397" s="174"/>
      <c r="M397" s="179"/>
      <c r="T397" s="180"/>
      <c r="AT397" s="175" t="s">
        <v>278</v>
      </c>
      <c r="AU397" s="175" t="s">
        <v>88</v>
      </c>
      <c r="AV397" s="14" t="s">
        <v>88</v>
      </c>
      <c r="AW397" s="14" t="s">
        <v>32</v>
      </c>
      <c r="AX397" s="14" t="s">
        <v>75</v>
      </c>
      <c r="AY397" s="175" t="s">
        <v>273</v>
      </c>
    </row>
    <row r="398" spans="2:65" s="13" customFormat="1">
      <c r="B398" s="165"/>
      <c r="D398" s="159" t="s">
        <v>278</v>
      </c>
      <c r="E398" s="166" t="s">
        <v>1</v>
      </c>
      <c r="F398" s="167" t="s">
        <v>285</v>
      </c>
      <c r="H398" s="168">
        <v>2.1</v>
      </c>
      <c r="I398" s="169"/>
      <c r="L398" s="165"/>
      <c r="M398" s="170"/>
      <c r="T398" s="171"/>
      <c r="AT398" s="166" t="s">
        <v>278</v>
      </c>
      <c r="AU398" s="166" t="s">
        <v>88</v>
      </c>
      <c r="AV398" s="13" t="s">
        <v>126</v>
      </c>
      <c r="AW398" s="13" t="s">
        <v>32</v>
      </c>
      <c r="AX398" s="13" t="s">
        <v>82</v>
      </c>
      <c r="AY398" s="166" t="s">
        <v>273</v>
      </c>
    </row>
    <row r="399" spans="2:65" s="1" customFormat="1" ht="33" customHeight="1">
      <c r="B399" s="143"/>
      <c r="C399" s="144" t="s">
        <v>167</v>
      </c>
      <c r="D399" s="144" t="s">
        <v>274</v>
      </c>
      <c r="E399" s="145" t="s">
        <v>633</v>
      </c>
      <c r="F399" s="146" t="s">
        <v>634</v>
      </c>
      <c r="G399" s="147" t="s">
        <v>338</v>
      </c>
      <c r="H399" s="148">
        <v>320</v>
      </c>
      <c r="I399" s="149"/>
      <c r="J399" s="150">
        <f>ROUND(I399*H399,2)</f>
        <v>0</v>
      </c>
      <c r="K399" s="151"/>
      <c r="L399" s="32"/>
      <c r="M399" s="152" t="s">
        <v>1</v>
      </c>
      <c r="N399" s="153" t="s">
        <v>41</v>
      </c>
      <c r="P399" s="154">
        <f>O399*H399</f>
        <v>0</v>
      </c>
      <c r="Q399" s="154">
        <v>0</v>
      </c>
      <c r="R399" s="154">
        <f>Q399*H399</f>
        <v>0</v>
      </c>
      <c r="S399" s="154">
        <v>0</v>
      </c>
      <c r="T399" s="155">
        <f>S399*H399</f>
        <v>0</v>
      </c>
      <c r="AR399" s="156" t="s">
        <v>126</v>
      </c>
      <c r="AT399" s="156" t="s">
        <v>274</v>
      </c>
      <c r="AU399" s="156" t="s">
        <v>88</v>
      </c>
      <c r="AY399" s="17" t="s">
        <v>273</v>
      </c>
      <c r="BE399" s="157">
        <f>IF(N399="základná",J399,0)</f>
        <v>0</v>
      </c>
      <c r="BF399" s="157">
        <f>IF(N399="znížená",J399,0)</f>
        <v>0</v>
      </c>
      <c r="BG399" s="157">
        <f>IF(N399="zákl. prenesená",J399,0)</f>
        <v>0</v>
      </c>
      <c r="BH399" s="157">
        <f>IF(N399="zníž. prenesená",J399,0)</f>
        <v>0</v>
      </c>
      <c r="BI399" s="157">
        <f>IF(N399="nulová",J399,0)</f>
        <v>0</v>
      </c>
      <c r="BJ399" s="17" t="s">
        <v>88</v>
      </c>
      <c r="BK399" s="157">
        <f>ROUND(I399*H399,2)</f>
        <v>0</v>
      </c>
      <c r="BL399" s="17" t="s">
        <v>126</v>
      </c>
      <c r="BM399" s="156" t="s">
        <v>635</v>
      </c>
    </row>
    <row r="400" spans="2:65" s="12" customFormat="1">
      <c r="B400" s="158"/>
      <c r="D400" s="159" t="s">
        <v>278</v>
      </c>
      <c r="E400" s="160" t="s">
        <v>1</v>
      </c>
      <c r="F400" s="161" t="s">
        <v>636</v>
      </c>
      <c r="H400" s="160" t="s">
        <v>1</v>
      </c>
      <c r="I400" s="162"/>
      <c r="L400" s="158"/>
      <c r="M400" s="163"/>
      <c r="T400" s="164"/>
      <c r="AT400" s="160" t="s">
        <v>278</v>
      </c>
      <c r="AU400" s="160" t="s">
        <v>88</v>
      </c>
      <c r="AV400" s="12" t="s">
        <v>82</v>
      </c>
      <c r="AW400" s="12" t="s">
        <v>32</v>
      </c>
      <c r="AX400" s="12" t="s">
        <v>75</v>
      </c>
      <c r="AY400" s="160" t="s">
        <v>273</v>
      </c>
    </row>
    <row r="401" spans="2:65" s="12" customFormat="1" ht="22.5">
      <c r="B401" s="158"/>
      <c r="D401" s="159" t="s">
        <v>278</v>
      </c>
      <c r="E401" s="160" t="s">
        <v>1</v>
      </c>
      <c r="F401" s="161" t="s">
        <v>637</v>
      </c>
      <c r="H401" s="160" t="s">
        <v>1</v>
      </c>
      <c r="I401" s="162"/>
      <c r="L401" s="158"/>
      <c r="M401" s="163"/>
      <c r="T401" s="164"/>
      <c r="AT401" s="160" t="s">
        <v>278</v>
      </c>
      <c r="AU401" s="160" t="s">
        <v>88</v>
      </c>
      <c r="AV401" s="12" t="s">
        <v>82</v>
      </c>
      <c r="AW401" s="12" t="s">
        <v>32</v>
      </c>
      <c r="AX401" s="12" t="s">
        <v>75</v>
      </c>
      <c r="AY401" s="160" t="s">
        <v>273</v>
      </c>
    </row>
    <row r="402" spans="2:65" s="14" customFormat="1">
      <c r="B402" s="174"/>
      <c r="D402" s="159" t="s">
        <v>278</v>
      </c>
      <c r="E402" s="175" t="s">
        <v>1</v>
      </c>
      <c r="F402" s="176" t="s">
        <v>638</v>
      </c>
      <c r="H402" s="177">
        <v>320</v>
      </c>
      <c r="I402" s="178"/>
      <c r="L402" s="174"/>
      <c r="M402" s="179"/>
      <c r="T402" s="180"/>
      <c r="AT402" s="175" t="s">
        <v>278</v>
      </c>
      <c r="AU402" s="175" t="s">
        <v>88</v>
      </c>
      <c r="AV402" s="14" t="s">
        <v>88</v>
      </c>
      <c r="AW402" s="14" t="s">
        <v>32</v>
      </c>
      <c r="AX402" s="14" t="s">
        <v>75</v>
      </c>
      <c r="AY402" s="175" t="s">
        <v>273</v>
      </c>
    </row>
    <row r="403" spans="2:65" s="13" customFormat="1">
      <c r="B403" s="165"/>
      <c r="D403" s="159" t="s">
        <v>278</v>
      </c>
      <c r="E403" s="166" t="s">
        <v>1</v>
      </c>
      <c r="F403" s="167" t="s">
        <v>285</v>
      </c>
      <c r="H403" s="168">
        <v>320</v>
      </c>
      <c r="I403" s="169"/>
      <c r="L403" s="165"/>
      <c r="M403" s="170"/>
      <c r="T403" s="171"/>
      <c r="AT403" s="166" t="s">
        <v>278</v>
      </c>
      <c r="AU403" s="166" t="s">
        <v>88</v>
      </c>
      <c r="AV403" s="13" t="s">
        <v>126</v>
      </c>
      <c r="AW403" s="13" t="s">
        <v>32</v>
      </c>
      <c r="AX403" s="13" t="s">
        <v>82</v>
      </c>
      <c r="AY403" s="166" t="s">
        <v>273</v>
      </c>
    </row>
    <row r="404" spans="2:65" s="1" customFormat="1" ht="37.9" customHeight="1">
      <c r="B404" s="143"/>
      <c r="C404" s="144" t="s">
        <v>639</v>
      </c>
      <c r="D404" s="144" t="s">
        <v>274</v>
      </c>
      <c r="E404" s="145" t="s">
        <v>640</v>
      </c>
      <c r="F404" s="146" t="s">
        <v>641</v>
      </c>
      <c r="G404" s="147" t="s">
        <v>338</v>
      </c>
      <c r="H404" s="148">
        <v>6</v>
      </c>
      <c r="I404" s="149"/>
      <c r="J404" s="150">
        <f>ROUND(I404*H404,2)</f>
        <v>0</v>
      </c>
      <c r="K404" s="151"/>
      <c r="L404" s="32"/>
      <c r="M404" s="152" t="s">
        <v>1</v>
      </c>
      <c r="N404" s="153" t="s">
        <v>41</v>
      </c>
      <c r="P404" s="154">
        <f>O404*H404</f>
        <v>0</v>
      </c>
      <c r="Q404" s="154">
        <v>0</v>
      </c>
      <c r="R404" s="154">
        <f>Q404*H404</f>
        <v>0</v>
      </c>
      <c r="S404" s="154">
        <v>0</v>
      </c>
      <c r="T404" s="155">
        <f>S404*H404</f>
        <v>0</v>
      </c>
      <c r="AR404" s="156" t="s">
        <v>126</v>
      </c>
      <c r="AT404" s="156" t="s">
        <v>274</v>
      </c>
      <c r="AU404" s="156" t="s">
        <v>88</v>
      </c>
      <c r="AY404" s="17" t="s">
        <v>273</v>
      </c>
      <c r="BE404" s="157">
        <f>IF(N404="základná",J404,0)</f>
        <v>0</v>
      </c>
      <c r="BF404" s="157">
        <f>IF(N404="znížená",J404,0)</f>
        <v>0</v>
      </c>
      <c r="BG404" s="157">
        <f>IF(N404="zákl. prenesená",J404,0)</f>
        <v>0</v>
      </c>
      <c r="BH404" s="157">
        <f>IF(N404="zníž. prenesená",J404,0)</f>
        <v>0</v>
      </c>
      <c r="BI404" s="157">
        <f>IF(N404="nulová",J404,0)</f>
        <v>0</v>
      </c>
      <c r="BJ404" s="17" t="s">
        <v>88</v>
      </c>
      <c r="BK404" s="157">
        <f>ROUND(I404*H404,2)</f>
        <v>0</v>
      </c>
      <c r="BL404" s="17" t="s">
        <v>126</v>
      </c>
      <c r="BM404" s="156" t="s">
        <v>642</v>
      </c>
    </row>
    <row r="405" spans="2:65" s="12" customFormat="1" ht="22.5">
      <c r="B405" s="158"/>
      <c r="D405" s="159" t="s">
        <v>278</v>
      </c>
      <c r="E405" s="160" t="s">
        <v>1</v>
      </c>
      <c r="F405" s="161" t="s">
        <v>643</v>
      </c>
      <c r="H405" s="160" t="s">
        <v>1</v>
      </c>
      <c r="I405" s="162"/>
      <c r="L405" s="158"/>
      <c r="M405" s="163"/>
      <c r="T405" s="164"/>
      <c r="AT405" s="160" t="s">
        <v>278</v>
      </c>
      <c r="AU405" s="160" t="s">
        <v>88</v>
      </c>
      <c r="AV405" s="12" t="s">
        <v>82</v>
      </c>
      <c r="AW405" s="12" t="s">
        <v>32</v>
      </c>
      <c r="AX405" s="12" t="s">
        <v>75</v>
      </c>
      <c r="AY405" s="160" t="s">
        <v>273</v>
      </c>
    </row>
    <row r="406" spans="2:65" s="12" customFormat="1">
      <c r="B406" s="158"/>
      <c r="D406" s="159" t="s">
        <v>278</v>
      </c>
      <c r="E406" s="160" t="s">
        <v>1</v>
      </c>
      <c r="F406" s="161" t="s">
        <v>644</v>
      </c>
      <c r="H406" s="160" t="s">
        <v>1</v>
      </c>
      <c r="I406" s="162"/>
      <c r="L406" s="158"/>
      <c r="M406" s="163"/>
      <c r="T406" s="164"/>
      <c r="AT406" s="160" t="s">
        <v>278</v>
      </c>
      <c r="AU406" s="160" t="s">
        <v>88</v>
      </c>
      <c r="AV406" s="12" t="s">
        <v>82</v>
      </c>
      <c r="AW406" s="12" t="s">
        <v>32</v>
      </c>
      <c r="AX406" s="12" t="s">
        <v>75</v>
      </c>
      <c r="AY406" s="160" t="s">
        <v>273</v>
      </c>
    </row>
    <row r="407" spans="2:65" s="12" customFormat="1" ht="22.5">
      <c r="B407" s="158"/>
      <c r="D407" s="159" t="s">
        <v>278</v>
      </c>
      <c r="E407" s="160" t="s">
        <v>1</v>
      </c>
      <c r="F407" s="161" t="s">
        <v>645</v>
      </c>
      <c r="H407" s="160" t="s">
        <v>1</v>
      </c>
      <c r="I407" s="162"/>
      <c r="L407" s="158"/>
      <c r="M407" s="163"/>
      <c r="T407" s="164"/>
      <c r="AT407" s="160" t="s">
        <v>278</v>
      </c>
      <c r="AU407" s="160" t="s">
        <v>88</v>
      </c>
      <c r="AV407" s="12" t="s">
        <v>82</v>
      </c>
      <c r="AW407" s="12" t="s">
        <v>32</v>
      </c>
      <c r="AX407" s="12" t="s">
        <v>75</v>
      </c>
      <c r="AY407" s="160" t="s">
        <v>273</v>
      </c>
    </row>
    <row r="408" spans="2:65" s="12" customFormat="1">
      <c r="B408" s="158"/>
      <c r="D408" s="159" t="s">
        <v>278</v>
      </c>
      <c r="E408" s="160" t="s">
        <v>1</v>
      </c>
      <c r="F408" s="161" t="s">
        <v>644</v>
      </c>
      <c r="H408" s="160" t="s">
        <v>1</v>
      </c>
      <c r="I408" s="162"/>
      <c r="L408" s="158"/>
      <c r="M408" s="163"/>
      <c r="T408" s="164"/>
      <c r="AT408" s="160" t="s">
        <v>278</v>
      </c>
      <c r="AU408" s="160" t="s">
        <v>88</v>
      </c>
      <c r="AV408" s="12" t="s">
        <v>82</v>
      </c>
      <c r="AW408" s="12" t="s">
        <v>32</v>
      </c>
      <c r="AX408" s="12" t="s">
        <v>75</v>
      </c>
      <c r="AY408" s="160" t="s">
        <v>273</v>
      </c>
    </row>
    <row r="409" spans="2:65" s="12" customFormat="1" ht="33.75">
      <c r="B409" s="158"/>
      <c r="D409" s="159" t="s">
        <v>278</v>
      </c>
      <c r="E409" s="160" t="s">
        <v>1</v>
      </c>
      <c r="F409" s="161" t="s">
        <v>646</v>
      </c>
      <c r="H409" s="160" t="s">
        <v>1</v>
      </c>
      <c r="I409" s="162"/>
      <c r="L409" s="158"/>
      <c r="M409" s="163"/>
      <c r="T409" s="164"/>
      <c r="AT409" s="160" t="s">
        <v>278</v>
      </c>
      <c r="AU409" s="160" t="s">
        <v>88</v>
      </c>
      <c r="AV409" s="12" t="s">
        <v>82</v>
      </c>
      <c r="AW409" s="12" t="s">
        <v>32</v>
      </c>
      <c r="AX409" s="12" t="s">
        <v>75</v>
      </c>
      <c r="AY409" s="160" t="s">
        <v>273</v>
      </c>
    </row>
    <row r="410" spans="2:65" s="14" customFormat="1">
      <c r="B410" s="174"/>
      <c r="D410" s="159" t="s">
        <v>278</v>
      </c>
      <c r="E410" s="175" t="s">
        <v>1</v>
      </c>
      <c r="F410" s="176" t="s">
        <v>321</v>
      </c>
      <c r="H410" s="177">
        <v>6</v>
      </c>
      <c r="I410" s="178"/>
      <c r="L410" s="174"/>
      <c r="M410" s="179"/>
      <c r="T410" s="180"/>
      <c r="AT410" s="175" t="s">
        <v>278</v>
      </c>
      <c r="AU410" s="175" t="s">
        <v>88</v>
      </c>
      <c r="AV410" s="14" t="s">
        <v>88</v>
      </c>
      <c r="AW410" s="14" t="s">
        <v>32</v>
      </c>
      <c r="AX410" s="14" t="s">
        <v>75</v>
      </c>
      <c r="AY410" s="175" t="s">
        <v>273</v>
      </c>
    </row>
    <row r="411" spans="2:65" s="13" customFormat="1">
      <c r="B411" s="165"/>
      <c r="D411" s="159" t="s">
        <v>278</v>
      </c>
      <c r="E411" s="166" t="s">
        <v>1</v>
      </c>
      <c r="F411" s="167" t="s">
        <v>285</v>
      </c>
      <c r="H411" s="168">
        <v>6</v>
      </c>
      <c r="I411" s="169"/>
      <c r="L411" s="165"/>
      <c r="M411" s="170"/>
      <c r="T411" s="171"/>
      <c r="AT411" s="166" t="s">
        <v>278</v>
      </c>
      <c r="AU411" s="166" t="s">
        <v>88</v>
      </c>
      <c r="AV411" s="13" t="s">
        <v>126</v>
      </c>
      <c r="AW411" s="13" t="s">
        <v>32</v>
      </c>
      <c r="AX411" s="13" t="s">
        <v>82</v>
      </c>
      <c r="AY411" s="166" t="s">
        <v>273</v>
      </c>
    </row>
    <row r="412" spans="2:65" s="1" customFormat="1" ht="37.9" customHeight="1">
      <c r="B412" s="143"/>
      <c r="C412" s="144" t="s">
        <v>647</v>
      </c>
      <c r="D412" s="144" t="s">
        <v>274</v>
      </c>
      <c r="E412" s="145" t="s">
        <v>648</v>
      </c>
      <c r="F412" s="146" t="s">
        <v>649</v>
      </c>
      <c r="G412" s="147" t="s">
        <v>650</v>
      </c>
      <c r="H412" s="148">
        <v>30</v>
      </c>
      <c r="I412" s="149"/>
      <c r="J412" s="150">
        <f>ROUND(I412*H412,2)</f>
        <v>0</v>
      </c>
      <c r="K412" s="151"/>
      <c r="L412" s="32"/>
      <c r="M412" s="152" t="s">
        <v>1</v>
      </c>
      <c r="N412" s="153" t="s">
        <v>41</v>
      </c>
      <c r="P412" s="154">
        <f>O412*H412</f>
        <v>0</v>
      </c>
      <c r="Q412" s="154">
        <v>0</v>
      </c>
      <c r="R412" s="154">
        <f>Q412*H412</f>
        <v>0</v>
      </c>
      <c r="S412" s="154">
        <v>0</v>
      </c>
      <c r="T412" s="155">
        <f>S412*H412</f>
        <v>0</v>
      </c>
      <c r="AR412" s="156" t="s">
        <v>126</v>
      </c>
      <c r="AT412" s="156" t="s">
        <v>274</v>
      </c>
      <c r="AU412" s="156" t="s">
        <v>88</v>
      </c>
      <c r="AY412" s="17" t="s">
        <v>273</v>
      </c>
      <c r="BE412" s="157">
        <f>IF(N412="základná",J412,0)</f>
        <v>0</v>
      </c>
      <c r="BF412" s="157">
        <f>IF(N412="znížená",J412,0)</f>
        <v>0</v>
      </c>
      <c r="BG412" s="157">
        <f>IF(N412="zákl. prenesená",J412,0)</f>
        <v>0</v>
      </c>
      <c r="BH412" s="157">
        <f>IF(N412="zníž. prenesená",J412,0)</f>
        <v>0</v>
      </c>
      <c r="BI412" s="157">
        <f>IF(N412="nulová",J412,0)</f>
        <v>0</v>
      </c>
      <c r="BJ412" s="17" t="s">
        <v>88</v>
      </c>
      <c r="BK412" s="157">
        <f>ROUND(I412*H412,2)</f>
        <v>0</v>
      </c>
      <c r="BL412" s="17" t="s">
        <v>126</v>
      </c>
      <c r="BM412" s="156" t="s">
        <v>651</v>
      </c>
    </row>
    <row r="413" spans="2:65" s="1" customFormat="1" ht="55.5" customHeight="1">
      <c r="B413" s="143"/>
      <c r="C413" s="144" t="s">
        <v>652</v>
      </c>
      <c r="D413" s="144" t="s">
        <v>274</v>
      </c>
      <c r="E413" s="145" t="s">
        <v>653</v>
      </c>
      <c r="F413" s="146" t="s">
        <v>654</v>
      </c>
      <c r="G413" s="147" t="s">
        <v>338</v>
      </c>
      <c r="H413" s="148">
        <v>116.03</v>
      </c>
      <c r="I413" s="149"/>
      <c r="J413" s="150">
        <f>ROUND(I413*H413,2)</f>
        <v>0</v>
      </c>
      <c r="K413" s="151"/>
      <c r="L413" s="32"/>
      <c r="M413" s="152" t="s">
        <v>1</v>
      </c>
      <c r="N413" s="153" t="s">
        <v>41</v>
      </c>
      <c r="P413" s="154">
        <f>O413*H413</f>
        <v>0</v>
      </c>
      <c r="Q413" s="154">
        <v>0</v>
      </c>
      <c r="R413" s="154">
        <f>Q413*H413</f>
        <v>0</v>
      </c>
      <c r="S413" s="154">
        <v>0.26100000000000001</v>
      </c>
      <c r="T413" s="155">
        <f>S413*H413</f>
        <v>30.283830000000002</v>
      </c>
      <c r="AR413" s="156" t="s">
        <v>126</v>
      </c>
      <c r="AT413" s="156" t="s">
        <v>274</v>
      </c>
      <c r="AU413" s="156" t="s">
        <v>88</v>
      </c>
      <c r="AY413" s="17" t="s">
        <v>273</v>
      </c>
      <c r="BE413" s="157">
        <f>IF(N413="základná",J413,0)</f>
        <v>0</v>
      </c>
      <c r="BF413" s="157">
        <f>IF(N413="znížená",J413,0)</f>
        <v>0</v>
      </c>
      <c r="BG413" s="157">
        <f>IF(N413="zákl. prenesená",J413,0)</f>
        <v>0</v>
      </c>
      <c r="BH413" s="157">
        <f>IF(N413="zníž. prenesená",J413,0)</f>
        <v>0</v>
      </c>
      <c r="BI413" s="157">
        <f>IF(N413="nulová",J413,0)</f>
        <v>0</v>
      </c>
      <c r="BJ413" s="17" t="s">
        <v>88</v>
      </c>
      <c r="BK413" s="157">
        <f>ROUND(I413*H413,2)</f>
        <v>0</v>
      </c>
      <c r="BL413" s="17" t="s">
        <v>126</v>
      </c>
      <c r="BM413" s="156" t="s">
        <v>655</v>
      </c>
    </row>
    <row r="414" spans="2:65" s="12" customFormat="1">
      <c r="B414" s="158"/>
      <c r="D414" s="159" t="s">
        <v>278</v>
      </c>
      <c r="E414" s="160" t="s">
        <v>1</v>
      </c>
      <c r="F414" s="161" t="s">
        <v>656</v>
      </c>
      <c r="H414" s="160" t="s">
        <v>1</v>
      </c>
      <c r="I414" s="162"/>
      <c r="L414" s="158"/>
      <c r="M414" s="163"/>
      <c r="T414" s="164"/>
      <c r="AT414" s="160" t="s">
        <v>278</v>
      </c>
      <c r="AU414" s="160" t="s">
        <v>88</v>
      </c>
      <c r="AV414" s="12" t="s">
        <v>82</v>
      </c>
      <c r="AW414" s="12" t="s">
        <v>32</v>
      </c>
      <c r="AX414" s="12" t="s">
        <v>75</v>
      </c>
      <c r="AY414" s="160" t="s">
        <v>273</v>
      </c>
    </row>
    <row r="415" spans="2:65" s="14" customFormat="1">
      <c r="B415" s="174"/>
      <c r="D415" s="159" t="s">
        <v>278</v>
      </c>
      <c r="E415" s="175" t="s">
        <v>1</v>
      </c>
      <c r="F415" s="176" t="s">
        <v>657</v>
      </c>
      <c r="H415" s="177">
        <v>9.2249999999999996</v>
      </c>
      <c r="I415" s="178"/>
      <c r="L415" s="174"/>
      <c r="M415" s="179"/>
      <c r="T415" s="180"/>
      <c r="AT415" s="175" t="s">
        <v>278</v>
      </c>
      <c r="AU415" s="175" t="s">
        <v>88</v>
      </c>
      <c r="AV415" s="14" t="s">
        <v>88</v>
      </c>
      <c r="AW415" s="14" t="s">
        <v>32</v>
      </c>
      <c r="AX415" s="14" t="s">
        <v>75</v>
      </c>
      <c r="AY415" s="175" t="s">
        <v>273</v>
      </c>
    </row>
    <row r="416" spans="2:65" s="14" customFormat="1">
      <c r="B416" s="174"/>
      <c r="D416" s="159" t="s">
        <v>278</v>
      </c>
      <c r="E416" s="175" t="s">
        <v>1</v>
      </c>
      <c r="F416" s="176" t="s">
        <v>658</v>
      </c>
      <c r="H416" s="177">
        <v>12.84</v>
      </c>
      <c r="I416" s="178"/>
      <c r="L416" s="174"/>
      <c r="M416" s="179"/>
      <c r="T416" s="180"/>
      <c r="AT416" s="175" t="s">
        <v>278</v>
      </c>
      <c r="AU416" s="175" t="s">
        <v>88</v>
      </c>
      <c r="AV416" s="14" t="s">
        <v>88</v>
      </c>
      <c r="AW416" s="14" t="s">
        <v>32</v>
      </c>
      <c r="AX416" s="14" t="s">
        <v>75</v>
      </c>
      <c r="AY416" s="175" t="s">
        <v>273</v>
      </c>
    </row>
    <row r="417" spans="2:65" s="14" customFormat="1">
      <c r="B417" s="174"/>
      <c r="D417" s="159" t="s">
        <v>278</v>
      </c>
      <c r="E417" s="175" t="s">
        <v>1</v>
      </c>
      <c r="F417" s="176" t="s">
        <v>659</v>
      </c>
      <c r="H417" s="177">
        <v>22.08</v>
      </c>
      <c r="I417" s="178"/>
      <c r="L417" s="174"/>
      <c r="M417" s="179"/>
      <c r="T417" s="180"/>
      <c r="AT417" s="175" t="s">
        <v>278</v>
      </c>
      <c r="AU417" s="175" t="s">
        <v>88</v>
      </c>
      <c r="AV417" s="14" t="s">
        <v>88</v>
      </c>
      <c r="AW417" s="14" t="s">
        <v>32</v>
      </c>
      <c r="AX417" s="14" t="s">
        <v>75</v>
      </c>
      <c r="AY417" s="175" t="s">
        <v>273</v>
      </c>
    </row>
    <row r="418" spans="2:65" s="14" customFormat="1">
      <c r="B418" s="174"/>
      <c r="D418" s="159" t="s">
        <v>278</v>
      </c>
      <c r="E418" s="175" t="s">
        <v>1</v>
      </c>
      <c r="F418" s="176" t="s">
        <v>660</v>
      </c>
      <c r="H418" s="177">
        <v>3.15</v>
      </c>
      <c r="I418" s="178"/>
      <c r="L418" s="174"/>
      <c r="M418" s="179"/>
      <c r="T418" s="180"/>
      <c r="AT418" s="175" t="s">
        <v>278</v>
      </c>
      <c r="AU418" s="175" t="s">
        <v>88</v>
      </c>
      <c r="AV418" s="14" t="s">
        <v>88</v>
      </c>
      <c r="AW418" s="14" t="s">
        <v>32</v>
      </c>
      <c r="AX418" s="14" t="s">
        <v>75</v>
      </c>
      <c r="AY418" s="175" t="s">
        <v>273</v>
      </c>
    </row>
    <row r="419" spans="2:65" s="14" customFormat="1">
      <c r="B419" s="174"/>
      <c r="D419" s="159" t="s">
        <v>278</v>
      </c>
      <c r="E419" s="175" t="s">
        <v>1</v>
      </c>
      <c r="F419" s="176" t="s">
        <v>661</v>
      </c>
      <c r="H419" s="177">
        <v>49.884999999999998</v>
      </c>
      <c r="I419" s="178"/>
      <c r="L419" s="174"/>
      <c r="M419" s="179"/>
      <c r="T419" s="180"/>
      <c r="AT419" s="175" t="s">
        <v>278</v>
      </c>
      <c r="AU419" s="175" t="s">
        <v>88</v>
      </c>
      <c r="AV419" s="14" t="s">
        <v>88</v>
      </c>
      <c r="AW419" s="14" t="s">
        <v>32</v>
      </c>
      <c r="AX419" s="14" t="s">
        <v>75</v>
      </c>
      <c r="AY419" s="175" t="s">
        <v>273</v>
      </c>
    </row>
    <row r="420" spans="2:65" s="14" customFormat="1">
      <c r="B420" s="174"/>
      <c r="D420" s="159" t="s">
        <v>278</v>
      </c>
      <c r="E420" s="175" t="s">
        <v>1</v>
      </c>
      <c r="F420" s="176" t="s">
        <v>662</v>
      </c>
      <c r="H420" s="177">
        <v>13.69</v>
      </c>
      <c r="I420" s="178"/>
      <c r="L420" s="174"/>
      <c r="M420" s="179"/>
      <c r="T420" s="180"/>
      <c r="AT420" s="175" t="s">
        <v>278</v>
      </c>
      <c r="AU420" s="175" t="s">
        <v>88</v>
      </c>
      <c r="AV420" s="14" t="s">
        <v>88</v>
      </c>
      <c r="AW420" s="14" t="s">
        <v>32</v>
      </c>
      <c r="AX420" s="14" t="s">
        <v>75</v>
      </c>
      <c r="AY420" s="175" t="s">
        <v>273</v>
      </c>
    </row>
    <row r="421" spans="2:65" s="14" customFormat="1">
      <c r="B421" s="174"/>
      <c r="D421" s="159" t="s">
        <v>278</v>
      </c>
      <c r="E421" s="175" t="s">
        <v>1</v>
      </c>
      <c r="F421" s="176" t="s">
        <v>663</v>
      </c>
      <c r="H421" s="177">
        <v>5.16</v>
      </c>
      <c r="I421" s="178"/>
      <c r="L421" s="174"/>
      <c r="M421" s="179"/>
      <c r="T421" s="180"/>
      <c r="AT421" s="175" t="s">
        <v>278</v>
      </c>
      <c r="AU421" s="175" t="s">
        <v>88</v>
      </c>
      <c r="AV421" s="14" t="s">
        <v>88</v>
      </c>
      <c r="AW421" s="14" t="s">
        <v>32</v>
      </c>
      <c r="AX421" s="14" t="s">
        <v>75</v>
      </c>
      <c r="AY421" s="175" t="s">
        <v>273</v>
      </c>
    </row>
    <row r="422" spans="2:65" s="15" customFormat="1">
      <c r="B422" s="181"/>
      <c r="D422" s="159" t="s">
        <v>278</v>
      </c>
      <c r="E422" s="182" t="s">
        <v>1</v>
      </c>
      <c r="F422" s="183" t="s">
        <v>598</v>
      </c>
      <c r="H422" s="184">
        <v>116.03</v>
      </c>
      <c r="I422" s="185"/>
      <c r="L422" s="181"/>
      <c r="M422" s="186"/>
      <c r="T422" s="187"/>
      <c r="AT422" s="182" t="s">
        <v>278</v>
      </c>
      <c r="AU422" s="182" t="s">
        <v>88</v>
      </c>
      <c r="AV422" s="15" t="s">
        <v>104</v>
      </c>
      <c r="AW422" s="15" t="s">
        <v>32</v>
      </c>
      <c r="AX422" s="15" t="s">
        <v>82</v>
      </c>
      <c r="AY422" s="182" t="s">
        <v>273</v>
      </c>
    </row>
    <row r="423" spans="2:65" s="1" customFormat="1" ht="44.25" customHeight="1">
      <c r="B423" s="143"/>
      <c r="C423" s="144" t="s">
        <v>664</v>
      </c>
      <c r="D423" s="144" t="s">
        <v>274</v>
      </c>
      <c r="E423" s="145" t="s">
        <v>665</v>
      </c>
      <c r="F423" s="146" t="s">
        <v>666</v>
      </c>
      <c r="G423" s="147" t="s">
        <v>303</v>
      </c>
      <c r="H423" s="148">
        <v>2.633</v>
      </c>
      <c r="I423" s="149"/>
      <c r="J423" s="150">
        <f>ROUND(I423*H423,2)</f>
        <v>0</v>
      </c>
      <c r="K423" s="151"/>
      <c r="L423" s="32"/>
      <c r="M423" s="152" t="s">
        <v>1</v>
      </c>
      <c r="N423" s="153" t="s">
        <v>41</v>
      </c>
      <c r="P423" s="154">
        <f>O423*H423</f>
        <v>0</v>
      </c>
      <c r="Q423" s="154">
        <v>0</v>
      </c>
      <c r="R423" s="154">
        <f>Q423*H423</f>
        <v>0</v>
      </c>
      <c r="S423" s="154">
        <v>1.8</v>
      </c>
      <c r="T423" s="155">
        <f>S423*H423</f>
        <v>4.7393999999999998</v>
      </c>
      <c r="AR423" s="156" t="s">
        <v>126</v>
      </c>
      <c r="AT423" s="156" t="s">
        <v>274</v>
      </c>
      <c r="AU423" s="156" t="s">
        <v>88</v>
      </c>
      <c r="AY423" s="17" t="s">
        <v>273</v>
      </c>
      <c r="BE423" s="157">
        <f>IF(N423="základná",J423,0)</f>
        <v>0</v>
      </c>
      <c r="BF423" s="157">
        <f>IF(N423="znížená",J423,0)</f>
        <v>0</v>
      </c>
      <c r="BG423" s="157">
        <f>IF(N423="zákl. prenesená",J423,0)</f>
        <v>0</v>
      </c>
      <c r="BH423" s="157">
        <f>IF(N423="zníž. prenesená",J423,0)</f>
        <v>0</v>
      </c>
      <c r="BI423" s="157">
        <f>IF(N423="nulová",J423,0)</f>
        <v>0</v>
      </c>
      <c r="BJ423" s="17" t="s">
        <v>88</v>
      </c>
      <c r="BK423" s="157">
        <f>ROUND(I423*H423,2)</f>
        <v>0</v>
      </c>
      <c r="BL423" s="17" t="s">
        <v>126</v>
      </c>
      <c r="BM423" s="156" t="s">
        <v>667</v>
      </c>
    </row>
    <row r="424" spans="2:65" s="14" customFormat="1">
      <c r="B424" s="174"/>
      <c r="D424" s="159" t="s">
        <v>278</v>
      </c>
      <c r="E424" s="175" t="s">
        <v>1</v>
      </c>
      <c r="F424" s="176" t="s">
        <v>668</v>
      </c>
      <c r="H424" s="177">
        <v>2.633</v>
      </c>
      <c r="I424" s="178"/>
      <c r="L424" s="174"/>
      <c r="M424" s="179"/>
      <c r="T424" s="180"/>
      <c r="AT424" s="175" t="s">
        <v>278</v>
      </c>
      <c r="AU424" s="175" t="s">
        <v>88</v>
      </c>
      <c r="AV424" s="14" t="s">
        <v>88</v>
      </c>
      <c r="AW424" s="14" t="s">
        <v>32</v>
      </c>
      <c r="AX424" s="14" t="s">
        <v>75</v>
      </c>
      <c r="AY424" s="175" t="s">
        <v>273</v>
      </c>
    </row>
    <row r="425" spans="2:65" s="13" customFormat="1">
      <c r="B425" s="165"/>
      <c r="D425" s="159" t="s">
        <v>278</v>
      </c>
      <c r="E425" s="166" t="s">
        <v>1</v>
      </c>
      <c r="F425" s="167" t="s">
        <v>285</v>
      </c>
      <c r="H425" s="168">
        <v>2.633</v>
      </c>
      <c r="I425" s="169"/>
      <c r="L425" s="165"/>
      <c r="M425" s="170"/>
      <c r="T425" s="171"/>
      <c r="AT425" s="166" t="s">
        <v>278</v>
      </c>
      <c r="AU425" s="166" t="s">
        <v>88</v>
      </c>
      <c r="AV425" s="13" t="s">
        <v>126</v>
      </c>
      <c r="AW425" s="13" t="s">
        <v>32</v>
      </c>
      <c r="AX425" s="13" t="s">
        <v>82</v>
      </c>
      <c r="AY425" s="166" t="s">
        <v>273</v>
      </c>
    </row>
    <row r="426" spans="2:65" s="1" customFormat="1" ht="24.2" customHeight="1">
      <c r="B426" s="143"/>
      <c r="C426" s="144" t="s">
        <v>669</v>
      </c>
      <c r="D426" s="144" t="s">
        <v>274</v>
      </c>
      <c r="E426" s="145" t="s">
        <v>670</v>
      </c>
      <c r="F426" s="146" t="s">
        <v>671</v>
      </c>
      <c r="G426" s="147" t="s">
        <v>338</v>
      </c>
      <c r="H426" s="148">
        <v>20.54</v>
      </c>
      <c r="I426" s="149"/>
      <c r="J426" s="150">
        <f>ROUND(I426*H426,2)</f>
        <v>0</v>
      </c>
      <c r="K426" s="151"/>
      <c r="L426" s="32"/>
      <c r="M426" s="152" t="s">
        <v>1</v>
      </c>
      <c r="N426" s="153" t="s">
        <v>41</v>
      </c>
      <c r="P426" s="154">
        <f>O426*H426</f>
        <v>0</v>
      </c>
      <c r="Q426" s="154">
        <v>0</v>
      </c>
      <c r="R426" s="154">
        <f>Q426*H426</f>
        <v>0</v>
      </c>
      <c r="S426" s="154">
        <v>0.192</v>
      </c>
      <c r="T426" s="155">
        <f>S426*H426</f>
        <v>3.9436800000000001</v>
      </c>
      <c r="AR426" s="156" t="s">
        <v>126</v>
      </c>
      <c r="AT426" s="156" t="s">
        <v>274</v>
      </c>
      <c r="AU426" s="156" t="s">
        <v>88</v>
      </c>
      <c r="AY426" s="17" t="s">
        <v>273</v>
      </c>
      <c r="BE426" s="157">
        <f>IF(N426="základná",J426,0)</f>
        <v>0</v>
      </c>
      <c r="BF426" s="157">
        <f>IF(N426="znížená",J426,0)</f>
        <v>0</v>
      </c>
      <c r="BG426" s="157">
        <f>IF(N426="zákl. prenesená",J426,0)</f>
        <v>0</v>
      </c>
      <c r="BH426" s="157">
        <f>IF(N426="zníž. prenesená",J426,0)</f>
        <v>0</v>
      </c>
      <c r="BI426" s="157">
        <f>IF(N426="nulová",J426,0)</f>
        <v>0</v>
      </c>
      <c r="BJ426" s="17" t="s">
        <v>88</v>
      </c>
      <c r="BK426" s="157">
        <f>ROUND(I426*H426,2)</f>
        <v>0</v>
      </c>
      <c r="BL426" s="17" t="s">
        <v>126</v>
      </c>
      <c r="BM426" s="156" t="s">
        <v>672</v>
      </c>
    </row>
    <row r="427" spans="2:65" s="14" customFormat="1">
      <c r="B427" s="174"/>
      <c r="D427" s="159" t="s">
        <v>278</v>
      </c>
      <c r="E427" s="175" t="s">
        <v>1</v>
      </c>
      <c r="F427" s="176" t="s">
        <v>673</v>
      </c>
      <c r="H427" s="177">
        <v>20.54</v>
      </c>
      <c r="I427" s="178"/>
      <c r="L427" s="174"/>
      <c r="M427" s="179"/>
      <c r="T427" s="180"/>
      <c r="AT427" s="175" t="s">
        <v>278</v>
      </c>
      <c r="AU427" s="175" t="s">
        <v>88</v>
      </c>
      <c r="AV427" s="14" t="s">
        <v>88</v>
      </c>
      <c r="AW427" s="14" t="s">
        <v>32</v>
      </c>
      <c r="AX427" s="14" t="s">
        <v>75</v>
      </c>
      <c r="AY427" s="175" t="s">
        <v>273</v>
      </c>
    </row>
    <row r="428" spans="2:65" s="13" customFormat="1">
      <c r="B428" s="165"/>
      <c r="D428" s="159" t="s">
        <v>278</v>
      </c>
      <c r="E428" s="166" t="s">
        <v>1</v>
      </c>
      <c r="F428" s="167" t="s">
        <v>285</v>
      </c>
      <c r="H428" s="168">
        <v>20.54</v>
      </c>
      <c r="I428" s="169"/>
      <c r="L428" s="165"/>
      <c r="M428" s="170"/>
      <c r="T428" s="171"/>
      <c r="AT428" s="166" t="s">
        <v>278</v>
      </c>
      <c r="AU428" s="166" t="s">
        <v>88</v>
      </c>
      <c r="AV428" s="13" t="s">
        <v>126</v>
      </c>
      <c r="AW428" s="13" t="s">
        <v>32</v>
      </c>
      <c r="AX428" s="13" t="s">
        <v>82</v>
      </c>
      <c r="AY428" s="166" t="s">
        <v>273</v>
      </c>
    </row>
    <row r="429" spans="2:65" s="1" customFormat="1" ht="37.9" customHeight="1">
      <c r="B429" s="143"/>
      <c r="C429" s="144" t="s">
        <v>674</v>
      </c>
      <c r="D429" s="144" t="s">
        <v>274</v>
      </c>
      <c r="E429" s="145" t="s">
        <v>675</v>
      </c>
      <c r="F429" s="146" t="s">
        <v>676</v>
      </c>
      <c r="G429" s="147" t="s">
        <v>303</v>
      </c>
      <c r="H429" s="148">
        <v>1.847</v>
      </c>
      <c r="I429" s="149"/>
      <c r="J429" s="150">
        <f>ROUND(I429*H429,2)</f>
        <v>0</v>
      </c>
      <c r="K429" s="151"/>
      <c r="L429" s="32"/>
      <c r="M429" s="152" t="s">
        <v>1</v>
      </c>
      <c r="N429" s="153" t="s">
        <v>41</v>
      </c>
      <c r="P429" s="154">
        <f>O429*H429</f>
        <v>0</v>
      </c>
      <c r="Q429" s="154">
        <v>0</v>
      </c>
      <c r="R429" s="154">
        <f>Q429*H429</f>
        <v>0</v>
      </c>
      <c r="S429" s="154">
        <v>2.2000000000000002</v>
      </c>
      <c r="T429" s="155">
        <f>S429*H429</f>
        <v>4.0634000000000006</v>
      </c>
      <c r="AR429" s="156" t="s">
        <v>126</v>
      </c>
      <c r="AT429" s="156" t="s">
        <v>274</v>
      </c>
      <c r="AU429" s="156" t="s">
        <v>88</v>
      </c>
      <c r="AY429" s="17" t="s">
        <v>273</v>
      </c>
      <c r="BE429" s="157">
        <f>IF(N429="základná",J429,0)</f>
        <v>0</v>
      </c>
      <c r="BF429" s="157">
        <f>IF(N429="znížená",J429,0)</f>
        <v>0</v>
      </c>
      <c r="BG429" s="157">
        <f>IF(N429="zákl. prenesená",J429,0)</f>
        <v>0</v>
      </c>
      <c r="BH429" s="157">
        <f>IF(N429="zníž. prenesená",J429,0)</f>
        <v>0</v>
      </c>
      <c r="BI429" s="157">
        <f>IF(N429="nulová",J429,0)</f>
        <v>0</v>
      </c>
      <c r="BJ429" s="17" t="s">
        <v>88</v>
      </c>
      <c r="BK429" s="157">
        <f>ROUND(I429*H429,2)</f>
        <v>0</v>
      </c>
      <c r="BL429" s="17" t="s">
        <v>126</v>
      </c>
      <c r="BM429" s="156" t="s">
        <v>677</v>
      </c>
    </row>
    <row r="430" spans="2:65" s="12" customFormat="1">
      <c r="B430" s="158"/>
      <c r="D430" s="159" t="s">
        <v>278</v>
      </c>
      <c r="E430" s="160" t="s">
        <v>1</v>
      </c>
      <c r="F430" s="161" t="s">
        <v>678</v>
      </c>
      <c r="H430" s="160" t="s">
        <v>1</v>
      </c>
      <c r="I430" s="162"/>
      <c r="L430" s="158"/>
      <c r="M430" s="163"/>
      <c r="T430" s="164"/>
      <c r="AT430" s="160" t="s">
        <v>278</v>
      </c>
      <c r="AU430" s="160" t="s">
        <v>88</v>
      </c>
      <c r="AV430" s="12" t="s">
        <v>82</v>
      </c>
      <c r="AW430" s="12" t="s">
        <v>32</v>
      </c>
      <c r="AX430" s="12" t="s">
        <v>75</v>
      </c>
      <c r="AY430" s="160" t="s">
        <v>273</v>
      </c>
    </row>
    <row r="431" spans="2:65" s="14" customFormat="1">
      <c r="B431" s="174"/>
      <c r="D431" s="159" t="s">
        <v>278</v>
      </c>
      <c r="E431" s="175" t="s">
        <v>1</v>
      </c>
      <c r="F431" s="176" t="s">
        <v>679</v>
      </c>
      <c r="H431" s="177">
        <v>1.847</v>
      </c>
      <c r="I431" s="178"/>
      <c r="L431" s="174"/>
      <c r="M431" s="179"/>
      <c r="T431" s="180"/>
      <c r="AT431" s="175" t="s">
        <v>278</v>
      </c>
      <c r="AU431" s="175" t="s">
        <v>88</v>
      </c>
      <c r="AV431" s="14" t="s">
        <v>88</v>
      </c>
      <c r="AW431" s="14" t="s">
        <v>32</v>
      </c>
      <c r="AX431" s="14" t="s">
        <v>75</v>
      </c>
      <c r="AY431" s="175" t="s">
        <v>273</v>
      </c>
    </row>
    <row r="432" spans="2:65" s="13" customFormat="1">
      <c r="B432" s="165"/>
      <c r="D432" s="159" t="s">
        <v>278</v>
      </c>
      <c r="E432" s="166" t="s">
        <v>1</v>
      </c>
      <c r="F432" s="167" t="s">
        <v>285</v>
      </c>
      <c r="H432" s="168">
        <v>1.847</v>
      </c>
      <c r="I432" s="169"/>
      <c r="L432" s="165"/>
      <c r="M432" s="170"/>
      <c r="T432" s="171"/>
      <c r="AT432" s="166" t="s">
        <v>278</v>
      </c>
      <c r="AU432" s="166" t="s">
        <v>88</v>
      </c>
      <c r="AV432" s="13" t="s">
        <v>126</v>
      </c>
      <c r="AW432" s="13" t="s">
        <v>32</v>
      </c>
      <c r="AX432" s="13" t="s">
        <v>82</v>
      </c>
      <c r="AY432" s="166" t="s">
        <v>273</v>
      </c>
    </row>
    <row r="433" spans="2:65" s="1" customFormat="1" ht="24.2" customHeight="1">
      <c r="B433" s="143"/>
      <c r="C433" s="144" t="s">
        <v>680</v>
      </c>
      <c r="D433" s="144" t="s">
        <v>274</v>
      </c>
      <c r="E433" s="145" t="s">
        <v>681</v>
      </c>
      <c r="F433" s="146" t="s">
        <v>682</v>
      </c>
      <c r="G433" s="147" t="s">
        <v>338</v>
      </c>
      <c r="H433" s="148">
        <v>2.9</v>
      </c>
      <c r="I433" s="149"/>
      <c r="J433" s="150">
        <f>ROUND(I433*H433,2)</f>
        <v>0</v>
      </c>
      <c r="K433" s="151"/>
      <c r="L433" s="32"/>
      <c r="M433" s="152" t="s">
        <v>1</v>
      </c>
      <c r="N433" s="153" t="s">
        <v>41</v>
      </c>
      <c r="P433" s="154">
        <f>O433*H433</f>
        <v>0</v>
      </c>
      <c r="Q433" s="154">
        <v>0</v>
      </c>
      <c r="R433" s="154">
        <f>Q433*H433</f>
        <v>0</v>
      </c>
      <c r="S433" s="154">
        <v>2E-3</v>
      </c>
      <c r="T433" s="155">
        <f>S433*H433</f>
        <v>5.7999999999999996E-3</v>
      </c>
      <c r="AR433" s="156" t="s">
        <v>126</v>
      </c>
      <c r="AT433" s="156" t="s">
        <v>274</v>
      </c>
      <c r="AU433" s="156" t="s">
        <v>88</v>
      </c>
      <c r="AY433" s="17" t="s">
        <v>273</v>
      </c>
      <c r="BE433" s="157">
        <f>IF(N433="základná",J433,0)</f>
        <v>0</v>
      </c>
      <c r="BF433" s="157">
        <f>IF(N433="znížená",J433,0)</f>
        <v>0</v>
      </c>
      <c r="BG433" s="157">
        <f>IF(N433="zákl. prenesená",J433,0)</f>
        <v>0</v>
      </c>
      <c r="BH433" s="157">
        <f>IF(N433="zníž. prenesená",J433,0)</f>
        <v>0</v>
      </c>
      <c r="BI433" s="157">
        <f>IF(N433="nulová",J433,0)</f>
        <v>0</v>
      </c>
      <c r="BJ433" s="17" t="s">
        <v>88</v>
      </c>
      <c r="BK433" s="157">
        <f>ROUND(I433*H433,2)</f>
        <v>0</v>
      </c>
      <c r="BL433" s="17" t="s">
        <v>126</v>
      </c>
      <c r="BM433" s="156" t="s">
        <v>683</v>
      </c>
    </row>
    <row r="434" spans="2:65" s="14" customFormat="1">
      <c r="B434" s="174"/>
      <c r="D434" s="159" t="s">
        <v>278</v>
      </c>
      <c r="E434" s="175" t="s">
        <v>1</v>
      </c>
      <c r="F434" s="176" t="s">
        <v>684</v>
      </c>
      <c r="H434" s="177">
        <v>2.9</v>
      </c>
      <c r="I434" s="178"/>
      <c r="L434" s="174"/>
      <c r="M434" s="179"/>
      <c r="T434" s="180"/>
      <c r="AT434" s="175" t="s">
        <v>278</v>
      </c>
      <c r="AU434" s="175" t="s">
        <v>88</v>
      </c>
      <c r="AV434" s="14" t="s">
        <v>88</v>
      </c>
      <c r="AW434" s="14" t="s">
        <v>32</v>
      </c>
      <c r="AX434" s="14" t="s">
        <v>82</v>
      </c>
      <c r="AY434" s="175" t="s">
        <v>273</v>
      </c>
    </row>
    <row r="435" spans="2:65" s="1" customFormat="1" ht="24.2" customHeight="1">
      <c r="B435" s="143"/>
      <c r="C435" s="144" t="s">
        <v>685</v>
      </c>
      <c r="D435" s="144" t="s">
        <v>274</v>
      </c>
      <c r="E435" s="145" t="s">
        <v>686</v>
      </c>
      <c r="F435" s="146" t="s">
        <v>687</v>
      </c>
      <c r="G435" s="147" t="s">
        <v>318</v>
      </c>
      <c r="H435" s="148">
        <v>2</v>
      </c>
      <c r="I435" s="149"/>
      <c r="J435" s="150">
        <f>ROUND(I435*H435,2)</f>
        <v>0</v>
      </c>
      <c r="K435" s="151"/>
      <c r="L435" s="32"/>
      <c r="M435" s="152" t="s">
        <v>1</v>
      </c>
      <c r="N435" s="153" t="s">
        <v>41</v>
      </c>
      <c r="P435" s="154">
        <f>O435*H435</f>
        <v>0</v>
      </c>
      <c r="Q435" s="154">
        <v>0</v>
      </c>
      <c r="R435" s="154">
        <f>Q435*H435</f>
        <v>0</v>
      </c>
      <c r="S435" s="154">
        <v>7.2999999999999995E-2</v>
      </c>
      <c r="T435" s="155">
        <f>S435*H435</f>
        <v>0.14599999999999999</v>
      </c>
      <c r="AR435" s="156" t="s">
        <v>126</v>
      </c>
      <c r="AT435" s="156" t="s">
        <v>274</v>
      </c>
      <c r="AU435" s="156" t="s">
        <v>88</v>
      </c>
      <c r="AY435" s="17" t="s">
        <v>273</v>
      </c>
      <c r="BE435" s="157">
        <f>IF(N435="základná",J435,0)</f>
        <v>0</v>
      </c>
      <c r="BF435" s="157">
        <f>IF(N435="znížená",J435,0)</f>
        <v>0</v>
      </c>
      <c r="BG435" s="157">
        <f>IF(N435="zákl. prenesená",J435,0)</f>
        <v>0</v>
      </c>
      <c r="BH435" s="157">
        <f>IF(N435="zníž. prenesená",J435,0)</f>
        <v>0</v>
      </c>
      <c r="BI435" s="157">
        <f>IF(N435="nulová",J435,0)</f>
        <v>0</v>
      </c>
      <c r="BJ435" s="17" t="s">
        <v>88</v>
      </c>
      <c r="BK435" s="157">
        <f>ROUND(I435*H435,2)</f>
        <v>0</v>
      </c>
      <c r="BL435" s="17" t="s">
        <v>126</v>
      </c>
      <c r="BM435" s="156" t="s">
        <v>688</v>
      </c>
    </row>
    <row r="436" spans="2:65" s="14" customFormat="1">
      <c r="B436" s="174"/>
      <c r="D436" s="159" t="s">
        <v>278</v>
      </c>
      <c r="E436" s="175" t="s">
        <v>1</v>
      </c>
      <c r="F436" s="176" t="s">
        <v>689</v>
      </c>
      <c r="H436" s="177">
        <v>1</v>
      </c>
      <c r="I436" s="178"/>
      <c r="L436" s="174"/>
      <c r="M436" s="179"/>
      <c r="T436" s="180"/>
      <c r="AT436" s="175" t="s">
        <v>278</v>
      </c>
      <c r="AU436" s="175" t="s">
        <v>88</v>
      </c>
      <c r="AV436" s="14" t="s">
        <v>88</v>
      </c>
      <c r="AW436" s="14" t="s">
        <v>32</v>
      </c>
      <c r="AX436" s="14" t="s">
        <v>75</v>
      </c>
      <c r="AY436" s="175" t="s">
        <v>273</v>
      </c>
    </row>
    <row r="437" spans="2:65" s="14" customFormat="1">
      <c r="B437" s="174"/>
      <c r="D437" s="159" t="s">
        <v>278</v>
      </c>
      <c r="E437" s="175" t="s">
        <v>1</v>
      </c>
      <c r="F437" s="176" t="s">
        <v>690</v>
      </c>
      <c r="H437" s="177">
        <v>1</v>
      </c>
      <c r="I437" s="178"/>
      <c r="L437" s="174"/>
      <c r="M437" s="179"/>
      <c r="T437" s="180"/>
      <c r="AT437" s="175" t="s">
        <v>278</v>
      </c>
      <c r="AU437" s="175" t="s">
        <v>88</v>
      </c>
      <c r="AV437" s="14" t="s">
        <v>88</v>
      </c>
      <c r="AW437" s="14" t="s">
        <v>32</v>
      </c>
      <c r="AX437" s="14" t="s">
        <v>75</v>
      </c>
      <c r="AY437" s="175" t="s">
        <v>273</v>
      </c>
    </row>
    <row r="438" spans="2:65" s="13" customFormat="1">
      <c r="B438" s="165"/>
      <c r="D438" s="159" t="s">
        <v>278</v>
      </c>
      <c r="E438" s="166" t="s">
        <v>1</v>
      </c>
      <c r="F438" s="167" t="s">
        <v>285</v>
      </c>
      <c r="H438" s="168">
        <v>2</v>
      </c>
      <c r="I438" s="169"/>
      <c r="L438" s="165"/>
      <c r="M438" s="170"/>
      <c r="T438" s="171"/>
      <c r="AT438" s="166" t="s">
        <v>278</v>
      </c>
      <c r="AU438" s="166" t="s">
        <v>88</v>
      </c>
      <c r="AV438" s="13" t="s">
        <v>126</v>
      </c>
      <c r="AW438" s="13" t="s">
        <v>32</v>
      </c>
      <c r="AX438" s="13" t="s">
        <v>82</v>
      </c>
      <c r="AY438" s="166" t="s">
        <v>273</v>
      </c>
    </row>
    <row r="439" spans="2:65" s="1" customFormat="1" ht="24.2" customHeight="1">
      <c r="B439" s="143"/>
      <c r="C439" s="144" t="s">
        <v>691</v>
      </c>
      <c r="D439" s="144" t="s">
        <v>274</v>
      </c>
      <c r="E439" s="145" t="s">
        <v>692</v>
      </c>
      <c r="F439" s="146" t="s">
        <v>693</v>
      </c>
      <c r="G439" s="147" t="s">
        <v>303</v>
      </c>
      <c r="H439" s="148">
        <v>0.66</v>
      </c>
      <c r="I439" s="149"/>
      <c r="J439" s="150">
        <f>ROUND(I439*H439,2)</f>
        <v>0</v>
      </c>
      <c r="K439" s="151"/>
      <c r="L439" s="32"/>
      <c r="M439" s="152" t="s">
        <v>1</v>
      </c>
      <c r="N439" s="153" t="s">
        <v>41</v>
      </c>
      <c r="P439" s="154">
        <f>O439*H439</f>
        <v>0</v>
      </c>
      <c r="Q439" s="154">
        <v>0</v>
      </c>
      <c r="R439" s="154">
        <f>Q439*H439</f>
        <v>0</v>
      </c>
      <c r="S439" s="154">
        <v>1.875</v>
      </c>
      <c r="T439" s="155">
        <f>S439*H439</f>
        <v>1.2375</v>
      </c>
      <c r="AR439" s="156" t="s">
        <v>126</v>
      </c>
      <c r="AT439" s="156" t="s">
        <v>274</v>
      </c>
      <c r="AU439" s="156" t="s">
        <v>88</v>
      </c>
      <c r="AY439" s="17" t="s">
        <v>273</v>
      </c>
      <c r="BE439" s="157">
        <f>IF(N439="základná",J439,0)</f>
        <v>0</v>
      </c>
      <c r="BF439" s="157">
        <f>IF(N439="znížená",J439,0)</f>
        <v>0</v>
      </c>
      <c r="BG439" s="157">
        <f>IF(N439="zákl. prenesená",J439,0)</f>
        <v>0</v>
      </c>
      <c r="BH439" s="157">
        <f>IF(N439="zníž. prenesená",J439,0)</f>
        <v>0</v>
      </c>
      <c r="BI439" s="157">
        <f>IF(N439="nulová",J439,0)</f>
        <v>0</v>
      </c>
      <c r="BJ439" s="17" t="s">
        <v>88</v>
      </c>
      <c r="BK439" s="157">
        <f>ROUND(I439*H439,2)</f>
        <v>0</v>
      </c>
      <c r="BL439" s="17" t="s">
        <v>126</v>
      </c>
      <c r="BM439" s="156" t="s">
        <v>694</v>
      </c>
    </row>
    <row r="440" spans="2:65" s="14" customFormat="1">
      <c r="B440" s="174"/>
      <c r="D440" s="159" t="s">
        <v>278</v>
      </c>
      <c r="E440" s="175" t="s">
        <v>1</v>
      </c>
      <c r="F440" s="176" t="s">
        <v>695</v>
      </c>
      <c r="H440" s="177">
        <v>0.66</v>
      </c>
      <c r="I440" s="178"/>
      <c r="L440" s="174"/>
      <c r="M440" s="179"/>
      <c r="T440" s="180"/>
      <c r="AT440" s="175" t="s">
        <v>278</v>
      </c>
      <c r="AU440" s="175" t="s">
        <v>88</v>
      </c>
      <c r="AV440" s="14" t="s">
        <v>88</v>
      </c>
      <c r="AW440" s="14" t="s">
        <v>32</v>
      </c>
      <c r="AX440" s="14" t="s">
        <v>82</v>
      </c>
      <c r="AY440" s="175" t="s">
        <v>273</v>
      </c>
    </row>
    <row r="441" spans="2:65" s="1" customFormat="1" ht="33" customHeight="1">
      <c r="B441" s="143"/>
      <c r="C441" s="144" t="s">
        <v>696</v>
      </c>
      <c r="D441" s="144" t="s">
        <v>274</v>
      </c>
      <c r="E441" s="145" t="s">
        <v>697</v>
      </c>
      <c r="F441" s="146" t="s">
        <v>698</v>
      </c>
      <c r="G441" s="147" t="s">
        <v>303</v>
      </c>
      <c r="H441" s="148">
        <v>0.97199999999999998</v>
      </c>
      <c r="I441" s="149"/>
      <c r="J441" s="150">
        <f>ROUND(I441*H441,2)</f>
        <v>0</v>
      </c>
      <c r="K441" s="151"/>
      <c r="L441" s="32"/>
      <c r="M441" s="152" t="s">
        <v>1</v>
      </c>
      <c r="N441" s="153" t="s">
        <v>41</v>
      </c>
      <c r="P441" s="154">
        <f>O441*H441</f>
        <v>0</v>
      </c>
      <c r="Q441" s="154">
        <v>0</v>
      </c>
      <c r="R441" s="154">
        <f>Q441*H441</f>
        <v>0</v>
      </c>
      <c r="S441" s="154">
        <v>2.2000000000000002</v>
      </c>
      <c r="T441" s="155">
        <f>S441*H441</f>
        <v>2.1384000000000003</v>
      </c>
      <c r="AR441" s="156" t="s">
        <v>126</v>
      </c>
      <c r="AT441" s="156" t="s">
        <v>274</v>
      </c>
      <c r="AU441" s="156" t="s">
        <v>88</v>
      </c>
      <c r="AY441" s="17" t="s">
        <v>273</v>
      </c>
      <c r="BE441" s="157">
        <f>IF(N441="základná",J441,0)</f>
        <v>0</v>
      </c>
      <c r="BF441" s="157">
        <f>IF(N441="znížená",J441,0)</f>
        <v>0</v>
      </c>
      <c r="BG441" s="157">
        <f>IF(N441="zákl. prenesená",J441,0)</f>
        <v>0</v>
      </c>
      <c r="BH441" s="157">
        <f>IF(N441="zníž. prenesená",J441,0)</f>
        <v>0</v>
      </c>
      <c r="BI441" s="157">
        <f>IF(N441="nulová",J441,0)</f>
        <v>0</v>
      </c>
      <c r="BJ441" s="17" t="s">
        <v>88</v>
      </c>
      <c r="BK441" s="157">
        <f>ROUND(I441*H441,2)</f>
        <v>0</v>
      </c>
      <c r="BL441" s="17" t="s">
        <v>126</v>
      </c>
      <c r="BM441" s="156" t="s">
        <v>699</v>
      </c>
    </row>
    <row r="442" spans="2:65" s="14" customFormat="1">
      <c r="B442" s="174"/>
      <c r="D442" s="159" t="s">
        <v>278</v>
      </c>
      <c r="E442" s="175" t="s">
        <v>1</v>
      </c>
      <c r="F442" s="176" t="s">
        <v>700</v>
      </c>
      <c r="H442" s="177">
        <v>0.97199999999999998</v>
      </c>
      <c r="I442" s="178"/>
      <c r="L442" s="174"/>
      <c r="M442" s="179"/>
      <c r="T442" s="180"/>
      <c r="AT442" s="175" t="s">
        <v>278</v>
      </c>
      <c r="AU442" s="175" t="s">
        <v>88</v>
      </c>
      <c r="AV442" s="14" t="s">
        <v>88</v>
      </c>
      <c r="AW442" s="14" t="s">
        <v>32</v>
      </c>
      <c r="AX442" s="14" t="s">
        <v>82</v>
      </c>
      <c r="AY442" s="175" t="s">
        <v>273</v>
      </c>
    </row>
    <row r="443" spans="2:65" s="1" customFormat="1" ht="37.9" customHeight="1">
      <c r="B443" s="143"/>
      <c r="C443" s="144" t="s">
        <v>701</v>
      </c>
      <c r="D443" s="144" t="s">
        <v>274</v>
      </c>
      <c r="E443" s="145" t="s">
        <v>702</v>
      </c>
      <c r="F443" s="146" t="s">
        <v>703</v>
      </c>
      <c r="G443" s="147" t="s">
        <v>338</v>
      </c>
      <c r="H443" s="148">
        <v>4.2</v>
      </c>
      <c r="I443" s="149"/>
      <c r="J443" s="150">
        <f>ROUND(I443*H443,2)</f>
        <v>0</v>
      </c>
      <c r="K443" s="151"/>
      <c r="L443" s="32"/>
      <c r="M443" s="152" t="s">
        <v>1</v>
      </c>
      <c r="N443" s="153" t="s">
        <v>41</v>
      </c>
      <c r="P443" s="154">
        <f>O443*H443</f>
        <v>0</v>
      </c>
      <c r="Q443" s="154">
        <v>0</v>
      </c>
      <c r="R443" s="154">
        <f>Q443*H443</f>
        <v>0</v>
      </c>
      <c r="S443" s="154">
        <v>6.8000000000000005E-2</v>
      </c>
      <c r="T443" s="155">
        <f>S443*H443</f>
        <v>0.28560000000000002</v>
      </c>
      <c r="AR443" s="156" t="s">
        <v>126</v>
      </c>
      <c r="AT443" s="156" t="s">
        <v>274</v>
      </c>
      <c r="AU443" s="156" t="s">
        <v>88</v>
      </c>
      <c r="AY443" s="17" t="s">
        <v>273</v>
      </c>
      <c r="BE443" s="157">
        <f>IF(N443="základná",J443,0)</f>
        <v>0</v>
      </c>
      <c r="BF443" s="157">
        <f>IF(N443="znížená",J443,0)</f>
        <v>0</v>
      </c>
      <c r="BG443" s="157">
        <f>IF(N443="zákl. prenesená",J443,0)</f>
        <v>0</v>
      </c>
      <c r="BH443" s="157">
        <f>IF(N443="zníž. prenesená",J443,0)</f>
        <v>0</v>
      </c>
      <c r="BI443" s="157">
        <f>IF(N443="nulová",J443,0)</f>
        <v>0</v>
      </c>
      <c r="BJ443" s="17" t="s">
        <v>88</v>
      </c>
      <c r="BK443" s="157">
        <f>ROUND(I443*H443,2)</f>
        <v>0</v>
      </c>
      <c r="BL443" s="17" t="s">
        <v>126</v>
      </c>
      <c r="BM443" s="156" t="s">
        <v>704</v>
      </c>
    </row>
    <row r="444" spans="2:65" s="14" customFormat="1">
      <c r="B444" s="174"/>
      <c r="D444" s="159" t="s">
        <v>278</v>
      </c>
      <c r="E444" s="175" t="s">
        <v>1</v>
      </c>
      <c r="F444" s="176" t="s">
        <v>705</v>
      </c>
      <c r="H444" s="177">
        <v>4.2</v>
      </c>
      <c r="I444" s="178"/>
      <c r="L444" s="174"/>
      <c r="M444" s="179"/>
      <c r="T444" s="180"/>
      <c r="AT444" s="175" t="s">
        <v>278</v>
      </c>
      <c r="AU444" s="175" t="s">
        <v>88</v>
      </c>
      <c r="AV444" s="14" t="s">
        <v>88</v>
      </c>
      <c r="AW444" s="14" t="s">
        <v>32</v>
      </c>
      <c r="AX444" s="14" t="s">
        <v>75</v>
      </c>
      <c r="AY444" s="175" t="s">
        <v>273</v>
      </c>
    </row>
    <row r="445" spans="2:65" s="13" customFormat="1">
      <c r="B445" s="165"/>
      <c r="D445" s="159" t="s">
        <v>278</v>
      </c>
      <c r="E445" s="166" t="s">
        <v>1</v>
      </c>
      <c r="F445" s="167" t="s">
        <v>285</v>
      </c>
      <c r="H445" s="168">
        <v>4.2</v>
      </c>
      <c r="I445" s="169"/>
      <c r="L445" s="165"/>
      <c r="M445" s="170"/>
      <c r="T445" s="171"/>
      <c r="AT445" s="166" t="s">
        <v>278</v>
      </c>
      <c r="AU445" s="166" t="s">
        <v>88</v>
      </c>
      <c r="AV445" s="13" t="s">
        <v>126</v>
      </c>
      <c r="AW445" s="13" t="s">
        <v>32</v>
      </c>
      <c r="AX445" s="13" t="s">
        <v>82</v>
      </c>
      <c r="AY445" s="166" t="s">
        <v>273</v>
      </c>
    </row>
    <row r="446" spans="2:65" s="1" customFormat="1" ht="37.9" customHeight="1">
      <c r="B446" s="143"/>
      <c r="C446" s="144" t="s">
        <v>706</v>
      </c>
      <c r="D446" s="144" t="s">
        <v>274</v>
      </c>
      <c r="E446" s="145" t="s">
        <v>707</v>
      </c>
      <c r="F446" s="146" t="s">
        <v>708</v>
      </c>
      <c r="G446" s="147" t="s">
        <v>338</v>
      </c>
      <c r="H446" s="148">
        <v>4.1630000000000003</v>
      </c>
      <c r="I446" s="149"/>
      <c r="J446" s="150">
        <f>ROUND(I446*H446,2)</f>
        <v>0</v>
      </c>
      <c r="K446" s="151"/>
      <c r="L446" s="32"/>
      <c r="M446" s="152" t="s">
        <v>1</v>
      </c>
      <c r="N446" s="153" t="s">
        <v>41</v>
      </c>
      <c r="P446" s="154">
        <f>O446*H446</f>
        <v>0</v>
      </c>
      <c r="Q446" s="154">
        <v>0</v>
      </c>
      <c r="R446" s="154">
        <f>Q446*H446</f>
        <v>0</v>
      </c>
      <c r="S446" s="154">
        <v>2E-3</v>
      </c>
      <c r="T446" s="155">
        <f>S446*H446</f>
        <v>8.3260000000000001E-3</v>
      </c>
      <c r="AR446" s="156" t="s">
        <v>126</v>
      </c>
      <c r="AT446" s="156" t="s">
        <v>274</v>
      </c>
      <c r="AU446" s="156" t="s">
        <v>88</v>
      </c>
      <c r="AY446" s="17" t="s">
        <v>273</v>
      </c>
      <c r="BE446" s="157">
        <f>IF(N446="základná",J446,0)</f>
        <v>0</v>
      </c>
      <c r="BF446" s="157">
        <f>IF(N446="znížená",J446,0)</f>
        <v>0</v>
      </c>
      <c r="BG446" s="157">
        <f>IF(N446="zákl. prenesená",J446,0)</f>
        <v>0</v>
      </c>
      <c r="BH446" s="157">
        <f>IF(N446="zníž. prenesená",J446,0)</f>
        <v>0</v>
      </c>
      <c r="BI446" s="157">
        <f>IF(N446="nulová",J446,0)</f>
        <v>0</v>
      </c>
      <c r="BJ446" s="17" t="s">
        <v>88</v>
      </c>
      <c r="BK446" s="157">
        <f>ROUND(I446*H446,2)</f>
        <v>0</v>
      </c>
      <c r="BL446" s="17" t="s">
        <v>126</v>
      </c>
      <c r="BM446" s="156" t="s">
        <v>709</v>
      </c>
    </row>
    <row r="447" spans="2:65" s="14" customFormat="1">
      <c r="B447" s="174"/>
      <c r="D447" s="159" t="s">
        <v>278</v>
      </c>
      <c r="E447" s="175" t="s">
        <v>1</v>
      </c>
      <c r="F447" s="176" t="s">
        <v>183</v>
      </c>
      <c r="H447" s="177">
        <v>4.1630000000000003</v>
      </c>
      <c r="I447" s="178"/>
      <c r="L447" s="174"/>
      <c r="M447" s="179"/>
      <c r="T447" s="180"/>
      <c r="AT447" s="175" t="s">
        <v>278</v>
      </c>
      <c r="AU447" s="175" t="s">
        <v>88</v>
      </c>
      <c r="AV447" s="14" t="s">
        <v>88</v>
      </c>
      <c r="AW447" s="14" t="s">
        <v>32</v>
      </c>
      <c r="AX447" s="14" t="s">
        <v>82</v>
      </c>
      <c r="AY447" s="175" t="s">
        <v>273</v>
      </c>
    </row>
    <row r="448" spans="2:65" s="1" customFormat="1" ht="16.5" customHeight="1">
      <c r="B448" s="143"/>
      <c r="C448" s="144" t="s">
        <v>710</v>
      </c>
      <c r="D448" s="144" t="s">
        <v>274</v>
      </c>
      <c r="E448" s="145" t="s">
        <v>711</v>
      </c>
      <c r="F448" s="146" t="s">
        <v>712</v>
      </c>
      <c r="G448" s="147" t="s">
        <v>338</v>
      </c>
      <c r="H448" s="148">
        <v>7.2629999999999999</v>
      </c>
      <c r="I448" s="149"/>
      <c r="J448" s="150">
        <f>ROUND(I448*H448,2)</f>
        <v>0</v>
      </c>
      <c r="K448" s="151"/>
      <c r="L448" s="32"/>
      <c r="M448" s="152" t="s">
        <v>1</v>
      </c>
      <c r="N448" s="153" t="s">
        <v>41</v>
      </c>
      <c r="P448" s="154">
        <f>O448*H448</f>
        <v>0</v>
      </c>
      <c r="Q448" s="154">
        <v>0</v>
      </c>
      <c r="R448" s="154">
        <f>Q448*H448</f>
        <v>0</v>
      </c>
      <c r="S448" s="154">
        <v>1.695E-2</v>
      </c>
      <c r="T448" s="155">
        <f>S448*H448</f>
        <v>0.12310784999999999</v>
      </c>
      <c r="AR448" s="156" t="s">
        <v>126</v>
      </c>
      <c r="AT448" s="156" t="s">
        <v>274</v>
      </c>
      <c r="AU448" s="156" t="s">
        <v>88</v>
      </c>
      <c r="AY448" s="17" t="s">
        <v>273</v>
      </c>
      <c r="BE448" s="157">
        <f>IF(N448="základná",J448,0)</f>
        <v>0</v>
      </c>
      <c r="BF448" s="157">
        <f>IF(N448="znížená",J448,0)</f>
        <v>0</v>
      </c>
      <c r="BG448" s="157">
        <f>IF(N448="zákl. prenesená",J448,0)</f>
        <v>0</v>
      </c>
      <c r="BH448" s="157">
        <f>IF(N448="zníž. prenesená",J448,0)</f>
        <v>0</v>
      </c>
      <c r="BI448" s="157">
        <f>IF(N448="nulová",J448,0)</f>
        <v>0</v>
      </c>
      <c r="BJ448" s="17" t="s">
        <v>88</v>
      </c>
      <c r="BK448" s="157">
        <f>ROUND(I448*H448,2)</f>
        <v>0</v>
      </c>
      <c r="BL448" s="17" t="s">
        <v>126</v>
      </c>
      <c r="BM448" s="156" t="s">
        <v>713</v>
      </c>
    </row>
    <row r="449" spans="2:65" s="14" customFormat="1">
      <c r="B449" s="174"/>
      <c r="D449" s="159" t="s">
        <v>278</v>
      </c>
      <c r="E449" s="175" t="s">
        <v>1</v>
      </c>
      <c r="F449" s="176" t="s">
        <v>714</v>
      </c>
      <c r="H449" s="177">
        <v>7.2629999999999999</v>
      </c>
      <c r="I449" s="178"/>
      <c r="L449" s="174"/>
      <c r="M449" s="179"/>
      <c r="T449" s="180"/>
      <c r="AT449" s="175" t="s">
        <v>278</v>
      </c>
      <c r="AU449" s="175" t="s">
        <v>88</v>
      </c>
      <c r="AV449" s="14" t="s">
        <v>88</v>
      </c>
      <c r="AW449" s="14" t="s">
        <v>32</v>
      </c>
      <c r="AX449" s="14" t="s">
        <v>75</v>
      </c>
      <c r="AY449" s="175" t="s">
        <v>273</v>
      </c>
    </row>
    <row r="450" spans="2:65" s="13" customFormat="1">
      <c r="B450" s="165"/>
      <c r="D450" s="159" t="s">
        <v>278</v>
      </c>
      <c r="E450" s="166" t="s">
        <v>1</v>
      </c>
      <c r="F450" s="167" t="s">
        <v>285</v>
      </c>
      <c r="H450" s="168">
        <v>7.2629999999999999</v>
      </c>
      <c r="I450" s="169"/>
      <c r="L450" s="165"/>
      <c r="M450" s="170"/>
      <c r="T450" s="171"/>
      <c r="AT450" s="166" t="s">
        <v>278</v>
      </c>
      <c r="AU450" s="166" t="s">
        <v>88</v>
      </c>
      <c r="AV450" s="13" t="s">
        <v>126</v>
      </c>
      <c r="AW450" s="13" t="s">
        <v>32</v>
      </c>
      <c r="AX450" s="13" t="s">
        <v>82</v>
      </c>
      <c r="AY450" s="166" t="s">
        <v>273</v>
      </c>
    </row>
    <row r="451" spans="2:65" s="1" customFormat="1" ht="33" customHeight="1">
      <c r="B451" s="143"/>
      <c r="C451" s="144" t="s">
        <v>715</v>
      </c>
      <c r="D451" s="144" t="s">
        <v>274</v>
      </c>
      <c r="E451" s="145" t="s">
        <v>716</v>
      </c>
      <c r="F451" s="146" t="s">
        <v>717</v>
      </c>
      <c r="G451" s="147" t="s">
        <v>650</v>
      </c>
      <c r="H451" s="148">
        <v>104</v>
      </c>
      <c r="I451" s="149"/>
      <c r="J451" s="150">
        <f>ROUND(I451*H451,2)</f>
        <v>0</v>
      </c>
      <c r="K451" s="151"/>
      <c r="L451" s="32"/>
      <c r="M451" s="152" t="s">
        <v>1</v>
      </c>
      <c r="N451" s="153" t="s">
        <v>41</v>
      </c>
      <c r="P451" s="154">
        <f>O451*H451</f>
        <v>0</v>
      </c>
      <c r="Q451" s="154">
        <v>0</v>
      </c>
      <c r="R451" s="154">
        <f>Q451*H451</f>
        <v>0</v>
      </c>
      <c r="S451" s="154">
        <v>0</v>
      </c>
      <c r="T451" s="155">
        <f>S451*H451</f>
        <v>0</v>
      </c>
      <c r="AR451" s="156" t="s">
        <v>126</v>
      </c>
      <c r="AT451" s="156" t="s">
        <v>274</v>
      </c>
      <c r="AU451" s="156" t="s">
        <v>88</v>
      </c>
      <c r="AY451" s="17" t="s">
        <v>273</v>
      </c>
      <c r="BE451" s="157">
        <f>IF(N451="základná",J451,0)</f>
        <v>0</v>
      </c>
      <c r="BF451" s="157">
        <f>IF(N451="znížená",J451,0)</f>
        <v>0</v>
      </c>
      <c r="BG451" s="157">
        <f>IF(N451="zákl. prenesená",J451,0)</f>
        <v>0</v>
      </c>
      <c r="BH451" s="157">
        <f>IF(N451="zníž. prenesená",J451,0)</f>
        <v>0</v>
      </c>
      <c r="BI451" s="157">
        <f>IF(N451="nulová",J451,0)</f>
        <v>0</v>
      </c>
      <c r="BJ451" s="17" t="s">
        <v>88</v>
      </c>
      <c r="BK451" s="157">
        <f>ROUND(I451*H451,2)</f>
        <v>0</v>
      </c>
      <c r="BL451" s="17" t="s">
        <v>126</v>
      </c>
      <c r="BM451" s="156" t="s">
        <v>718</v>
      </c>
    </row>
    <row r="452" spans="2:65" s="14" customFormat="1">
      <c r="B452" s="174"/>
      <c r="D452" s="159" t="s">
        <v>278</v>
      </c>
      <c r="E452" s="175" t="s">
        <v>1</v>
      </c>
      <c r="F452" s="176" t="s">
        <v>719</v>
      </c>
      <c r="H452" s="177">
        <v>96</v>
      </c>
      <c r="I452" s="178"/>
      <c r="L452" s="174"/>
      <c r="M452" s="179"/>
      <c r="T452" s="180"/>
      <c r="AT452" s="175" t="s">
        <v>278</v>
      </c>
      <c r="AU452" s="175" t="s">
        <v>88</v>
      </c>
      <c r="AV452" s="14" t="s">
        <v>88</v>
      </c>
      <c r="AW452" s="14" t="s">
        <v>32</v>
      </c>
      <c r="AX452" s="14" t="s">
        <v>75</v>
      </c>
      <c r="AY452" s="175" t="s">
        <v>273</v>
      </c>
    </row>
    <row r="453" spans="2:65" s="14" customFormat="1">
      <c r="B453" s="174"/>
      <c r="D453" s="159" t="s">
        <v>278</v>
      </c>
      <c r="E453" s="175" t="s">
        <v>1</v>
      </c>
      <c r="F453" s="176" t="s">
        <v>720</v>
      </c>
      <c r="H453" s="177">
        <v>8</v>
      </c>
      <c r="I453" s="178"/>
      <c r="L453" s="174"/>
      <c r="M453" s="179"/>
      <c r="T453" s="180"/>
      <c r="AT453" s="175" t="s">
        <v>278</v>
      </c>
      <c r="AU453" s="175" t="s">
        <v>88</v>
      </c>
      <c r="AV453" s="14" t="s">
        <v>88</v>
      </c>
      <c r="AW453" s="14" t="s">
        <v>32</v>
      </c>
      <c r="AX453" s="14" t="s">
        <v>75</v>
      </c>
      <c r="AY453" s="175" t="s">
        <v>273</v>
      </c>
    </row>
    <row r="454" spans="2:65" s="13" customFormat="1">
      <c r="B454" s="165"/>
      <c r="D454" s="159" t="s">
        <v>278</v>
      </c>
      <c r="E454" s="166" t="s">
        <v>1</v>
      </c>
      <c r="F454" s="167" t="s">
        <v>285</v>
      </c>
      <c r="H454" s="168">
        <v>104</v>
      </c>
      <c r="I454" s="169"/>
      <c r="L454" s="165"/>
      <c r="M454" s="170"/>
      <c r="T454" s="171"/>
      <c r="AT454" s="166" t="s">
        <v>278</v>
      </c>
      <c r="AU454" s="166" t="s">
        <v>88</v>
      </c>
      <c r="AV454" s="13" t="s">
        <v>126</v>
      </c>
      <c r="AW454" s="13" t="s">
        <v>32</v>
      </c>
      <c r="AX454" s="13" t="s">
        <v>82</v>
      </c>
      <c r="AY454" s="166" t="s">
        <v>273</v>
      </c>
    </row>
    <row r="455" spans="2:65" s="1" customFormat="1" ht="24.2" customHeight="1">
      <c r="B455" s="143"/>
      <c r="C455" s="144" t="s">
        <v>721</v>
      </c>
      <c r="D455" s="144" t="s">
        <v>274</v>
      </c>
      <c r="E455" s="145" t="s">
        <v>722</v>
      </c>
      <c r="F455" s="146" t="s">
        <v>723</v>
      </c>
      <c r="G455" s="147" t="s">
        <v>318</v>
      </c>
      <c r="H455" s="148">
        <v>9</v>
      </c>
      <c r="I455" s="149"/>
      <c r="J455" s="150">
        <f>ROUND(I455*H455,2)</f>
        <v>0</v>
      </c>
      <c r="K455" s="151"/>
      <c r="L455" s="32"/>
      <c r="M455" s="152" t="s">
        <v>1</v>
      </c>
      <c r="N455" s="153" t="s">
        <v>41</v>
      </c>
      <c r="P455" s="154">
        <f>O455*H455</f>
        <v>0</v>
      </c>
      <c r="Q455" s="154">
        <v>0</v>
      </c>
      <c r="R455" s="154">
        <f>Q455*H455</f>
        <v>0</v>
      </c>
      <c r="S455" s="154">
        <v>4.2849999999999999E-2</v>
      </c>
      <c r="T455" s="155">
        <f>S455*H455</f>
        <v>0.38564999999999999</v>
      </c>
      <c r="AR455" s="156" t="s">
        <v>126</v>
      </c>
      <c r="AT455" s="156" t="s">
        <v>274</v>
      </c>
      <c r="AU455" s="156" t="s">
        <v>88</v>
      </c>
      <c r="AY455" s="17" t="s">
        <v>273</v>
      </c>
      <c r="BE455" s="157">
        <f>IF(N455="základná",J455,0)</f>
        <v>0</v>
      </c>
      <c r="BF455" s="157">
        <f>IF(N455="znížená",J455,0)</f>
        <v>0</v>
      </c>
      <c r="BG455" s="157">
        <f>IF(N455="zákl. prenesená",J455,0)</f>
        <v>0</v>
      </c>
      <c r="BH455" s="157">
        <f>IF(N455="zníž. prenesená",J455,0)</f>
        <v>0</v>
      </c>
      <c r="BI455" s="157">
        <f>IF(N455="nulová",J455,0)</f>
        <v>0</v>
      </c>
      <c r="BJ455" s="17" t="s">
        <v>88</v>
      </c>
      <c r="BK455" s="157">
        <f>ROUND(I455*H455,2)</f>
        <v>0</v>
      </c>
      <c r="BL455" s="17" t="s">
        <v>126</v>
      </c>
      <c r="BM455" s="156" t="s">
        <v>724</v>
      </c>
    </row>
    <row r="456" spans="2:65" s="14" customFormat="1">
      <c r="B456" s="174"/>
      <c r="D456" s="159" t="s">
        <v>278</v>
      </c>
      <c r="E456" s="175" t="s">
        <v>1</v>
      </c>
      <c r="F456" s="176" t="s">
        <v>725</v>
      </c>
      <c r="H456" s="177">
        <v>9</v>
      </c>
      <c r="I456" s="178"/>
      <c r="L456" s="174"/>
      <c r="M456" s="179"/>
      <c r="T456" s="180"/>
      <c r="AT456" s="175" t="s">
        <v>278</v>
      </c>
      <c r="AU456" s="175" t="s">
        <v>88</v>
      </c>
      <c r="AV456" s="14" t="s">
        <v>88</v>
      </c>
      <c r="AW456" s="14" t="s">
        <v>32</v>
      </c>
      <c r="AX456" s="14" t="s">
        <v>82</v>
      </c>
      <c r="AY456" s="175" t="s">
        <v>273</v>
      </c>
    </row>
    <row r="457" spans="2:65" s="1" customFormat="1" ht="21.75" customHeight="1">
      <c r="B457" s="143"/>
      <c r="C457" s="144" t="s">
        <v>726</v>
      </c>
      <c r="D457" s="144" t="s">
        <v>274</v>
      </c>
      <c r="E457" s="145" t="s">
        <v>727</v>
      </c>
      <c r="F457" s="146" t="s">
        <v>728</v>
      </c>
      <c r="G457" s="147" t="s">
        <v>338</v>
      </c>
      <c r="H457" s="148">
        <v>1147.44</v>
      </c>
      <c r="I457" s="149"/>
      <c r="J457" s="150">
        <f>ROUND(I457*H457,2)</f>
        <v>0</v>
      </c>
      <c r="K457" s="151"/>
      <c r="L457" s="32"/>
      <c r="M457" s="152" t="s">
        <v>1</v>
      </c>
      <c r="N457" s="153" t="s">
        <v>41</v>
      </c>
      <c r="P457" s="154">
        <f>O457*H457</f>
        <v>0</v>
      </c>
      <c r="Q457" s="154">
        <v>0</v>
      </c>
      <c r="R457" s="154">
        <f>Q457*H457</f>
        <v>0</v>
      </c>
      <c r="S457" s="154">
        <v>0</v>
      </c>
      <c r="T457" s="155">
        <f>S457*H457</f>
        <v>0</v>
      </c>
      <c r="AR457" s="156" t="s">
        <v>126</v>
      </c>
      <c r="AT457" s="156" t="s">
        <v>274</v>
      </c>
      <c r="AU457" s="156" t="s">
        <v>88</v>
      </c>
      <c r="AY457" s="17" t="s">
        <v>273</v>
      </c>
      <c r="BE457" s="157">
        <f>IF(N457="základná",J457,0)</f>
        <v>0</v>
      </c>
      <c r="BF457" s="157">
        <f>IF(N457="znížená",J457,0)</f>
        <v>0</v>
      </c>
      <c r="BG457" s="157">
        <f>IF(N457="zákl. prenesená",J457,0)</f>
        <v>0</v>
      </c>
      <c r="BH457" s="157">
        <f>IF(N457="zníž. prenesená",J457,0)</f>
        <v>0</v>
      </c>
      <c r="BI457" s="157">
        <f>IF(N457="nulová",J457,0)</f>
        <v>0</v>
      </c>
      <c r="BJ457" s="17" t="s">
        <v>88</v>
      </c>
      <c r="BK457" s="157">
        <f>ROUND(I457*H457,2)</f>
        <v>0</v>
      </c>
      <c r="BL457" s="17" t="s">
        <v>126</v>
      </c>
      <c r="BM457" s="156" t="s">
        <v>729</v>
      </c>
    </row>
    <row r="458" spans="2:65" s="14" customFormat="1">
      <c r="B458" s="174"/>
      <c r="D458" s="159" t="s">
        <v>278</v>
      </c>
      <c r="E458" s="175" t="s">
        <v>1</v>
      </c>
      <c r="F458" s="176" t="s">
        <v>730</v>
      </c>
      <c r="H458" s="177">
        <v>1147.44</v>
      </c>
      <c r="I458" s="178"/>
      <c r="L458" s="174"/>
      <c r="M458" s="179"/>
      <c r="T458" s="180"/>
      <c r="AT458" s="175" t="s">
        <v>278</v>
      </c>
      <c r="AU458" s="175" t="s">
        <v>88</v>
      </c>
      <c r="AV458" s="14" t="s">
        <v>88</v>
      </c>
      <c r="AW458" s="14" t="s">
        <v>32</v>
      </c>
      <c r="AX458" s="14" t="s">
        <v>82</v>
      </c>
      <c r="AY458" s="175" t="s">
        <v>273</v>
      </c>
    </row>
    <row r="459" spans="2:65" s="1" customFormat="1" ht="24.2" customHeight="1">
      <c r="B459" s="143"/>
      <c r="C459" s="144" t="s">
        <v>731</v>
      </c>
      <c r="D459" s="144" t="s">
        <v>274</v>
      </c>
      <c r="E459" s="145" t="s">
        <v>732</v>
      </c>
      <c r="F459" s="146" t="s">
        <v>733</v>
      </c>
      <c r="G459" s="147" t="s">
        <v>338</v>
      </c>
      <c r="H459" s="148">
        <v>1250.2</v>
      </c>
      <c r="I459" s="149"/>
      <c r="J459" s="150">
        <f>ROUND(I459*H459,2)</f>
        <v>0</v>
      </c>
      <c r="K459" s="151"/>
      <c r="L459" s="32"/>
      <c r="M459" s="152" t="s">
        <v>1</v>
      </c>
      <c r="N459" s="153" t="s">
        <v>41</v>
      </c>
      <c r="P459" s="154">
        <f>O459*H459</f>
        <v>0</v>
      </c>
      <c r="Q459" s="154">
        <v>6.1799999999999997E-3</v>
      </c>
      <c r="R459" s="154">
        <f>Q459*H459</f>
        <v>7.7262360000000001</v>
      </c>
      <c r="S459" s="154">
        <v>0</v>
      </c>
      <c r="T459" s="155">
        <f>S459*H459</f>
        <v>0</v>
      </c>
      <c r="AR459" s="156" t="s">
        <v>126</v>
      </c>
      <c r="AT459" s="156" t="s">
        <v>274</v>
      </c>
      <c r="AU459" s="156" t="s">
        <v>88</v>
      </c>
      <c r="AY459" s="17" t="s">
        <v>273</v>
      </c>
      <c r="BE459" s="157">
        <f>IF(N459="základná",J459,0)</f>
        <v>0</v>
      </c>
      <c r="BF459" s="157">
        <f>IF(N459="znížená",J459,0)</f>
        <v>0</v>
      </c>
      <c r="BG459" s="157">
        <f>IF(N459="zákl. prenesená",J459,0)</f>
        <v>0</v>
      </c>
      <c r="BH459" s="157">
        <f>IF(N459="zníž. prenesená",J459,0)</f>
        <v>0</v>
      </c>
      <c r="BI459" s="157">
        <f>IF(N459="nulová",J459,0)</f>
        <v>0</v>
      </c>
      <c r="BJ459" s="17" t="s">
        <v>88</v>
      </c>
      <c r="BK459" s="157">
        <f>ROUND(I459*H459,2)</f>
        <v>0</v>
      </c>
      <c r="BL459" s="17" t="s">
        <v>126</v>
      </c>
      <c r="BM459" s="156" t="s">
        <v>734</v>
      </c>
    </row>
    <row r="460" spans="2:65" s="1" customFormat="1" ht="16.5" customHeight="1">
      <c r="B460" s="143"/>
      <c r="C460" s="144" t="s">
        <v>735</v>
      </c>
      <c r="D460" s="144" t="s">
        <v>274</v>
      </c>
      <c r="E460" s="145" t="s">
        <v>736</v>
      </c>
      <c r="F460" s="146" t="s">
        <v>737</v>
      </c>
      <c r="G460" s="147" t="s">
        <v>338</v>
      </c>
      <c r="H460" s="148">
        <v>1250.2</v>
      </c>
      <c r="I460" s="149"/>
      <c r="J460" s="150">
        <f>ROUND(I460*H460,2)</f>
        <v>0</v>
      </c>
      <c r="K460" s="151"/>
      <c r="L460" s="32"/>
      <c r="M460" s="152" t="s">
        <v>1</v>
      </c>
      <c r="N460" s="153" t="s">
        <v>41</v>
      </c>
      <c r="P460" s="154">
        <f>O460*H460</f>
        <v>0</v>
      </c>
      <c r="Q460" s="154">
        <v>5.0000000000000002E-5</v>
      </c>
      <c r="R460" s="154">
        <f>Q460*H460</f>
        <v>6.251000000000001E-2</v>
      </c>
      <c r="S460" s="154">
        <v>0</v>
      </c>
      <c r="T460" s="155">
        <f>S460*H460</f>
        <v>0</v>
      </c>
      <c r="AR460" s="156" t="s">
        <v>126</v>
      </c>
      <c r="AT460" s="156" t="s">
        <v>274</v>
      </c>
      <c r="AU460" s="156" t="s">
        <v>88</v>
      </c>
      <c r="AY460" s="17" t="s">
        <v>273</v>
      </c>
      <c r="BE460" s="157">
        <f>IF(N460="základná",J460,0)</f>
        <v>0</v>
      </c>
      <c r="BF460" s="157">
        <f>IF(N460="znížená",J460,0)</f>
        <v>0</v>
      </c>
      <c r="BG460" s="157">
        <f>IF(N460="zákl. prenesená",J460,0)</f>
        <v>0</v>
      </c>
      <c r="BH460" s="157">
        <f>IF(N460="zníž. prenesená",J460,0)</f>
        <v>0</v>
      </c>
      <c r="BI460" s="157">
        <f>IF(N460="nulová",J460,0)</f>
        <v>0</v>
      </c>
      <c r="BJ460" s="17" t="s">
        <v>88</v>
      </c>
      <c r="BK460" s="157">
        <f>ROUND(I460*H460,2)</f>
        <v>0</v>
      </c>
      <c r="BL460" s="17" t="s">
        <v>126</v>
      </c>
      <c r="BM460" s="156" t="s">
        <v>738</v>
      </c>
    </row>
    <row r="461" spans="2:65" s="14" customFormat="1">
      <c r="B461" s="174"/>
      <c r="D461" s="159" t="s">
        <v>278</v>
      </c>
      <c r="E461" s="175" t="s">
        <v>1</v>
      </c>
      <c r="F461" s="176" t="s">
        <v>739</v>
      </c>
      <c r="H461" s="177">
        <v>1250.2</v>
      </c>
      <c r="I461" s="178"/>
      <c r="L461" s="174"/>
      <c r="M461" s="179"/>
      <c r="T461" s="180"/>
      <c r="AT461" s="175" t="s">
        <v>278</v>
      </c>
      <c r="AU461" s="175" t="s">
        <v>88</v>
      </c>
      <c r="AV461" s="14" t="s">
        <v>88</v>
      </c>
      <c r="AW461" s="14" t="s">
        <v>32</v>
      </c>
      <c r="AX461" s="14" t="s">
        <v>75</v>
      </c>
      <c r="AY461" s="175" t="s">
        <v>273</v>
      </c>
    </row>
    <row r="462" spans="2:65" s="13" customFormat="1">
      <c r="B462" s="165"/>
      <c r="D462" s="159" t="s">
        <v>278</v>
      </c>
      <c r="E462" s="166" t="s">
        <v>190</v>
      </c>
      <c r="F462" s="167" t="s">
        <v>285</v>
      </c>
      <c r="H462" s="168">
        <v>1250.2</v>
      </c>
      <c r="I462" s="169"/>
      <c r="L462" s="165"/>
      <c r="M462" s="170"/>
      <c r="T462" s="171"/>
      <c r="AT462" s="166" t="s">
        <v>278</v>
      </c>
      <c r="AU462" s="166" t="s">
        <v>88</v>
      </c>
      <c r="AV462" s="13" t="s">
        <v>126</v>
      </c>
      <c r="AW462" s="13" t="s">
        <v>32</v>
      </c>
      <c r="AX462" s="13" t="s">
        <v>82</v>
      </c>
      <c r="AY462" s="166" t="s">
        <v>273</v>
      </c>
    </row>
    <row r="463" spans="2:65" s="1" customFormat="1" ht="16.5" customHeight="1">
      <c r="B463" s="143"/>
      <c r="C463" s="144" t="s">
        <v>740</v>
      </c>
      <c r="D463" s="144" t="s">
        <v>274</v>
      </c>
      <c r="E463" s="145" t="s">
        <v>741</v>
      </c>
      <c r="F463" s="146" t="s">
        <v>742</v>
      </c>
      <c r="G463" s="147" t="s">
        <v>344</v>
      </c>
      <c r="H463" s="148">
        <v>22</v>
      </c>
      <c r="I463" s="149"/>
      <c r="J463" s="150">
        <f>ROUND(I463*H463,2)</f>
        <v>0</v>
      </c>
      <c r="K463" s="151"/>
      <c r="L463" s="32"/>
      <c r="M463" s="152" t="s">
        <v>1</v>
      </c>
      <c r="N463" s="153" t="s">
        <v>41</v>
      </c>
      <c r="P463" s="154">
        <f>O463*H463</f>
        <v>0</v>
      </c>
      <c r="Q463" s="154">
        <v>2.0000000000000001E-4</v>
      </c>
      <c r="R463" s="154">
        <f>Q463*H463</f>
        <v>4.4000000000000003E-3</v>
      </c>
      <c r="S463" s="154">
        <v>0</v>
      </c>
      <c r="T463" s="155">
        <f>S463*H463</f>
        <v>0</v>
      </c>
      <c r="AR463" s="156" t="s">
        <v>126</v>
      </c>
      <c r="AT463" s="156" t="s">
        <v>274</v>
      </c>
      <c r="AU463" s="156" t="s">
        <v>88</v>
      </c>
      <c r="AY463" s="17" t="s">
        <v>273</v>
      </c>
      <c r="BE463" s="157">
        <f>IF(N463="základná",J463,0)</f>
        <v>0</v>
      </c>
      <c r="BF463" s="157">
        <f>IF(N463="znížená",J463,0)</f>
        <v>0</v>
      </c>
      <c r="BG463" s="157">
        <f>IF(N463="zákl. prenesená",J463,0)</f>
        <v>0</v>
      </c>
      <c r="BH463" s="157">
        <f>IF(N463="zníž. prenesená",J463,0)</f>
        <v>0</v>
      </c>
      <c r="BI463" s="157">
        <f>IF(N463="nulová",J463,0)</f>
        <v>0</v>
      </c>
      <c r="BJ463" s="17" t="s">
        <v>88</v>
      </c>
      <c r="BK463" s="157">
        <f>ROUND(I463*H463,2)</f>
        <v>0</v>
      </c>
      <c r="BL463" s="17" t="s">
        <v>126</v>
      </c>
      <c r="BM463" s="156" t="s">
        <v>743</v>
      </c>
    </row>
    <row r="464" spans="2:65" s="1" customFormat="1" ht="33" customHeight="1">
      <c r="B464" s="143"/>
      <c r="C464" s="144" t="s">
        <v>744</v>
      </c>
      <c r="D464" s="144" t="s">
        <v>274</v>
      </c>
      <c r="E464" s="145" t="s">
        <v>745</v>
      </c>
      <c r="F464" s="146" t="s">
        <v>746</v>
      </c>
      <c r="G464" s="147" t="s">
        <v>747</v>
      </c>
      <c r="H464" s="148">
        <v>1</v>
      </c>
      <c r="I464" s="149"/>
      <c r="J464" s="150">
        <f>ROUND(I464*H464,2)</f>
        <v>0</v>
      </c>
      <c r="K464" s="151"/>
      <c r="L464" s="32"/>
      <c r="M464" s="152" t="s">
        <v>1</v>
      </c>
      <c r="N464" s="153" t="s">
        <v>41</v>
      </c>
      <c r="P464" s="154">
        <f>O464*H464</f>
        <v>0</v>
      </c>
      <c r="Q464" s="154">
        <v>2.0000000000000001E-4</v>
      </c>
      <c r="R464" s="154">
        <f>Q464*H464</f>
        <v>2.0000000000000001E-4</v>
      </c>
      <c r="S464" s="154">
        <v>0</v>
      </c>
      <c r="T464" s="155">
        <f>S464*H464</f>
        <v>0</v>
      </c>
      <c r="AR464" s="156" t="s">
        <v>126</v>
      </c>
      <c r="AT464" s="156" t="s">
        <v>274</v>
      </c>
      <c r="AU464" s="156" t="s">
        <v>88</v>
      </c>
      <c r="AY464" s="17" t="s">
        <v>273</v>
      </c>
      <c r="BE464" s="157">
        <f>IF(N464="základná",J464,0)</f>
        <v>0</v>
      </c>
      <c r="BF464" s="157">
        <f>IF(N464="znížená",J464,0)</f>
        <v>0</v>
      </c>
      <c r="BG464" s="157">
        <f>IF(N464="zákl. prenesená",J464,0)</f>
        <v>0</v>
      </c>
      <c r="BH464" s="157">
        <f>IF(N464="zníž. prenesená",J464,0)</f>
        <v>0</v>
      </c>
      <c r="BI464" s="157">
        <f>IF(N464="nulová",J464,0)</f>
        <v>0</v>
      </c>
      <c r="BJ464" s="17" t="s">
        <v>88</v>
      </c>
      <c r="BK464" s="157">
        <f>ROUND(I464*H464,2)</f>
        <v>0</v>
      </c>
      <c r="BL464" s="17" t="s">
        <v>126</v>
      </c>
      <c r="BM464" s="156" t="s">
        <v>748</v>
      </c>
    </row>
    <row r="465" spans="2:65" s="12" customFormat="1">
      <c r="B465" s="158"/>
      <c r="D465" s="159" t="s">
        <v>278</v>
      </c>
      <c r="E465" s="160" t="s">
        <v>1</v>
      </c>
      <c r="F465" s="161" t="s">
        <v>749</v>
      </c>
      <c r="H465" s="160" t="s">
        <v>1</v>
      </c>
      <c r="I465" s="162"/>
      <c r="L465" s="158"/>
      <c r="M465" s="163"/>
      <c r="T465" s="164"/>
      <c r="AT465" s="160" t="s">
        <v>278</v>
      </c>
      <c r="AU465" s="160" t="s">
        <v>88</v>
      </c>
      <c r="AV465" s="12" t="s">
        <v>82</v>
      </c>
      <c r="AW465" s="12" t="s">
        <v>32</v>
      </c>
      <c r="AX465" s="12" t="s">
        <v>75</v>
      </c>
      <c r="AY465" s="160" t="s">
        <v>273</v>
      </c>
    </row>
    <row r="466" spans="2:65" s="12" customFormat="1">
      <c r="B466" s="158"/>
      <c r="D466" s="159" t="s">
        <v>278</v>
      </c>
      <c r="E466" s="160" t="s">
        <v>1</v>
      </c>
      <c r="F466" s="161" t="s">
        <v>750</v>
      </c>
      <c r="H466" s="160" t="s">
        <v>1</v>
      </c>
      <c r="I466" s="162"/>
      <c r="L466" s="158"/>
      <c r="M466" s="163"/>
      <c r="T466" s="164"/>
      <c r="AT466" s="160" t="s">
        <v>278</v>
      </c>
      <c r="AU466" s="160" t="s">
        <v>88</v>
      </c>
      <c r="AV466" s="12" t="s">
        <v>82</v>
      </c>
      <c r="AW466" s="12" t="s">
        <v>32</v>
      </c>
      <c r="AX466" s="12" t="s">
        <v>75</v>
      </c>
      <c r="AY466" s="160" t="s">
        <v>273</v>
      </c>
    </row>
    <row r="467" spans="2:65" s="12" customFormat="1">
      <c r="B467" s="158"/>
      <c r="D467" s="159" t="s">
        <v>278</v>
      </c>
      <c r="E467" s="160" t="s">
        <v>1</v>
      </c>
      <c r="F467" s="161" t="s">
        <v>751</v>
      </c>
      <c r="H467" s="160" t="s">
        <v>1</v>
      </c>
      <c r="I467" s="162"/>
      <c r="L467" s="158"/>
      <c r="M467" s="163"/>
      <c r="T467" s="164"/>
      <c r="AT467" s="160" t="s">
        <v>278</v>
      </c>
      <c r="AU467" s="160" t="s">
        <v>88</v>
      </c>
      <c r="AV467" s="12" t="s">
        <v>82</v>
      </c>
      <c r="AW467" s="12" t="s">
        <v>32</v>
      </c>
      <c r="AX467" s="12" t="s">
        <v>75</v>
      </c>
      <c r="AY467" s="160" t="s">
        <v>273</v>
      </c>
    </row>
    <row r="468" spans="2:65" s="14" customFormat="1">
      <c r="B468" s="174"/>
      <c r="D468" s="159" t="s">
        <v>278</v>
      </c>
      <c r="E468" s="175" t="s">
        <v>1</v>
      </c>
      <c r="F468" s="176" t="s">
        <v>752</v>
      </c>
      <c r="H468" s="177">
        <v>1</v>
      </c>
      <c r="I468" s="178"/>
      <c r="L468" s="174"/>
      <c r="M468" s="179"/>
      <c r="T468" s="180"/>
      <c r="AT468" s="175" t="s">
        <v>278</v>
      </c>
      <c r="AU468" s="175" t="s">
        <v>88</v>
      </c>
      <c r="AV468" s="14" t="s">
        <v>88</v>
      </c>
      <c r="AW468" s="14" t="s">
        <v>32</v>
      </c>
      <c r="AX468" s="14" t="s">
        <v>75</v>
      </c>
      <c r="AY468" s="175" t="s">
        <v>273</v>
      </c>
    </row>
    <row r="469" spans="2:65" s="13" customFormat="1">
      <c r="B469" s="165"/>
      <c r="D469" s="159" t="s">
        <v>278</v>
      </c>
      <c r="E469" s="166" t="s">
        <v>1</v>
      </c>
      <c r="F469" s="167" t="s">
        <v>285</v>
      </c>
      <c r="H469" s="168">
        <v>1</v>
      </c>
      <c r="I469" s="169"/>
      <c r="L469" s="165"/>
      <c r="M469" s="170"/>
      <c r="T469" s="171"/>
      <c r="AT469" s="166" t="s">
        <v>278</v>
      </c>
      <c r="AU469" s="166" t="s">
        <v>88</v>
      </c>
      <c r="AV469" s="13" t="s">
        <v>126</v>
      </c>
      <c r="AW469" s="13" t="s">
        <v>32</v>
      </c>
      <c r="AX469" s="13" t="s">
        <v>82</v>
      </c>
      <c r="AY469" s="166" t="s">
        <v>273</v>
      </c>
    </row>
    <row r="470" spans="2:65" s="1" customFormat="1" ht="37.9" customHeight="1">
      <c r="B470" s="143"/>
      <c r="C470" s="144" t="s">
        <v>753</v>
      </c>
      <c r="D470" s="144" t="s">
        <v>274</v>
      </c>
      <c r="E470" s="145" t="s">
        <v>754</v>
      </c>
      <c r="F470" s="146" t="s">
        <v>755</v>
      </c>
      <c r="G470" s="147" t="s">
        <v>318</v>
      </c>
      <c r="H470" s="148">
        <v>8</v>
      </c>
      <c r="I470" s="149"/>
      <c r="J470" s="150">
        <f>ROUND(I470*H470,2)</f>
        <v>0</v>
      </c>
      <c r="K470" s="151"/>
      <c r="L470" s="32"/>
      <c r="M470" s="152" t="s">
        <v>1</v>
      </c>
      <c r="N470" s="153" t="s">
        <v>41</v>
      </c>
      <c r="P470" s="154">
        <f>O470*H470</f>
        <v>0</v>
      </c>
      <c r="Q470" s="154">
        <v>1.4999999999999999E-4</v>
      </c>
      <c r="R470" s="154">
        <f>Q470*H470</f>
        <v>1.1999999999999999E-3</v>
      </c>
      <c r="S470" s="154">
        <v>0</v>
      </c>
      <c r="T470" s="155">
        <f>S470*H470</f>
        <v>0</v>
      </c>
      <c r="AR470" s="156" t="s">
        <v>126</v>
      </c>
      <c r="AT470" s="156" t="s">
        <v>274</v>
      </c>
      <c r="AU470" s="156" t="s">
        <v>88</v>
      </c>
      <c r="AY470" s="17" t="s">
        <v>273</v>
      </c>
      <c r="BE470" s="157">
        <f>IF(N470="základná",J470,0)</f>
        <v>0</v>
      </c>
      <c r="BF470" s="157">
        <f>IF(N470="znížená",J470,0)</f>
        <v>0</v>
      </c>
      <c r="BG470" s="157">
        <f>IF(N470="zákl. prenesená",J470,0)</f>
        <v>0</v>
      </c>
      <c r="BH470" s="157">
        <f>IF(N470="zníž. prenesená",J470,0)</f>
        <v>0</v>
      </c>
      <c r="BI470" s="157">
        <f>IF(N470="nulová",J470,0)</f>
        <v>0</v>
      </c>
      <c r="BJ470" s="17" t="s">
        <v>88</v>
      </c>
      <c r="BK470" s="157">
        <f>ROUND(I470*H470,2)</f>
        <v>0</v>
      </c>
      <c r="BL470" s="17" t="s">
        <v>126</v>
      </c>
      <c r="BM470" s="156" t="s">
        <v>756</v>
      </c>
    </row>
    <row r="471" spans="2:65" s="14" customFormat="1">
      <c r="B471" s="174"/>
      <c r="D471" s="159" t="s">
        <v>278</v>
      </c>
      <c r="E471" s="175" t="s">
        <v>1</v>
      </c>
      <c r="F471" s="176" t="s">
        <v>757</v>
      </c>
      <c r="H471" s="177">
        <v>8</v>
      </c>
      <c r="I471" s="178"/>
      <c r="L471" s="174"/>
      <c r="M471" s="179"/>
      <c r="T471" s="180"/>
      <c r="AT471" s="175" t="s">
        <v>278</v>
      </c>
      <c r="AU471" s="175" t="s">
        <v>88</v>
      </c>
      <c r="AV471" s="14" t="s">
        <v>88</v>
      </c>
      <c r="AW471" s="14" t="s">
        <v>32</v>
      </c>
      <c r="AX471" s="14" t="s">
        <v>75</v>
      </c>
      <c r="AY471" s="175" t="s">
        <v>273</v>
      </c>
    </row>
    <row r="472" spans="2:65" s="13" customFormat="1">
      <c r="B472" s="165"/>
      <c r="D472" s="159" t="s">
        <v>278</v>
      </c>
      <c r="E472" s="166" t="s">
        <v>1</v>
      </c>
      <c r="F472" s="167" t="s">
        <v>285</v>
      </c>
      <c r="H472" s="168">
        <v>8</v>
      </c>
      <c r="I472" s="169"/>
      <c r="L472" s="165"/>
      <c r="M472" s="170"/>
      <c r="T472" s="171"/>
      <c r="AT472" s="166" t="s">
        <v>278</v>
      </c>
      <c r="AU472" s="166" t="s">
        <v>88</v>
      </c>
      <c r="AV472" s="13" t="s">
        <v>126</v>
      </c>
      <c r="AW472" s="13" t="s">
        <v>32</v>
      </c>
      <c r="AX472" s="13" t="s">
        <v>82</v>
      </c>
      <c r="AY472" s="166" t="s">
        <v>273</v>
      </c>
    </row>
    <row r="473" spans="2:65" s="1" customFormat="1" ht="16.5" customHeight="1">
      <c r="B473" s="143"/>
      <c r="C473" s="188" t="s">
        <v>758</v>
      </c>
      <c r="D473" s="188" t="s">
        <v>523</v>
      </c>
      <c r="E473" s="189" t="s">
        <v>759</v>
      </c>
      <c r="F473" s="190" t="s">
        <v>760</v>
      </c>
      <c r="G473" s="191" t="s">
        <v>547</v>
      </c>
      <c r="H473" s="192">
        <v>34.869999999999997</v>
      </c>
      <c r="I473" s="193"/>
      <c r="J473" s="194">
        <f>ROUND(I473*H473,2)</f>
        <v>0</v>
      </c>
      <c r="K473" s="195"/>
      <c r="L473" s="196"/>
      <c r="M473" s="197" t="s">
        <v>1</v>
      </c>
      <c r="N473" s="198" t="s">
        <v>41</v>
      </c>
      <c r="P473" s="154">
        <f>O473*H473</f>
        <v>0</v>
      </c>
      <c r="Q473" s="154">
        <v>1.6999999999999999E-3</v>
      </c>
      <c r="R473" s="154">
        <f>Q473*H473</f>
        <v>5.9278999999999991E-2</v>
      </c>
      <c r="S473" s="154">
        <v>0</v>
      </c>
      <c r="T473" s="155">
        <f>S473*H473</f>
        <v>0</v>
      </c>
      <c r="AR473" s="156" t="s">
        <v>330</v>
      </c>
      <c r="AT473" s="156" t="s">
        <v>523</v>
      </c>
      <c r="AU473" s="156" t="s">
        <v>88</v>
      </c>
      <c r="AY473" s="17" t="s">
        <v>273</v>
      </c>
      <c r="BE473" s="157">
        <f>IF(N473="základná",J473,0)</f>
        <v>0</v>
      </c>
      <c r="BF473" s="157">
        <f>IF(N473="znížená",J473,0)</f>
        <v>0</v>
      </c>
      <c r="BG473" s="157">
        <f>IF(N473="zákl. prenesená",J473,0)</f>
        <v>0</v>
      </c>
      <c r="BH473" s="157">
        <f>IF(N473="zníž. prenesená",J473,0)</f>
        <v>0</v>
      </c>
      <c r="BI473" s="157">
        <f>IF(N473="nulová",J473,0)</f>
        <v>0</v>
      </c>
      <c r="BJ473" s="17" t="s">
        <v>88</v>
      </c>
      <c r="BK473" s="157">
        <f>ROUND(I473*H473,2)</f>
        <v>0</v>
      </c>
      <c r="BL473" s="17" t="s">
        <v>126</v>
      </c>
      <c r="BM473" s="156" t="s">
        <v>761</v>
      </c>
    </row>
    <row r="474" spans="2:65" s="14" customFormat="1">
      <c r="B474" s="174"/>
      <c r="D474" s="159" t="s">
        <v>278</v>
      </c>
      <c r="E474" s="175" t="s">
        <v>1</v>
      </c>
      <c r="F474" s="176" t="s">
        <v>762</v>
      </c>
      <c r="H474" s="177">
        <v>34.869999999999997</v>
      </c>
      <c r="I474" s="178"/>
      <c r="L474" s="174"/>
      <c r="M474" s="179"/>
      <c r="T474" s="180"/>
      <c r="AT474" s="175" t="s">
        <v>278</v>
      </c>
      <c r="AU474" s="175" t="s">
        <v>88</v>
      </c>
      <c r="AV474" s="14" t="s">
        <v>88</v>
      </c>
      <c r="AW474" s="14" t="s">
        <v>32</v>
      </c>
      <c r="AX474" s="14" t="s">
        <v>75</v>
      </c>
      <c r="AY474" s="175" t="s">
        <v>273</v>
      </c>
    </row>
    <row r="475" spans="2:65" s="13" customFormat="1">
      <c r="B475" s="165"/>
      <c r="D475" s="159" t="s">
        <v>278</v>
      </c>
      <c r="E475" s="166" t="s">
        <v>1</v>
      </c>
      <c r="F475" s="167" t="s">
        <v>285</v>
      </c>
      <c r="H475" s="168">
        <v>34.869999999999997</v>
      </c>
      <c r="I475" s="169"/>
      <c r="L475" s="165"/>
      <c r="M475" s="170"/>
      <c r="T475" s="171"/>
      <c r="AT475" s="166" t="s">
        <v>278</v>
      </c>
      <c r="AU475" s="166" t="s">
        <v>88</v>
      </c>
      <c r="AV475" s="13" t="s">
        <v>126</v>
      </c>
      <c r="AW475" s="13" t="s">
        <v>32</v>
      </c>
      <c r="AX475" s="13" t="s">
        <v>82</v>
      </c>
      <c r="AY475" s="166" t="s">
        <v>273</v>
      </c>
    </row>
    <row r="476" spans="2:65" s="1" customFormat="1" ht="37.9" customHeight="1">
      <c r="B476" s="143"/>
      <c r="C476" s="144" t="s">
        <v>763</v>
      </c>
      <c r="D476" s="144" t="s">
        <v>274</v>
      </c>
      <c r="E476" s="145" t="s">
        <v>764</v>
      </c>
      <c r="F476" s="146" t="s">
        <v>765</v>
      </c>
      <c r="G476" s="147" t="s">
        <v>318</v>
      </c>
      <c r="H476" s="148">
        <v>198</v>
      </c>
      <c r="I476" s="149"/>
      <c r="J476" s="150">
        <f>ROUND(I476*H476,2)</f>
        <v>0</v>
      </c>
      <c r="K476" s="151"/>
      <c r="L476" s="32"/>
      <c r="M476" s="152" t="s">
        <v>1</v>
      </c>
      <c r="N476" s="153" t="s">
        <v>41</v>
      </c>
      <c r="P476" s="154">
        <f>O476*H476</f>
        <v>0</v>
      </c>
      <c r="Q476" s="154">
        <v>1.4302999999999999E-4</v>
      </c>
      <c r="R476" s="154">
        <f>Q476*H476</f>
        <v>2.8319939999999998E-2</v>
      </c>
      <c r="S476" s="154">
        <v>0</v>
      </c>
      <c r="T476" s="155">
        <f>S476*H476</f>
        <v>0</v>
      </c>
      <c r="AR476" s="156" t="s">
        <v>126</v>
      </c>
      <c r="AT476" s="156" t="s">
        <v>274</v>
      </c>
      <c r="AU476" s="156" t="s">
        <v>88</v>
      </c>
      <c r="AY476" s="17" t="s">
        <v>273</v>
      </c>
      <c r="BE476" s="157">
        <f>IF(N476="základná",J476,0)</f>
        <v>0</v>
      </c>
      <c r="BF476" s="157">
        <f>IF(N476="znížená",J476,0)</f>
        <v>0</v>
      </c>
      <c r="BG476" s="157">
        <f>IF(N476="zákl. prenesená",J476,0)</f>
        <v>0</v>
      </c>
      <c r="BH476" s="157">
        <f>IF(N476="zníž. prenesená",J476,0)</f>
        <v>0</v>
      </c>
      <c r="BI476" s="157">
        <f>IF(N476="nulová",J476,0)</f>
        <v>0</v>
      </c>
      <c r="BJ476" s="17" t="s">
        <v>88</v>
      </c>
      <c r="BK476" s="157">
        <f>ROUND(I476*H476,2)</f>
        <v>0</v>
      </c>
      <c r="BL476" s="17" t="s">
        <v>126</v>
      </c>
      <c r="BM476" s="156" t="s">
        <v>766</v>
      </c>
    </row>
    <row r="477" spans="2:65" s="14" customFormat="1">
      <c r="B477" s="174"/>
      <c r="D477" s="159" t="s">
        <v>278</v>
      </c>
      <c r="E477" s="175" t="s">
        <v>1</v>
      </c>
      <c r="F477" s="176" t="s">
        <v>767</v>
      </c>
      <c r="H477" s="177">
        <v>8</v>
      </c>
      <c r="I477" s="178"/>
      <c r="L477" s="174"/>
      <c r="M477" s="179"/>
      <c r="T477" s="180"/>
      <c r="AT477" s="175" t="s">
        <v>278</v>
      </c>
      <c r="AU477" s="175" t="s">
        <v>88</v>
      </c>
      <c r="AV477" s="14" t="s">
        <v>88</v>
      </c>
      <c r="AW477" s="14" t="s">
        <v>32</v>
      </c>
      <c r="AX477" s="14" t="s">
        <v>75</v>
      </c>
      <c r="AY477" s="175" t="s">
        <v>273</v>
      </c>
    </row>
    <row r="478" spans="2:65" s="14" customFormat="1">
      <c r="B478" s="174"/>
      <c r="D478" s="159" t="s">
        <v>278</v>
      </c>
      <c r="E478" s="175" t="s">
        <v>1</v>
      </c>
      <c r="F478" s="176" t="s">
        <v>768</v>
      </c>
      <c r="H478" s="177">
        <v>190</v>
      </c>
      <c r="I478" s="178"/>
      <c r="L478" s="174"/>
      <c r="M478" s="179"/>
      <c r="T478" s="180"/>
      <c r="AT478" s="175" t="s">
        <v>278</v>
      </c>
      <c r="AU478" s="175" t="s">
        <v>88</v>
      </c>
      <c r="AV478" s="14" t="s">
        <v>88</v>
      </c>
      <c r="AW478" s="14" t="s">
        <v>32</v>
      </c>
      <c r="AX478" s="14" t="s">
        <v>75</v>
      </c>
      <c r="AY478" s="175" t="s">
        <v>273</v>
      </c>
    </row>
    <row r="479" spans="2:65" s="13" customFormat="1">
      <c r="B479" s="165"/>
      <c r="D479" s="159" t="s">
        <v>278</v>
      </c>
      <c r="E479" s="166" t="s">
        <v>1</v>
      </c>
      <c r="F479" s="167" t="s">
        <v>285</v>
      </c>
      <c r="H479" s="168">
        <v>198</v>
      </c>
      <c r="I479" s="169"/>
      <c r="L479" s="165"/>
      <c r="M479" s="170"/>
      <c r="T479" s="171"/>
      <c r="AT479" s="166" t="s">
        <v>278</v>
      </c>
      <c r="AU479" s="166" t="s">
        <v>88</v>
      </c>
      <c r="AV479" s="13" t="s">
        <v>126</v>
      </c>
      <c r="AW479" s="13" t="s">
        <v>32</v>
      </c>
      <c r="AX479" s="13" t="s">
        <v>82</v>
      </c>
      <c r="AY479" s="166" t="s">
        <v>273</v>
      </c>
    </row>
    <row r="480" spans="2:65" s="1" customFormat="1" ht="37.9" customHeight="1">
      <c r="B480" s="143"/>
      <c r="C480" s="144" t="s">
        <v>769</v>
      </c>
      <c r="D480" s="144" t="s">
        <v>274</v>
      </c>
      <c r="E480" s="145" t="s">
        <v>770</v>
      </c>
      <c r="F480" s="146" t="s">
        <v>771</v>
      </c>
      <c r="G480" s="147" t="s">
        <v>344</v>
      </c>
      <c r="H480" s="148">
        <v>1.75</v>
      </c>
      <c r="I480" s="149"/>
      <c r="J480" s="150">
        <f>ROUND(I480*H480,2)</f>
        <v>0</v>
      </c>
      <c r="K480" s="151"/>
      <c r="L480" s="32"/>
      <c r="M480" s="152" t="s">
        <v>1</v>
      </c>
      <c r="N480" s="153" t="s">
        <v>41</v>
      </c>
      <c r="P480" s="154">
        <f>O480*H480</f>
        <v>0</v>
      </c>
      <c r="Q480" s="154">
        <v>0</v>
      </c>
      <c r="R480" s="154">
        <f>Q480*H480</f>
        <v>0</v>
      </c>
      <c r="S480" s="154">
        <v>4.8099999999999997E-2</v>
      </c>
      <c r="T480" s="155">
        <f>S480*H480</f>
        <v>8.4175E-2</v>
      </c>
      <c r="AR480" s="156" t="s">
        <v>126</v>
      </c>
      <c r="AT480" s="156" t="s">
        <v>274</v>
      </c>
      <c r="AU480" s="156" t="s">
        <v>88</v>
      </c>
      <c r="AY480" s="17" t="s">
        <v>273</v>
      </c>
      <c r="BE480" s="157">
        <f>IF(N480="základná",J480,0)</f>
        <v>0</v>
      </c>
      <c r="BF480" s="157">
        <f>IF(N480="znížená",J480,0)</f>
        <v>0</v>
      </c>
      <c r="BG480" s="157">
        <f>IF(N480="zákl. prenesená",J480,0)</f>
        <v>0</v>
      </c>
      <c r="BH480" s="157">
        <f>IF(N480="zníž. prenesená",J480,0)</f>
        <v>0</v>
      </c>
      <c r="BI480" s="157">
        <f>IF(N480="nulová",J480,0)</f>
        <v>0</v>
      </c>
      <c r="BJ480" s="17" t="s">
        <v>88</v>
      </c>
      <c r="BK480" s="157">
        <f>ROUND(I480*H480,2)</f>
        <v>0</v>
      </c>
      <c r="BL480" s="17" t="s">
        <v>126</v>
      </c>
      <c r="BM480" s="156" t="s">
        <v>772</v>
      </c>
    </row>
    <row r="481" spans="2:65" s="12" customFormat="1">
      <c r="B481" s="158"/>
      <c r="D481" s="159" t="s">
        <v>278</v>
      </c>
      <c r="E481" s="160" t="s">
        <v>1</v>
      </c>
      <c r="F481" s="161" t="s">
        <v>773</v>
      </c>
      <c r="H481" s="160" t="s">
        <v>1</v>
      </c>
      <c r="I481" s="162"/>
      <c r="L481" s="158"/>
      <c r="M481" s="163"/>
      <c r="T481" s="164"/>
      <c r="AT481" s="160" t="s">
        <v>278</v>
      </c>
      <c r="AU481" s="160" t="s">
        <v>88</v>
      </c>
      <c r="AV481" s="12" t="s">
        <v>82</v>
      </c>
      <c r="AW481" s="12" t="s">
        <v>32</v>
      </c>
      <c r="AX481" s="12" t="s">
        <v>75</v>
      </c>
      <c r="AY481" s="160" t="s">
        <v>273</v>
      </c>
    </row>
    <row r="482" spans="2:65" s="14" customFormat="1">
      <c r="B482" s="174"/>
      <c r="D482" s="159" t="s">
        <v>278</v>
      </c>
      <c r="E482" s="175" t="s">
        <v>1</v>
      </c>
      <c r="F482" s="176" t="s">
        <v>774</v>
      </c>
      <c r="H482" s="177">
        <v>1.75</v>
      </c>
      <c r="I482" s="178"/>
      <c r="L482" s="174"/>
      <c r="M482" s="179"/>
      <c r="T482" s="180"/>
      <c r="AT482" s="175" t="s">
        <v>278</v>
      </c>
      <c r="AU482" s="175" t="s">
        <v>88</v>
      </c>
      <c r="AV482" s="14" t="s">
        <v>88</v>
      </c>
      <c r="AW482" s="14" t="s">
        <v>32</v>
      </c>
      <c r="AX482" s="14" t="s">
        <v>82</v>
      </c>
      <c r="AY482" s="175" t="s">
        <v>273</v>
      </c>
    </row>
    <row r="483" spans="2:65" s="1" customFormat="1" ht="16.5" customHeight="1">
      <c r="B483" s="143"/>
      <c r="C483" s="144" t="s">
        <v>775</v>
      </c>
      <c r="D483" s="144" t="s">
        <v>274</v>
      </c>
      <c r="E483" s="145" t="s">
        <v>776</v>
      </c>
      <c r="F483" s="146" t="s">
        <v>777</v>
      </c>
      <c r="G483" s="147" t="s">
        <v>338</v>
      </c>
      <c r="H483" s="148">
        <v>647.82000000000005</v>
      </c>
      <c r="I483" s="149"/>
      <c r="J483" s="150">
        <f>ROUND(I483*H483,2)</f>
        <v>0</v>
      </c>
      <c r="K483" s="151"/>
      <c r="L483" s="32"/>
      <c r="M483" s="152" t="s">
        <v>1</v>
      </c>
      <c r="N483" s="153" t="s">
        <v>41</v>
      </c>
      <c r="P483" s="154">
        <f>O483*H483</f>
        <v>0</v>
      </c>
      <c r="Q483" s="154">
        <v>0</v>
      </c>
      <c r="R483" s="154">
        <f>Q483*H483</f>
        <v>0</v>
      </c>
      <c r="S483" s="154">
        <v>4.0000000000000001E-3</v>
      </c>
      <c r="T483" s="155">
        <f>S483*H483</f>
        <v>2.5912800000000002</v>
      </c>
      <c r="AR483" s="156" t="s">
        <v>126</v>
      </c>
      <c r="AT483" s="156" t="s">
        <v>274</v>
      </c>
      <c r="AU483" s="156" t="s">
        <v>88</v>
      </c>
      <c r="AY483" s="17" t="s">
        <v>273</v>
      </c>
      <c r="BE483" s="157">
        <f>IF(N483="základná",J483,0)</f>
        <v>0</v>
      </c>
      <c r="BF483" s="157">
        <f>IF(N483="znížená",J483,0)</f>
        <v>0</v>
      </c>
      <c r="BG483" s="157">
        <f>IF(N483="zákl. prenesená",J483,0)</f>
        <v>0</v>
      </c>
      <c r="BH483" s="157">
        <f>IF(N483="zníž. prenesená",J483,0)</f>
        <v>0</v>
      </c>
      <c r="BI483" s="157">
        <f>IF(N483="nulová",J483,0)</f>
        <v>0</v>
      </c>
      <c r="BJ483" s="17" t="s">
        <v>88</v>
      </c>
      <c r="BK483" s="157">
        <f>ROUND(I483*H483,2)</f>
        <v>0</v>
      </c>
      <c r="BL483" s="17" t="s">
        <v>126</v>
      </c>
      <c r="BM483" s="156" t="s">
        <v>778</v>
      </c>
    </row>
    <row r="484" spans="2:65" s="14" customFormat="1">
      <c r="B484" s="174"/>
      <c r="D484" s="159" t="s">
        <v>278</v>
      </c>
      <c r="E484" s="175" t="s">
        <v>1</v>
      </c>
      <c r="F484" s="176" t="s">
        <v>779</v>
      </c>
      <c r="H484" s="177">
        <v>18.399999999999999</v>
      </c>
      <c r="I484" s="178"/>
      <c r="L484" s="174"/>
      <c r="M484" s="179"/>
      <c r="T484" s="180"/>
      <c r="AT484" s="175" t="s">
        <v>278</v>
      </c>
      <c r="AU484" s="175" t="s">
        <v>88</v>
      </c>
      <c r="AV484" s="14" t="s">
        <v>88</v>
      </c>
      <c r="AW484" s="14" t="s">
        <v>32</v>
      </c>
      <c r="AX484" s="14" t="s">
        <v>75</v>
      </c>
      <c r="AY484" s="175" t="s">
        <v>273</v>
      </c>
    </row>
    <row r="485" spans="2:65" s="14" customFormat="1">
      <c r="B485" s="174"/>
      <c r="D485" s="159" t="s">
        <v>278</v>
      </c>
      <c r="E485" s="175" t="s">
        <v>1</v>
      </c>
      <c r="F485" s="176" t="s">
        <v>780</v>
      </c>
      <c r="H485" s="177">
        <v>266.58999999999997</v>
      </c>
      <c r="I485" s="178"/>
      <c r="L485" s="174"/>
      <c r="M485" s="179"/>
      <c r="T485" s="180"/>
      <c r="AT485" s="175" t="s">
        <v>278</v>
      </c>
      <c r="AU485" s="175" t="s">
        <v>88</v>
      </c>
      <c r="AV485" s="14" t="s">
        <v>88</v>
      </c>
      <c r="AW485" s="14" t="s">
        <v>32</v>
      </c>
      <c r="AX485" s="14" t="s">
        <v>75</v>
      </c>
      <c r="AY485" s="175" t="s">
        <v>273</v>
      </c>
    </row>
    <row r="486" spans="2:65" s="14" customFormat="1">
      <c r="B486" s="174"/>
      <c r="D486" s="159" t="s">
        <v>278</v>
      </c>
      <c r="E486" s="175" t="s">
        <v>1</v>
      </c>
      <c r="F486" s="176" t="s">
        <v>781</v>
      </c>
      <c r="H486" s="177">
        <v>362.83</v>
      </c>
      <c r="I486" s="178"/>
      <c r="L486" s="174"/>
      <c r="M486" s="179"/>
      <c r="T486" s="180"/>
      <c r="AT486" s="175" t="s">
        <v>278</v>
      </c>
      <c r="AU486" s="175" t="s">
        <v>88</v>
      </c>
      <c r="AV486" s="14" t="s">
        <v>88</v>
      </c>
      <c r="AW486" s="14" t="s">
        <v>32</v>
      </c>
      <c r="AX486" s="14" t="s">
        <v>75</v>
      </c>
      <c r="AY486" s="175" t="s">
        <v>273</v>
      </c>
    </row>
    <row r="487" spans="2:65" s="13" customFormat="1">
      <c r="B487" s="165"/>
      <c r="D487" s="159" t="s">
        <v>278</v>
      </c>
      <c r="E487" s="166" t="s">
        <v>1</v>
      </c>
      <c r="F487" s="167" t="s">
        <v>782</v>
      </c>
      <c r="H487" s="168">
        <v>647.82000000000005</v>
      </c>
      <c r="I487" s="169"/>
      <c r="L487" s="165"/>
      <c r="M487" s="170"/>
      <c r="T487" s="171"/>
      <c r="AT487" s="166" t="s">
        <v>278</v>
      </c>
      <c r="AU487" s="166" t="s">
        <v>88</v>
      </c>
      <c r="AV487" s="13" t="s">
        <v>126</v>
      </c>
      <c r="AW487" s="13" t="s">
        <v>32</v>
      </c>
      <c r="AX487" s="13" t="s">
        <v>82</v>
      </c>
      <c r="AY487" s="166" t="s">
        <v>273</v>
      </c>
    </row>
    <row r="488" spans="2:65" s="1" customFormat="1" ht="16.5" customHeight="1">
      <c r="B488" s="143"/>
      <c r="C488" s="144" t="s">
        <v>783</v>
      </c>
      <c r="D488" s="144" t="s">
        <v>274</v>
      </c>
      <c r="E488" s="145" t="s">
        <v>784</v>
      </c>
      <c r="F488" s="146" t="s">
        <v>785</v>
      </c>
      <c r="G488" s="147" t="s">
        <v>338</v>
      </c>
      <c r="H488" s="148">
        <v>647.82000000000005</v>
      </c>
      <c r="I488" s="149"/>
      <c r="J488" s="150">
        <f>ROUND(I488*H488,2)</f>
        <v>0</v>
      </c>
      <c r="K488" s="151"/>
      <c r="L488" s="32"/>
      <c r="M488" s="152" t="s">
        <v>1</v>
      </c>
      <c r="N488" s="153" t="s">
        <v>41</v>
      </c>
      <c r="P488" s="154">
        <f>O488*H488</f>
        <v>0</v>
      </c>
      <c r="Q488" s="154">
        <v>0</v>
      </c>
      <c r="R488" s="154">
        <f>Q488*H488</f>
        <v>0</v>
      </c>
      <c r="S488" s="154">
        <v>2E-3</v>
      </c>
      <c r="T488" s="155">
        <f>S488*H488</f>
        <v>1.2956400000000001</v>
      </c>
      <c r="AR488" s="156" t="s">
        <v>126</v>
      </c>
      <c r="AT488" s="156" t="s">
        <v>274</v>
      </c>
      <c r="AU488" s="156" t="s">
        <v>88</v>
      </c>
      <c r="AY488" s="17" t="s">
        <v>273</v>
      </c>
      <c r="BE488" s="157">
        <f>IF(N488="základná",J488,0)</f>
        <v>0</v>
      </c>
      <c r="BF488" s="157">
        <f>IF(N488="znížená",J488,0)</f>
        <v>0</v>
      </c>
      <c r="BG488" s="157">
        <f>IF(N488="zákl. prenesená",J488,0)</f>
        <v>0</v>
      </c>
      <c r="BH488" s="157">
        <f>IF(N488="zníž. prenesená",J488,0)</f>
        <v>0</v>
      </c>
      <c r="BI488" s="157">
        <f>IF(N488="nulová",J488,0)</f>
        <v>0</v>
      </c>
      <c r="BJ488" s="17" t="s">
        <v>88</v>
      </c>
      <c r="BK488" s="157">
        <f>ROUND(I488*H488,2)</f>
        <v>0</v>
      </c>
      <c r="BL488" s="17" t="s">
        <v>126</v>
      </c>
      <c r="BM488" s="156" t="s">
        <v>786</v>
      </c>
    </row>
    <row r="489" spans="2:65" s="1" customFormat="1" ht="16.5" customHeight="1">
      <c r="B489" s="143"/>
      <c r="C489" s="144" t="s">
        <v>787</v>
      </c>
      <c r="D489" s="144" t="s">
        <v>274</v>
      </c>
      <c r="E489" s="145" t="s">
        <v>788</v>
      </c>
      <c r="F489" s="146" t="s">
        <v>789</v>
      </c>
      <c r="G489" s="147" t="s">
        <v>338</v>
      </c>
      <c r="H489" s="148">
        <v>647.82000000000005</v>
      </c>
      <c r="I489" s="149"/>
      <c r="J489" s="150">
        <f>ROUND(I489*H489,2)</f>
        <v>0</v>
      </c>
      <c r="K489" s="151"/>
      <c r="L489" s="32"/>
      <c r="M489" s="152" t="s">
        <v>1</v>
      </c>
      <c r="N489" s="153" t="s">
        <v>41</v>
      </c>
      <c r="P489" s="154">
        <f>O489*H489</f>
        <v>0</v>
      </c>
      <c r="Q489" s="154">
        <v>0</v>
      </c>
      <c r="R489" s="154">
        <f>Q489*H489</f>
        <v>0</v>
      </c>
      <c r="S489" s="154">
        <v>0.01</v>
      </c>
      <c r="T489" s="155">
        <f>S489*H489</f>
        <v>6.4782000000000011</v>
      </c>
      <c r="AR489" s="156" t="s">
        <v>126</v>
      </c>
      <c r="AT489" s="156" t="s">
        <v>274</v>
      </c>
      <c r="AU489" s="156" t="s">
        <v>88</v>
      </c>
      <c r="AY489" s="17" t="s">
        <v>273</v>
      </c>
      <c r="BE489" s="157">
        <f>IF(N489="základná",J489,0)</f>
        <v>0</v>
      </c>
      <c r="BF489" s="157">
        <f>IF(N489="znížená",J489,0)</f>
        <v>0</v>
      </c>
      <c r="BG489" s="157">
        <f>IF(N489="zákl. prenesená",J489,0)</f>
        <v>0</v>
      </c>
      <c r="BH489" s="157">
        <f>IF(N489="zníž. prenesená",J489,0)</f>
        <v>0</v>
      </c>
      <c r="BI489" s="157">
        <f>IF(N489="nulová",J489,0)</f>
        <v>0</v>
      </c>
      <c r="BJ489" s="17" t="s">
        <v>88</v>
      </c>
      <c r="BK489" s="157">
        <f>ROUND(I489*H489,2)</f>
        <v>0</v>
      </c>
      <c r="BL489" s="17" t="s">
        <v>126</v>
      </c>
      <c r="BM489" s="156" t="s">
        <v>790</v>
      </c>
    </row>
    <row r="490" spans="2:65" s="1" customFormat="1" ht="16.5" customHeight="1">
      <c r="B490" s="143"/>
      <c r="C490" s="144" t="s">
        <v>791</v>
      </c>
      <c r="D490" s="144" t="s">
        <v>274</v>
      </c>
      <c r="E490" s="145" t="s">
        <v>792</v>
      </c>
      <c r="F490" s="146" t="s">
        <v>793</v>
      </c>
      <c r="G490" s="147" t="s">
        <v>338</v>
      </c>
      <c r="H490" s="148">
        <v>220.58</v>
      </c>
      <c r="I490" s="149"/>
      <c r="J490" s="150">
        <f>ROUND(I490*H490,2)</f>
        <v>0</v>
      </c>
      <c r="K490" s="151"/>
      <c r="L490" s="32"/>
      <c r="M490" s="152" t="s">
        <v>1</v>
      </c>
      <c r="N490" s="153" t="s">
        <v>41</v>
      </c>
      <c r="P490" s="154">
        <f>O490*H490</f>
        <v>0</v>
      </c>
      <c r="Q490" s="154">
        <v>0</v>
      </c>
      <c r="R490" s="154">
        <f>Q490*H490</f>
        <v>0</v>
      </c>
      <c r="S490" s="154">
        <v>5.0000000000000001E-3</v>
      </c>
      <c r="T490" s="155">
        <f>S490*H490</f>
        <v>1.1029</v>
      </c>
      <c r="AR490" s="156" t="s">
        <v>126</v>
      </c>
      <c r="AT490" s="156" t="s">
        <v>274</v>
      </c>
      <c r="AU490" s="156" t="s">
        <v>88</v>
      </c>
      <c r="AY490" s="17" t="s">
        <v>273</v>
      </c>
      <c r="BE490" s="157">
        <f>IF(N490="základná",J490,0)</f>
        <v>0</v>
      </c>
      <c r="BF490" s="157">
        <f>IF(N490="znížená",J490,0)</f>
        <v>0</v>
      </c>
      <c r="BG490" s="157">
        <f>IF(N490="zákl. prenesená",J490,0)</f>
        <v>0</v>
      </c>
      <c r="BH490" s="157">
        <f>IF(N490="zníž. prenesená",J490,0)</f>
        <v>0</v>
      </c>
      <c r="BI490" s="157">
        <f>IF(N490="nulová",J490,0)</f>
        <v>0</v>
      </c>
      <c r="BJ490" s="17" t="s">
        <v>88</v>
      </c>
      <c r="BK490" s="157">
        <f>ROUND(I490*H490,2)</f>
        <v>0</v>
      </c>
      <c r="BL490" s="17" t="s">
        <v>126</v>
      </c>
      <c r="BM490" s="156" t="s">
        <v>794</v>
      </c>
    </row>
    <row r="491" spans="2:65" s="14" customFormat="1">
      <c r="B491" s="174"/>
      <c r="D491" s="159" t="s">
        <v>278</v>
      </c>
      <c r="E491" s="175" t="s">
        <v>1</v>
      </c>
      <c r="F491" s="176" t="s">
        <v>795</v>
      </c>
      <c r="H491" s="177">
        <v>211.67</v>
      </c>
      <c r="I491" s="178"/>
      <c r="L491" s="174"/>
      <c r="M491" s="179"/>
      <c r="T491" s="180"/>
      <c r="AT491" s="175" t="s">
        <v>278</v>
      </c>
      <c r="AU491" s="175" t="s">
        <v>88</v>
      </c>
      <c r="AV491" s="14" t="s">
        <v>88</v>
      </c>
      <c r="AW491" s="14" t="s">
        <v>32</v>
      </c>
      <c r="AX491" s="14" t="s">
        <v>75</v>
      </c>
      <c r="AY491" s="175" t="s">
        <v>273</v>
      </c>
    </row>
    <row r="492" spans="2:65" s="14" customFormat="1">
      <c r="B492" s="174"/>
      <c r="D492" s="159" t="s">
        <v>278</v>
      </c>
      <c r="E492" s="175" t="s">
        <v>1</v>
      </c>
      <c r="F492" s="176" t="s">
        <v>796</v>
      </c>
      <c r="H492" s="177">
        <v>8.91</v>
      </c>
      <c r="I492" s="178"/>
      <c r="L492" s="174"/>
      <c r="M492" s="179"/>
      <c r="T492" s="180"/>
      <c r="AT492" s="175" t="s">
        <v>278</v>
      </c>
      <c r="AU492" s="175" t="s">
        <v>88</v>
      </c>
      <c r="AV492" s="14" t="s">
        <v>88</v>
      </c>
      <c r="AW492" s="14" t="s">
        <v>32</v>
      </c>
      <c r="AX492" s="14" t="s">
        <v>75</v>
      </c>
      <c r="AY492" s="175" t="s">
        <v>273</v>
      </c>
    </row>
    <row r="493" spans="2:65" s="15" customFormat="1">
      <c r="B493" s="181"/>
      <c r="D493" s="159" t="s">
        <v>278</v>
      </c>
      <c r="E493" s="182" t="s">
        <v>1</v>
      </c>
      <c r="F493" s="183" t="s">
        <v>797</v>
      </c>
      <c r="H493" s="184">
        <v>220.58</v>
      </c>
      <c r="I493" s="185"/>
      <c r="L493" s="181"/>
      <c r="M493" s="186"/>
      <c r="T493" s="187"/>
      <c r="AT493" s="182" t="s">
        <v>278</v>
      </c>
      <c r="AU493" s="182" t="s">
        <v>88</v>
      </c>
      <c r="AV493" s="15" t="s">
        <v>104</v>
      </c>
      <c r="AW493" s="15" t="s">
        <v>32</v>
      </c>
      <c r="AX493" s="15" t="s">
        <v>75</v>
      </c>
      <c r="AY493" s="182" t="s">
        <v>273</v>
      </c>
    </row>
    <row r="494" spans="2:65" s="13" customFormat="1">
      <c r="B494" s="165"/>
      <c r="D494" s="159" t="s">
        <v>278</v>
      </c>
      <c r="E494" s="166" t="s">
        <v>1</v>
      </c>
      <c r="F494" s="167" t="s">
        <v>285</v>
      </c>
      <c r="H494" s="168">
        <v>220.58</v>
      </c>
      <c r="I494" s="169"/>
      <c r="L494" s="165"/>
      <c r="M494" s="170"/>
      <c r="T494" s="171"/>
      <c r="AT494" s="166" t="s">
        <v>278</v>
      </c>
      <c r="AU494" s="166" t="s">
        <v>88</v>
      </c>
      <c r="AV494" s="13" t="s">
        <v>126</v>
      </c>
      <c r="AW494" s="13" t="s">
        <v>32</v>
      </c>
      <c r="AX494" s="13" t="s">
        <v>82</v>
      </c>
      <c r="AY494" s="166" t="s">
        <v>273</v>
      </c>
    </row>
    <row r="495" spans="2:65" s="1" customFormat="1" ht="16.5" customHeight="1">
      <c r="B495" s="143"/>
      <c r="C495" s="144" t="s">
        <v>798</v>
      </c>
      <c r="D495" s="144" t="s">
        <v>274</v>
      </c>
      <c r="E495" s="145" t="s">
        <v>784</v>
      </c>
      <c r="F495" s="146" t="s">
        <v>785</v>
      </c>
      <c r="G495" s="147" t="s">
        <v>338</v>
      </c>
      <c r="H495" s="148">
        <v>220.58</v>
      </c>
      <c r="I495" s="149"/>
      <c r="J495" s="150">
        <f>ROUND(I495*H495,2)</f>
        <v>0</v>
      </c>
      <c r="K495" s="151"/>
      <c r="L495" s="32"/>
      <c r="M495" s="152" t="s">
        <v>1</v>
      </c>
      <c r="N495" s="153" t="s">
        <v>41</v>
      </c>
      <c r="P495" s="154">
        <f>O495*H495</f>
        <v>0</v>
      </c>
      <c r="Q495" s="154">
        <v>0</v>
      </c>
      <c r="R495" s="154">
        <f>Q495*H495</f>
        <v>0</v>
      </c>
      <c r="S495" s="154">
        <v>2E-3</v>
      </c>
      <c r="T495" s="155">
        <f>S495*H495</f>
        <v>0.44116000000000005</v>
      </c>
      <c r="AR495" s="156" t="s">
        <v>126</v>
      </c>
      <c r="AT495" s="156" t="s">
        <v>274</v>
      </c>
      <c r="AU495" s="156" t="s">
        <v>88</v>
      </c>
      <c r="AY495" s="17" t="s">
        <v>273</v>
      </c>
      <c r="BE495" s="157">
        <f>IF(N495="základná",J495,0)</f>
        <v>0</v>
      </c>
      <c r="BF495" s="157">
        <f>IF(N495="znížená",J495,0)</f>
        <v>0</v>
      </c>
      <c r="BG495" s="157">
        <f>IF(N495="zákl. prenesená",J495,0)</f>
        <v>0</v>
      </c>
      <c r="BH495" s="157">
        <f>IF(N495="zníž. prenesená",J495,0)</f>
        <v>0</v>
      </c>
      <c r="BI495" s="157">
        <f>IF(N495="nulová",J495,0)</f>
        <v>0</v>
      </c>
      <c r="BJ495" s="17" t="s">
        <v>88</v>
      </c>
      <c r="BK495" s="157">
        <f>ROUND(I495*H495,2)</f>
        <v>0</v>
      </c>
      <c r="BL495" s="17" t="s">
        <v>126</v>
      </c>
      <c r="BM495" s="156" t="s">
        <v>799</v>
      </c>
    </row>
    <row r="496" spans="2:65" s="1" customFormat="1" ht="16.5" customHeight="1">
      <c r="B496" s="143"/>
      <c r="C496" s="144" t="s">
        <v>480</v>
      </c>
      <c r="D496" s="144" t="s">
        <v>274</v>
      </c>
      <c r="E496" s="145" t="s">
        <v>776</v>
      </c>
      <c r="F496" s="146" t="s">
        <v>777</v>
      </c>
      <c r="G496" s="147" t="s">
        <v>338</v>
      </c>
      <c r="H496" s="148">
        <v>57</v>
      </c>
      <c r="I496" s="149"/>
      <c r="J496" s="150">
        <f>ROUND(I496*H496,2)</f>
        <v>0</v>
      </c>
      <c r="K496" s="151"/>
      <c r="L496" s="32"/>
      <c r="M496" s="152" t="s">
        <v>1</v>
      </c>
      <c r="N496" s="153" t="s">
        <v>41</v>
      </c>
      <c r="P496" s="154">
        <f>O496*H496</f>
        <v>0</v>
      </c>
      <c r="Q496" s="154">
        <v>0</v>
      </c>
      <c r="R496" s="154">
        <f>Q496*H496</f>
        <v>0</v>
      </c>
      <c r="S496" s="154">
        <v>4.0000000000000001E-3</v>
      </c>
      <c r="T496" s="155">
        <f>S496*H496</f>
        <v>0.22800000000000001</v>
      </c>
      <c r="AR496" s="156" t="s">
        <v>375</v>
      </c>
      <c r="AT496" s="156" t="s">
        <v>274</v>
      </c>
      <c r="AU496" s="156" t="s">
        <v>88</v>
      </c>
      <c r="AY496" s="17" t="s">
        <v>273</v>
      </c>
      <c r="BE496" s="157">
        <f>IF(N496="základná",J496,0)</f>
        <v>0</v>
      </c>
      <c r="BF496" s="157">
        <f>IF(N496="znížená",J496,0)</f>
        <v>0</v>
      </c>
      <c r="BG496" s="157">
        <f>IF(N496="zákl. prenesená",J496,0)</f>
        <v>0</v>
      </c>
      <c r="BH496" s="157">
        <f>IF(N496="zníž. prenesená",J496,0)</f>
        <v>0</v>
      </c>
      <c r="BI496" s="157">
        <f>IF(N496="nulová",J496,0)</f>
        <v>0</v>
      </c>
      <c r="BJ496" s="17" t="s">
        <v>88</v>
      </c>
      <c r="BK496" s="157">
        <f>ROUND(I496*H496,2)</f>
        <v>0</v>
      </c>
      <c r="BL496" s="17" t="s">
        <v>375</v>
      </c>
      <c r="BM496" s="156" t="s">
        <v>800</v>
      </c>
    </row>
    <row r="497" spans="2:65" s="12" customFormat="1">
      <c r="B497" s="158"/>
      <c r="D497" s="159" t="s">
        <v>278</v>
      </c>
      <c r="E497" s="160" t="s">
        <v>1</v>
      </c>
      <c r="F497" s="161" t="s">
        <v>801</v>
      </c>
      <c r="H497" s="160" t="s">
        <v>1</v>
      </c>
      <c r="I497" s="162"/>
      <c r="L497" s="158"/>
      <c r="M497" s="163"/>
      <c r="T497" s="164"/>
      <c r="AT497" s="160" t="s">
        <v>278</v>
      </c>
      <c r="AU497" s="160" t="s">
        <v>88</v>
      </c>
      <c r="AV497" s="12" t="s">
        <v>82</v>
      </c>
      <c r="AW497" s="12" t="s">
        <v>32</v>
      </c>
      <c r="AX497" s="12" t="s">
        <v>75</v>
      </c>
      <c r="AY497" s="160" t="s">
        <v>273</v>
      </c>
    </row>
    <row r="498" spans="2:65" s="14" customFormat="1">
      <c r="B498" s="174"/>
      <c r="D498" s="159" t="s">
        <v>278</v>
      </c>
      <c r="E498" s="175" t="s">
        <v>1</v>
      </c>
      <c r="F498" s="176" t="s">
        <v>143</v>
      </c>
      <c r="H498" s="177">
        <v>57</v>
      </c>
      <c r="I498" s="178"/>
      <c r="L498" s="174"/>
      <c r="M498" s="179"/>
      <c r="T498" s="180"/>
      <c r="AT498" s="175" t="s">
        <v>278</v>
      </c>
      <c r="AU498" s="175" t="s">
        <v>88</v>
      </c>
      <c r="AV498" s="14" t="s">
        <v>88</v>
      </c>
      <c r="AW498" s="14" t="s">
        <v>32</v>
      </c>
      <c r="AX498" s="14" t="s">
        <v>75</v>
      </c>
      <c r="AY498" s="175" t="s">
        <v>273</v>
      </c>
    </row>
    <row r="499" spans="2:65" s="13" customFormat="1">
      <c r="B499" s="165"/>
      <c r="D499" s="159" t="s">
        <v>278</v>
      </c>
      <c r="E499" s="166" t="s">
        <v>142</v>
      </c>
      <c r="F499" s="167" t="s">
        <v>285</v>
      </c>
      <c r="H499" s="168">
        <v>57</v>
      </c>
      <c r="I499" s="169"/>
      <c r="L499" s="165"/>
      <c r="M499" s="170"/>
      <c r="T499" s="171"/>
      <c r="AT499" s="166" t="s">
        <v>278</v>
      </c>
      <c r="AU499" s="166" t="s">
        <v>88</v>
      </c>
      <c r="AV499" s="13" t="s">
        <v>126</v>
      </c>
      <c r="AW499" s="13" t="s">
        <v>32</v>
      </c>
      <c r="AX499" s="13" t="s">
        <v>82</v>
      </c>
      <c r="AY499" s="166" t="s">
        <v>273</v>
      </c>
    </row>
    <row r="500" spans="2:65" s="1" customFormat="1" ht="16.5" customHeight="1">
      <c r="B500" s="143"/>
      <c r="C500" s="144" t="s">
        <v>802</v>
      </c>
      <c r="D500" s="144" t="s">
        <v>274</v>
      </c>
      <c r="E500" s="145" t="s">
        <v>784</v>
      </c>
      <c r="F500" s="146" t="s">
        <v>785</v>
      </c>
      <c r="G500" s="147" t="s">
        <v>338</v>
      </c>
      <c r="H500" s="148">
        <v>57</v>
      </c>
      <c r="I500" s="149"/>
      <c r="J500" s="150">
        <f>ROUND(I500*H500,2)</f>
        <v>0</v>
      </c>
      <c r="K500" s="151"/>
      <c r="L500" s="32"/>
      <c r="M500" s="152" t="s">
        <v>1</v>
      </c>
      <c r="N500" s="153" t="s">
        <v>41</v>
      </c>
      <c r="P500" s="154">
        <f>O500*H500</f>
        <v>0</v>
      </c>
      <c r="Q500" s="154">
        <v>0</v>
      </c>
      <c r="R500" s="154">
        <f>Q500*H500</f>
        <v>0</v>
      </c>
      <c r="S500" s="154">
        <v>2E-3</v>
      </c>
      <c r="T500" s="155">
        <f>S500*H500</f>
        <v>0.114</v>
      </c>
      <c r="AR500" s="156" t="s">
        <v>375</v>
      </c>
      <c r="AT500" s="156" t="s">
        <v>274</v>
      </c>
      <c r="AU500" s="156" t="s">
        <v>88</v>
      </c>
      <c r="AY500" s="17" t="s">
        <v>273</v>
      </c>
      <c r="BE500" s="157">
        <f>IF(N500="základná",J500,0)</f>
        <v>0</v>
      </c>
      <c r="BF500" s="157">
        <f>IF(N500="znížená",J500,0)</f>
        <v>0</v>
      </c>
      <c r="BG500" s="157">
        <f>IF(N500="zákl. prenesená",J500,0)</f>
        <v>0</v>
      </c>
      <c r="BH500" s="157">
        <f>IF(N500="zníž. prenesená",J500,0)</f>
        <v>0</v>
      </c>
      <c r="BI500" s="157">
        <f>IF(N500="nulová",J500,0)</f>
        <v>0</v>
      </c>
      <c r="BJ500" s="17" t="s">
        <v>88</v>
      </c>
      <c r="BK500" s="157">
        <f>ROUND(I500*H500,2)</f>
        <v>0</v>
      </c>
      <c r="BL500" s="17" t="s">
        <v>375</v>
      </c>
      <c r="BM500" s="156" t="s">
        <v>803</v>
      </c>
    </row>
    <row r="501" spans="2:65" s="14" customFormat="1">
      <c r="B501" s="174"/>
      <c r="D501" s="159" t="s">
        <v>278</v>
      </c>
      <c r="E501" s="175" t="s">
        <v>1</v>
      </c>
      <c r="F501" s="176" t="s">
        <v>142</v>
      </c>
      <c r="H501" s="177">
        <v>57</v>
      </c>
      <c r="I501" s="178"/>
      <c r="L501" s="174"/>
      <c r="M501" s="179"/>
      <c r="T501" s="180"/>
      <c r="AT501" s="175" t="s">
        <v>278</v>
      </c>
      <c r="AU501" s="175" t="s">
        <v>88</v>
      </c>
      <c r="AV501" s="14" t="s">
        <v>88</v>
      </c>
      <c r="AW501" s="14" t="s">
        <v>32</v>
      </c>
      <c r="AX501" s="14" t="s">
        <v>82</v>
      </c>
      <c r="AY501" s="175" t="s">
        <v>273</v>
      </c>
    </row>
    <row r="502" spans="2:65" s="1" customFormat="1" ht="21.75" customHeight="1">
      <c r="B502" s="143"/>
      <c r="C502" s="144" t="s">
        <v>804</v>
      </c>
      <c r="D502" s="144" t="s">
        <v>274</v>
      </c>
      <c r="E502" s="145" t="s">
        <v>805</v>
      </c>
      <c r="F502" s="146" t="s">
        <v>806</v>
      </c>
      <c r="G502" s="147" t="s">
        <v>338</v>
      </c>
      <c r="H502" s="148">
        <v>155</v>
      </c>
      <c r="I502" s="149"/>
      <c r="J502" s="150">
        <f>ROUND(I502*H502,2)</f>
        <v>0</v>
      </c>
      <c r="K502" s="151"/>
      <c r="L502" s="32"/>
      <c r="M502" s="152" t="s">
        <v>1</v>
      </c>
      <c r="N502" s="153" t="s">
        <v>41</v>
      </c>
      <c r="P502" s="154">
        <f>O502*H502</f>
        <v>0</v>
      </c>
      <c r="Q502" s="154">
        <v>0</v>
      </c>
      <c r="R502" s="154">
        <f>Q502*H502</f>
        <v>0</v>
      </c>
      <c r="S502" s="154">
        <v>1.098E-2</v>
      </c>
      <c r="T502" s="155">
        <f>S502*H502</f>
        <v>1.7019</v>
      </c>
      <c r="AR502" s="156" t="s">
        <v>126</v>
      </c>
      <c r="AT502" s="156" t="s">
        <v>274</v>
      </c>
      <c r="AU502" s="156" t="s">
        <v>88</v>
      </c>
      <c r="AY502" s="17" t="s">
        <v>273</v>
      </c>
      <c r="BE502" s="157">
        <f>IF(N502="základná",J502,0)</f>
        <v>0</v>
      </c>
      <c r="BF502" s="157">
        <f>IF(N502="znížená",J502,0)</f>
        <v>0</v>
      </c>
      <c r="BG502" s="157">
        <f>IF(N502="zákl. prenesená",J502,0)</f>
        <v>0</v>
      </c>
      <c r="BH502" s="157">
        <f>IF(N502="zníž. prenesená",J502,0)</f>
        <v>0</v>
      </c>
      <c r="BI502" s="157">
        <f>IF(N502="nulová",J502,0)</f>
        <v>0</v>
      </c>
      <c r="BJ502" s="17" t="s">
        <v>88</v>
      </c>
      <c r="BK502" s="157">
        <f>ROUND(I502*H502,2)</f>
        <v>0</v>
      </c>
      <c r="BL502" s="17" t="s">
        <v>126</v>
      </c>
      <c r="BM502" s="156" t="s">
        <v>807</v>
      </c>
    </row>
    <row r="503" spans="2:65" s="12" customFormat="1">
      <c r="B503" s="158"/>
      <c r="D503" s="159" t="s">
        <v>278</v>
      </c>
      <c r="E503" s="160" t="s">
        <v>1</v>
      </c>
      <c r="F503" s="161" t="s">
        <v>808</v>
      </c>
      <c r="H503" s="160" t="s">
        <v>1</v>
      </c>
      <c r="I503" s="162"/>
      <c r="L503" s="158"/>
      <c r="M503" s="163"/>
      <c r="T503" s="164"/>
      <c r="AT503" s="160" t="s">
        <v>278</v>
      </c>
      <c r="AU503" s="160" t="s">
        <v>88</v>
      </c>
      <c r="AV503" s="12" t="s">
        <v>82</v>
      </c>
      <c r="AW503" s="12" t="s">
        <v>32</v>
      </c>
      <c r="AX503" s="12" t="s">
        <v>75</v>
      </c>
      <c r="AY503" s="160" t="s">
        <v>273</v>
      </c>
    </row>
    <row r="504" spans="2:65" s="14" customFormat="1">
      <c r="B504" s="174"/>
      <c r="D504" s="159" t="s">
        <v>278</v>
      </c>
      <c r="E504" s="175" t="s">
        <v>1</v>
      </c>
      <c r="F504" s="176" t="s">
        <v>139</v>
      </c>
      <c r="H504" s="177">
        <v>155</v>
      </c>
      <c r="I504" s="178"/>
      <c r="L504" s="174"/>
      <c r="M504" s="179"/>
      <c r="T504" s="180"/>
      <c r="AT504" s="175" t="s">
        <v>278</v>
      </c>
      <c r="AU504" s="175" t="s">
        <v>88</v>
      </c>
      <c r="AV504" s="14" t="s">
        <v>88</v>
      </c>
      <c r="AW504" s="14" t="s">
        <v>32</v>
      </c>
      <c r="AX504" s="14" t="s">
        <v>75</v>
      </c>
      <c r="AY504" s="175" t="s">
        <v>273</v>
      </c>
    </row>
    <row r="505" spans="2:65" s="13" customFormat="1">
      <c r="B505" s="165"/>
      <c r="D505" s="159" t="s">
        <v>278</v>
      </c>
      <c r="E505" s="166" t="s">
        <v>138</v>
      </c>
      <c r="F505" s="167" t="s">
        <v>285</v>
      </c>
      <c r="H505" s="168">
        <v>155</v>
      </c>
      <c r="I505" s="169"/>
      <c r="L505" s="165"/>
      <c r="M505" s="170"/>
      <c r="T505" s="171"/>
      <c r="AT505" s="166" t="s">
        <v>278</v>
      </c>
      <c r="AU505" s="166" t="s">
        <v>88</v>
      </c>
      <c r="AV505" s="13" t="s">
        <v>126</v>
      </c>
      <c r="AW505" s="13" t="s">
        <v>32</v>
      </c>
      <c r="AX505" s="13" t="s">
        <v>82</v>
      </c>
      <c r="AY505" s="166" t="s">
        <v>273</v>
      </c>
    </row>
    <row r="506" spans="2:65" s="1" customFormat="1" ht="24.2" customHeight="1">
      <c r="B506" s="143"/>
      <c r="C506" s="144" t="s">
        <v>809</v>
      </c>
      <c r="D506" s="144" t="s">
        <v>274</v>
      </c>
      <c r="E506" s="145" t="s">
        <v>810</v>
      </c>
      <c r="F506" s="146" t="s">
        <v>811</v>
      </c>
      <c r="G506" s="147" t="s">
        <v>338</v>
      </c>
      <c r="H506" s="148">
        <v>155</v>
      </c>
      <c r="I506" s="149"/>
      <c r="J506" s="150">
        <f>ROUND(I506*H506,2)</f>
        <v>0</v>
      </c>
      <c r="K506" s="151"/>
      <c r="L506" s="32"/>
      <c r="M506" s="152" t="s">
        <v>1</v>
      </c>
      <c r="N506" s="153" t="s">
        <v>41</v>
      </c>
      <c r="P506" s="154">
        <f>O506*H506</f>
        <v>0</v>
      </c>
      <c r="Q506" s="154">
        <v>0</v>
      </c>
      <c r="R506" s="154">
        <f>Q506*H506</f>
        <v>0</v>
      </c>
      <c r="S506" s="154">
        <v>8.0000000000000002E-3</v>
      </c>
      <c r="T506" s="155">
        <f>S506*H506</f>
        <v>1.24</v>
      </c>
      <c r="AR506" s="156" t="s">
        <v>126</v>
      </c>
      <c r="AT506" s="156" t="s">
        <v>274</v>
      </c>
      <c r="AU506" s="156" t="s">
        <v>88</v>
      </c>
      <c r="AY506" s="17" t="s">
        <v>273</v>
      </c>
      <c r="BE506" s="157">
        <f>IF(N506="základná",J506,0)</f>
        <v>0</v>
      </c>
      <c r="BF506" s="157">
        <f>IF(N506="znížená",J506,0)</f>
        <v>0</v>
      </c>
      <c r="BG506" s="157">
        <f>IF(N506="zákl. prenesená",J506,0)</f>
        <v>0</v>
      </c>
      <c r="BH506" s="157">
        <f>IF(N506="zníž. prenesená",J506,0)</f>
        <v>0</v>
      </c>
      <c r="BI506" s="157">
        <f>IF(N506="nulová",J506,0)</f>
        <v>0</v>
      </c>
      <c r="BJ506" s="17" t="s">
        <v>88</v>
      </c>
      <c r="BK506" s="157">
        <f>ROUND(I506*H506,2)</f>
        <v>0</v>
      </c>
      <c r="BL506" s="17" t="s">
        <v>126</v>
      </c>
      <c r="BM506" s="156" t="s">
        <v>812</v>
      </c>
    </row>
    <row r="507" spans="2:65" s="14" customFormat="1">
      <c r="B507" s="174"/>
      <c r="D507" s="159" t="s">
        <v>278</v>
      </c>
      <c r="E507" s="175" t="s">
        <v>1</v>
      </c>
      <c r="F507" s="176" t="s">
        <v>138</v>
      </c>
      <c r="H507" s="177">
        <v>155</v>
      </c>
      <c r="I507" s="178"/>
      <c r="L507" s="174"/>
      <c r="M507" s="179"/>
      <c r="T507" s="180"/>
      <c r="AT507" s="175" t="s">
        <v>278</v>
      </c>
      <c r="AU507" s="175" t="s">
        <v>88</v>
      </c>
      <c r="AV507" s="14" t="s">
        <v>88</v>
      </c>
      <c r="AW507" s="14" t="s">
        <v>32</v>
      </c>
      <c r="AX507" s="14" t="s">
        <v>75</v>
      </c>
      <c r="AY507" s="175" t="s">
        <v>273</v>
      </c>
    </row>
    <row r="508" spans="2:65" s="13" customFormat="1">
      <c r="B508" s="165"/>
      <c r="D508" s="159" t="s">
        <v>278</v>
      </c>
      <c r="E508" s="166" t="s">
        <v>1</v>
      </c>
      <c r="F508" s="167" t="s">
        <v>285</v>
      </c>
      <c r="H508" s="168">
        <v>155</v>
      </c>
      <c r="I508" s="169"/>
      <c r="L508" s="165"/>
      <c r="M508" s="170"/>
      <c r="T508" s="171"/>
      <c r="AT508" s="166" t="s">
        <v>278</v>
      </c>
      <c r="AU508" s="166" t="s">
        <v>88</v>
      </c>
      <c r="AV508" s="13" t="s">
        <v>126</v>
      </c>
      <c r="AW508" s="13" t="s">
        <v>32</v>
      </c>
      <c r="AX508" s="13" t="s">
        <v>82</v>
      </c>
      <c r="AY508" s="166" t="s">
        <v>273</v>
      </c>
    </row>
    <row r="509" spans="2:65" s="1" customFormat="1" ht="33" customHeight="1">
      <c r="B509" s="143"/>
      <c r="C509" s="144" t="s">
        <v>813</v>
      </c>
      <c r="D509" s="144" t="s">
        <v>274</v>
      </c>
      <c r="E509" s="145" t="s">
        <v>814</v>
      </c>
      <c r="F509" s="146" t="s">
        <v>815</v>
      </c>
      <c r="G509" s="147" t="s">
        <v>338</v>
      </c>
      <c r="H509" s="148">
        <v>10.521000000000001</v>
      </c>
      <c r="I509" s="149"/>
      <c r="J509" s="150">
        <f>ROUND(I509*H509,2)</f>
        <v>0</v>
      </c>
      <c r="K509" s="151"/>
      <c r="L509" s="32"/>
      <c r="M509" s="152" t="s">
        <v>1</v>
      </c>
      <c r="N509" s="153" t="s">
        <v>41</v>
      </c>
      <c r="P509" s="154">
        <f>O509*H509</f>
        <v>0</v>
      </c>
      <c r="Q509" s="154">
        <v>0</v>
      </c>
      <c r="R509" s="154">
        <f>Q509*H509</f>
        <v>0</v>
      </c>
      <c r="S509" s="154">
        <v>3.0360000000000002E-2</v>
      </c>
      <c r="T509" s="155">
        <f>S509*H509</f>
        <v>0.31941756000000004</v>
      </c>
      <c r="AR509" s="156" t="s">
        <v>126</v>
      </c>
      <c r="AT509" s="156" t="s">
        <v>274</v>
      </c>
      <c r="AU509" s="156" t="s">
        <v>88</v>
      </c>
      <c r="AY509" s="17" t="s">
        <v>273</v>
      </c>
      <c r="BE509" s="157">
        <f>IF(N509="základná",J509,0)</f>
        <v>0</v>
      </c>
      <c r="BF509" s="157">
        <f>IF(N509="znížená",J509,0)</f>
        <v>0</v>
      </c>
      <c r="BG509" s="157">
        <f>IF(N509="zákl. prenesená",J509,0)</f>
        <v>0</v>
      </c>
      <c r="BH509" s="157">
        <f>IF(N509="zníž. prenesená",J509,0)</f>
        <v>0</v>
      </c>
      <c r="BI509" s="157">
        <f>IF(N509="nulová",J509,0)</f>
        <v>0</v>
      </c>
      <c r="BJ509" s="17" t="s">
        <v>88</v>
      </c>
      <c r="BK509" s="157">
        <f>ROUND(I509*H509,2)</f>
        <v>0</v>
      </c>
      <c r="BL509" s="17" t="s">
        <v>126</v>
      </c>
      <c r="BM509" s="156" t="s">
        <v>816</v>
      </c>
    </row>
    <row r="510" spans="2:65" s="12" customFormat="1">
      <c r="B510" s="158"/>
      <c r="D510" s="159" t="s">
        <v>278</v>
      </c>
      <c r="E510" s="160" t="s">
        <v>1</v>
      </c>
      <c r="F510" s="161" t="s">
        <v>817</v>
      </c>
      <c r="H510" s="160" t="s">
        <v>1</v>
      </c>
      <c r="I510" s="162"/>
      <c r="L510" s="158"/>
      <c r="M510" s="163"/>
      <c r="T510" s="164"/>
      <c r="AT510" s="160" t="s">
        <v>278</v>
      </c>
      <c r="AU510" s="160" t="s">
        <v>88</v>
      </c>
      <c r="AV510" s="12" t="s">
        <v>82</v>
      </c>
      <c r="AW510" s="12" t="s">
        <v>32</v>
      </c>
      <c r="AX510" s="12" t="s">
        <v>75</v>
      </c>
      <c r="AY510" s="160" t="s">
        <v>273</v>
      </c>
    </row>
    <row r="511" spans="2:65" s="14" customFormat="1">
      <c r="B511" s="174"/>
      <c r="D511" s="159" t="s">
        <v>278</v>
      </c>
      <c r="E511" s="175" t="s">
        <v>1</v>
      </c>
      <c r="F511" s="176" t="s">
        <v>818</v>
      </c>
      <c r="H511" s="177">
        <v>10.521000000000001</v>
      </c>
      <c r="I511" s="178"/>
      <c r="L511" s="174"/>
      <c r="M511" s="179"/>
      <c r="T511" s="180"/>
      <c r="AT511" s="175" t="s">
        <v>278</v>
      </c>
      <c r="AU511" s="175" t="s">
        <v>88</v>
      </c>
      <c r="AV511" s="14" t="s">
        <v>88</v>
      </c>
      <c r="AW511" s="14" t="s">
        <v>32</v>
      </c>
      <c r="AX511" s="14" t="s">
        <v>75</v>
      </c>
      <c r="AY511" s="175" t="s">
        <v>273</v>
      </c>
    </row>
    <row r="512" spans="2:65" s="13" customFormat="1">
      <c r="B512" s="165"/>
      <c r="D512" s="159" t="s">
        <v>278</v>
      </c>
      <c r="E512" s="166" t="s">
        <v>1</v>
      </c>
      <c r="F512" s="167" t="s">
        <v>285</v>
      </c>
      <c r="H512" s="168">
        <v>10.521000000000001</v>
      </c>
      <c r="I512" s="169"/>
      <c r="L512" s="165"/>
      <c r="M512" s="170"/>
      <c r="T512" s="171"/>
      <c r="AT512" s="166" t="s">
        <v>278</v>
      </c>
      <c r="AU512" s="166" t="s">
        <v>88</v>
      </c>
      <c r="AV512" s="13" t="s">
        <v>126</v>
      </c>
      <c r="AW512" s="13" t="s">
        <v>32</v>
      </c>
      <c r="AX512" s="13" t="s">
        <v>82</v>
      </c>
      <c r="AY512" s="166" t="s">
        <v>273</v>
      </c>
    </row>
    <row r="513" spans="2:65" s="1" customFormat="1" ht="24.2" customHeight="1">
      <c r="B513" s="143"/>
      <c r="C513" s="144" t="s">
        <v>819</v>
      </c>
      <c r="D513" s="144" t="s">
        <v>274</v>
      </c>
      <c r="E513" s="145" t="s">
        <v>820</v>
      </c>
      <c r="F513" s="146" t="s">
        <v>821</v>
      </c>
      <c r="G513" s="147" t="s">
        <v>338</v>
      </c>
      <c r="H513" s="148">
        <v>10.521000000000001</v>
      </c>
      <c r="I513" s="149"/>
      <c r="J513" s="150">
        <f>ROUND(I513*H513,2)</f>
        <v>0</v>
      </c>
      <c r="K513" s="151"/>
      <c r="L513" s="32"/>
      <c r="M513" s="152" t="s">
        <v>1</v>
      </c>
      <c r="N513" s="153" t="s">
        <v>41</v>
      </c>
      <c r="P513" s="154">
        <f>O513*H513</f>
        <v>0</v>
      </c>
      <c r="Q513" s="154">
        <v>0</v>
      </c>
      <c r="R513" s="154">
        <f>Q513*H513</f>
        <v>0</v>
      </c>
      <c r="S513" s="154">
        <v>1.8259999999999998E-2</v>
      </c>
      <c r="T513" s="155">
        <f>S513*H513</f>
        <v>0.19211345999999999</v>
      </c>
      <c r="AR513" s="156" t="s">
        <v>126</v>
      </c>
      <c r="AT513" s="156" t="s">
        <v>274</v>
      </c>
      <c r="AU513" s="156" t="s">
        <v>88</v>
      </c>
      <c r="AY513" s="17" t="s">
        <v>273</v>
      </c>
      <c r="BE513" s="157">
        <f>IF(N513="základná",J513,0)</f>
        <v>0</v>
      </c>
      <c r="BF513" s="157">
        <f>IF(N513="znížená",J513,0)</f>
        <v>0</v>
      </c>
      <c r="BG513" s="157">
        <f>IF(N513="zákl. prenesená",J513,0)</f>
        <v>0</v>
      </c>
      <c r="BH513" s="157">
        <f>IF(N513="zníž. prenesená",J513,0)</f>
        <v>0</v>
      </c>
      <c r="BI513" s="157">
        <f>IF(N513="nulová",J513,0)</f>
        <v>0</v>
      </c>
      <c r="BJ513" s="17" t="s">
        <v>88</v>
      </c>
      <c r="BK513" s="157">
        <f>ROUND(I513*H513,2)</f>
        <v>0</v>
      </c>
      <c r="BL513" s="17" t="s">
        <v>126</v>
      </c>
      <c r="BM513" s="156" t="s">
        <v>822</v>
      </c>
    </row>
    <row r="514" spans="2:65" s="1" customFormat="1" ht="37.9" customHeight="1">
      <c r="B514" s="143"/>
      <c r="C514" s="144" t="s">
        <v>823</v>
      </c>
      <c r="D514" s="144" t="s">
        <v>274</v>
      </c>
      <c r="E514" s="145" t="s">
        <v>824</v>
      </c>
      <c r="F514" s="146" t="s">
        <v>825</v>
      </c>
      <c r="G514" s="147" t="s">
        <v>338</v>
      </c>
      <c r="H514" s="148">
        <v>85.545000000000002</v>
      </c>
      <c r="I514" s="149"/>
      <c r="J514" s="150">
        <f>ROUND(I514*H514,2)</f>
        <v>0</v>
      </c>
      <c r="K514" s="151"/>
      <c r="L514" s="32"/>
      <c r="M514" s="152" t="s">
        <v>1</v>
      </c>
      <c r="N514" s="153" t="s">
        <v>41</v>
      </c>
      <c r="P514" s="154">
        <f>O514*H514</f>
        <v>0</v>
      </c>
      <c r="Q514" s="154">
        <v>0</v>
      </c>
      <c r="R514" s="154">
        <f>Q514*H514</f>
        <v>0</v>
      </c>
      <c r="S514" s="154">
        <v>0.11</v>
      </c>
      <c r="T514" s="155">
        <f>S514*H514</f>
        <v>9.4099500000000003</v>
      </c>
      <c r="AR514" s="156" t="s">
        <v>126</v>
      </c>
      <c r="AT514" s="156" t="s">
        <v>274</v>
      </c>
      <c r="AU514" s="156" t="s">
        <v>88</v>
      </c>
      <c r="AY514" s="17" t="s">
        <v>273</v>
      </c>
      <c r="BE514" s="157">
        <f>IF(N514="základná",J514,0)</f>
        <v>0</v>
      </c>
      <c r="BF514" s="157">
        <f>IF(N514="znížená",J514,0)</f>
        <v>0</v>
      </c>
      <c r="BG514" s="157">
        <f>IF(N514="zákl. prenesená",J514,0)</f>
        <v>0</v>
      </c>
      <c r="BH514" s="157">
        <f>IF(N514="zníž. prenesená",J514,0)</f>
        <v>0</v>
      </c>
      <c r="BI514" s="157">
        <f>IF(N514="nulová",J514,0)</f>
        <v>0</v>
      </c>
      <c r="BJ514" s="17" t="s">
        <v>88</v>
      </c>
      <c r="BK514" s="157">
        <f>ROUND(I514*H514,2)</f>
        <v>0</v>
      </c>
      <c r="BL514" s="17" t="s">
        <v>126</v>
      </c>
      <c r="BM514" s="156" t="s">
        <v>826</v>
      </c>
    </row>
    <row r="515" spans="2:65" s="12" customFormat="1">
      <c r="B515" s="158"/>
      <c r="D515" s="159" t="s">
        <v>278</v>
      </c>
      <c r="E515" s="160" t="s">
        <v>1</v>
      </c>
      <c r="F515" s="161" t="s">
        <v>827</v>
      </c>
      <c r="H515" s="160" t="s">
        <v>1</v>
      </c>
      <c r="I515" s="162"/>
      <c r="L515" s="158"/>
      <c r="M515" s="163"/>
      <c r="T515" s="164"/>
      <c r="AT515" s="160" t="s">
        <v>278</v>
      </c>
      <c r="AU515" s="160" t="s">
        <v>88</v>
      </c>
      <c r="AV515" s="12" t="s">
        <v>82</v>
      </c>
      <c r="AW515" s="12" t="s">
        <v>32</v>
      </c>
      <c r="AX515" s="12" t="s">
        <v>75</v>
      </c>
      <c r="AY515" s="160" t="s">
        <v>273</v>
      </c>
    </row>
    <row r="516" spans="2:65" s="14" customFormat="1">
      <c r="B516" s="174"/>
      <c r="D516" s="159" t="s">
        <v>278</v>
      </c>
      <c r="E516" s="175" t="s">
        <v>1</v>
      </c>
      <c r="F516" s="176" t="s">
        <v>828</v>
      </c>
      <c r="H516" s="177">
        <v>67.894999999999996</v>
      </c>
      <c r="I516" s="178"/>
      <c r="L516" s="174"/>
      <c r="M516" s="179"/>
      <c r="T516" s="180"/>
      <c r="AT516" s="175" t="s">
        <v>278</v>
      </c>
      <c r="AU516" s="175" t="s">
        <v>88</v>
      </c>
      <c r="AV516" s="14" t="s">
        <v>88</v>
      </c>
      <c r="AW516" s="14" t="s">
        <v>32</v>
      </c>
      <c r="AX516" s="14" t="s">
        <v>75</v>
      </c>
      <c r="AY516" s="175" t="s">
        <v>273</v>
      </c>
    </row>
    <row r="517" spans="2:65" s="14" customFormat="1">
      <c r="B517" s="174"/>
      <c r="D517" s="159" t="s">
        <v>278</v>
      </c>
      <c r="E517" s="175" t="s">
        <v>1</v>
      </c>
      <c r="F517" s="176" t="s">
        <v>829</v>
      </c>
      <c r="H517" s="177">
        <v>17.649999999999999</v>
      </c>
      <c r="I517" s="178"/>
      <c r="L517" s="174"/>
      <c r="M517" s="179"/>
      <c r="T517" s="180"/>
      <c r="AT517" s="175" t="s">
        <v>278</v>
      </c>
      <c r="AU517" s="175" t="s">
        <v>88</v>
      </c>
      <c r="AV517" s="14" t="s">
        <v>88</v>
      </c>
      <c r="AW517" s="14" t="s">
        <v>32</v>
      </c>
      <c r="AX517" s="14" t="s">
        <v>75</v>
      </c>
      <c r="AY517" s="175" t="s">
        <v>273</v>
      </c>
    </row>
    <row r="518" spans="2:65" s="13" customFormat="1">
      <c r="B518" s="165"/>
      <c r="D518" s="159" t="s">
        <v>278</v>
      </c>
      <c r="E518" s="166" t="s">
        <v>1</v>
      </c>
      <c r="F518" s="167" t="s">
        <v>285</v>
      </c>
      <c r="H518" s="168">
        <v>85.545000000000002</v>
      </c>
      <c r="I518" s="169"/>
      <c r="L518" s="165"/>
      <c r="M518" s="170"/>
      <c r="T518" s="171"/>
      <c r="AT518" s="166" t="s">
        <v>278</v>
      </c>
      <c r="AU518" s="166" t="s">
        <v>88</v>
      </c>
      <c r="AV518" s="13" t="s">
        <v>126</v>
      </c>
      <c r="AW518" s="13" t="s">
        <v>32</v>
      </c>
      <c r="AX518" s="13" t="s">
        <v>82</v>
      </c>
      <c r="AY518" s="166" t="s">
        <v>273</v>
      </c>
    </row>
    <row r="519" spans="2:65" s="1" customFormat="1" ht="16.5" customHeight="1">
      <c r="B519" s="143"/>
      <c r="C519" s="144" t="s">
        <v>830</v>
      </c>
      <c r="D519" s="144" t="s">
        <v>274</v>
      </c>
      <c r="E519" s="145" t="s">
        <v>831</v>
      </c>
      <c r="F519" s="146" t="s">
        <v>832</v>
      </c>
      <c r="G519" s="147" t="s">
        <v>338</v>
      </c>
      <c r="H519" s="148">
        <v>72.59</v>
      </c>
      <c r="I519" s="149"/>
      <c r="J519" s="150">
        <f>ROUND(I519*H519,2)</f>
        <v>0</v>
      </c>
      <c r="K519" s="151"/>
      <c r="L519" s="32"/>
      <c r="M519" s="152" t="s">
        <v>1</v>
      </c>
      <c r="N519" s="153" t="s">
        <v>41</v>
      </c>
      <c r="P519" s="154">
        <f>O519*H519</f>
        <v>0</v>
      </c>
      <c r="Q519" s="154">
        <v>0</v>
      </c>
      <c r="R519" s="154">
        <f>Q519*H519</f>
        <v>0</v>
      </c>
      <c r="S519" s="154">
        <v>3.0999999999999999E-3</v>
      </c>
      <c r="T519" s="155">
        <f>S519*H519</f>
        <v>0.22502900000000001</v>
      </c>
      <c r="AR519" s="156" t="s">
        <v>126</v>
      </c>
      <c r="AT519" s="156" t="s">
        <v>274</v>
      </c>
      <c r="AU519" s="156" t="s">
        <v>88</v>
      </c>
      <c r="AY519" s="17" t="s">
        <v>273</v>
      </c>
      <c r="BE519" s="157">
        <f>IF(N519="základná",J519,0)</f>
        <v>0</v>
      </c>
      <c r="BF519" s="157">
        <f>IF(N519="znížená",J519,0)</f>
        <v>0</v>
      </c>
      <c r="BG519" s="157">
        <f>IF(N519="zákl. prenesená",J519,0)</f>
        <v>0</v>
      </c>
      <c r="BH519" s="157">
        <f>IF(N519="zníž. prenesená",J519,0)</f>
        <v>0</v>
      </c>
      <c r="BI519" s="157">
        <f>IF(N519="nulová",J519,0)</f>
        <v>0</v>
      </c>
      <c r="BJ519" s="17" t="s">
        <v>88</v>
      </c>
      <c r="BK519" s="157">
        <f>ROUND(I519*H519,2)</f>
        <v>0</v>
      </c>
      <c r="BL519" s="17" t="s">
        <v>126</v>
      </c>
      <c r="BM519" s="156" t="s">
        <v>833</v>
      </c>
    </row>
    <row r="520" spans="2:65" s="12" customFormat="1">
      <c r="B520" s="158"/>
      <c r="D520" s="159" t="s">
        <v>278</v>
      </c>
      <c r="E520" s="160" t="s">
        <v>1</v>
      </c>
      <c r="F520" s="161" t="s">
        <v>834</v>
      </c>
      <c r="H520" s="160" t="s">
        <v>1</v>
      </c>
      <c r="I520" s="162"/>
      <c r="L520" s="158"/>
      <c r="M520" s="163"/>
      <c r="T520" s="164"/>
      <c r="AT520" s="160" t="s">
        <v>278</v>
      </c>
      <c r="AU520" s="160" t="s">
        <v>88</v>
      </c>
      <c r="AV520" s="12" t="s">
        <v>82</v>
      </c>
      <c r="AW520" s="12" t="s">
        <v>32</v>
      </c>
      <c r="AX520" s="12" t="s">
        <v>75</v>
      </c>
      <c r="AY520" s="160" t="s">
        <v>273</v>
      </c>
    </row>
    <row r="521" spans="2:65" s="14" customFormat="1">
      <c r="B521" s="174"/>
      <c r="D521" s="159" t="s">
        <v>278</v>
      </c>
      <c r="E521" s="175" t="s">
        <v>1</v>
      </c>
      <c r="F521" s="176" t="s">
        <v>835</v>
      </c>
      <c r="H521" s="177">
        <v>10.96</v>
      </c>
      <c r="I521" s="178"/>
      <c r="L521" s="174"/>
      <c r="M521" s="179"/>
      <c r="T521" s="180"/>
      <c r="AT521" s="175" t="s">
        <v>278</v>
      </c>
      <c r="AU521" s="175" t="s">
        <v>88</v>
      </c>
      <c r="AV521" s="14" t="s">
        <v>88</v>
      </c>
      <c r="AW521" s="14" t="s">
        <v>32</v>
      </c>
      <c r="AX521" s="14" t="s">
        <v>75</v>
      </c>
      <c r="AY521" s="175" t="s">
        <v>273</v>
      </c>
    </row>
    <row r="522" spans="2:65" s="15" customFormat="1">
      <c r="B522" s="181"/>
      <c r="D522" s="159" t="s">
        <v>278</v>
      </c>
      <c r="E522" s="182" t="s">
        <v>1</v>
      </c>
      <c r="F522" s="183" t="s">
        <v>598</v>
      </c>
      <c r="H522" s="184">
        <v>10.96</v>
      </c>
      <c r="I522" s="185"/>
      <c r="L522" s="181"/>
      <c r="M522" s="186"/>
      <c r="T522" s="187"/>
      <c r="AT522" s="182" t="s">
        <v>278</v>
      </c>
      <c r="AU522" s="182" t="s">
        <v>88</v>
      </c>
      <c r="AV522" s="15" t="s">
        <v>104</v>
      </c>
      <c r="AW522" s="15" t="s">
        <v>32</v>
      </c>
      <c r="AX522" s="15" t="s">
        <v>75</v>
      </c>
      <c r="AY522" s="182" t="s">
        <v>273</v>
      </c>
    </row>
    <row r="523" spans="2:65" s="14" customFormat="1" ht="22.5">
      <c r="B523" s="174"/>
      <c r="D523" s="159" t="s">
        <v>278</v>
      </c>
      <c r="E523" s="175" t="s">
        <v>1</v>
      </c>
      <c r="F523" s="176" t="s">
        <v>836</v>
      </c>
      <c r="H523" s="177">
        <v>61.63</v>
      </c>
      <c r="I523" s="178"/>
      <c r="L523" s="174"/>
      <c r="M523" s="179"/>
      <c r="T523" s="180"/>
      <c r="AT523" s="175" t="s">
        <v>278</v>
      </c>
      <c r="AU523" s="175" t="s">
        <v>88</v>
      </c>
      <c r="AV523" s="14" t="s">
        <v>88</v>
      </c>
      <c r="AW523" s="14" t="s">
        <v>32</v>
      </c>
      <c r="AX523" s="14" t="s">
        <v>75</v>
      </c>
      <c r="AY523" s="175" t="s">
        <v>273</v>
      </c>
    </row>
    <row r="524" spans="2:65" s="13" customFormat="1">
      <c r="B524" s="165"/>
      <c r="D524" s="159" t="s">
        <v>278</v>
      </c>
      <c r="E524" s="166" t="s">
        <v>1</v>
      </c>
      <c r="F524" s="167" t="s">
        <v>285</v>
      </c>
      <c r="H524" s="168">
        <v>72.59</v>
      </c>
      <c r="I524" s="169"/>
      <c r="L524" s="165"/>
      <c r="M524" s="170"/>
      <c r="T524" s="171"/>
      <c r="AT524" s="166" t="s">
        <v>278</v>
      </c>
      <c r="AU524" s="166" t="s">
        <v>88</v>
      </c>
      <c r="AV524" s="13" t="s">
        <v>126</v>
      </c>
      <c r="AW524" s="13" t="s">
        <v>32</v>
      </c>
      <c r="AX524" s="13" t="s">
        <v>82</v>
      </c>
      <c r="AY524" s="166" t="s">
        <v>273</v>
      </c>
    </row>
    <row r="525" spans="2:65" s="1" customFormat="1" ht="16.5" customHeight="1">
      <c r="B525" s="143"/>
      <c r="C525" s="144" t="s">
        <v>837</v>
      </c>
      <c r="D525" s="144" t="s">
        <v>274</v>
      </c>
      <c r="E525" s="145" t="s">
        <v>838</v>
      </c>
      <c r="F525" s="146" t="s">
        <v>839</v>
      </c>
      <c r="G525" s="147" t="s">
        <v>338</v>
      </c>
      <c r="H525" s="148">
        <v>29.31</v>
      </c>
      <c r="I525" s="149"/>
      <c r="J525" s="150">
        <f>ROUND(I525*H525,2)</f>
        <v>0</v>
      </c>
      <c r="K525" s="151"/>
      <c r="L525" s="32"/>
      <c r="M525" s="152" t="s">
        <v>1</v>
      </c>
      <c r="N525" s="153" t="s">
        <v>41</v>
      </c>
      <c r="P525" s="154">
        <f>O525*H525</f>
        <v>0</v>
      </c>
      <c r="Q525" s="154">
        <v>0</v>
      </c>
      <c r="R525" s="154">
        <f>Q525*H525</f>
        <v>0</v>
      </c>
      <c r="S525" s="154">
        <v>3.0999999999999999E-3</v>
      </c>
      <c r="T525" s="155">
        <f>S525*H525</f>
        <v>9.0860999999999997E-2</v>
      </c>
      <c r="AR525" s="156" t="s">
        <v>126</v>
      </c>
      <c r="AT525" s="156" t="s">
        <v>274</v>
      </c>
      <c r="AU525" s="156" t="s">
        <v>88</v>
      </c>
      <c r="AY525" s="17" t="s">
        <v>273</v>
      </c>
      <c r="BE525" s="157">
        <f>IF(N525="základná",J525,0)</f>
        <v>0</v>
      </c>
      <c r="BF525" s="157">
        <f>IF(N525="znížená",J525,0)</f>
        <v>0</v>
      </c>
      <c r="BG525" s="157">
        <f>IF(N525="zákl. prenesená",J525,0)</f>
        <v>0</v>
      </c>
      <c r="BH525" s="157">
        <f>IF(N525="zníž. prenesená",J525,0)</f>
        <v>0</v>
      </c>
      <c r="BI525" s="157">
        <f>IF(N525="nulová",J525,0)</f>
        <v>0</v>
      </c>
      <c r="BJ525" s="17" t="s">
        <v>88</v>
      </c>
      <c r="BK525" s="157">
        <f>ROUND(I525*H525,2)</f>
        <v>0</v>
      </c>
      <c r="BL525" s="17" t="s">
        <v>126</v>
      </c>
      <c r="BM525" s="156" t="s">
        <v>840</v>
      </c>
    </row>
    <row r="526" spans="2:65" s="12" customFormat="1">
      <c r="B526" s="158"/>
      <c r="D526" s="159" t="s">
        <v>278</v>
      </c>
      <c r="E526" s="160" t="s">
        <v>1</v>
      </c>
      <c r="F526" s="161" t="s">
        <v>841</v>
      </c>
      <c r="H526" s="160" t="s">
        <v>1</v>
      </c>
      <c r="I526" s="162"/>
      <c r="L526" s="158"/>
      <c r="M526" s="163"/>
      <c r="T526" s="164"/>
      <c r="AT526" s="160" t="s">
        <v>278</v>
      </c>
      <c r="AU526" s="160" t="s">
        <v>88</v>
      </c>
      <c r="AV526" s="12" t="s">
        <v>82</v>
      </c>
      <c r="AW526" s="12" t="s">
        <v>32</v>
      </c>
      <c r="AX526" s="12" t="s">
        <v>75</v>
      </c>
      <c r="AY526" s="160" t="s">
        <v>273</v>
      </c>
    </row>
    <row r="527" spans="2:65" s="14" customFormat="1">
      <c r="B527" s="174"/>
      <c r="D527" s="159" t="s">
        <v>278</v>
      </c>
      <c r="E527" s="175" t="s">
        <v>1</v>
      </c>
      <c r="F527" s="176" t="s">
        <v>842</v>
      </c>
      <c r="H527" s="177">
        <v>29.31</v>
      </c>
      <c r="I527" s="178"/>
      <c r="L527" s="174"/>
      <c r="M527" s="179"/>
      <c r="T527" s="180"/>
      <c r="AT527" s="175" t="s">
        <v>278</v>
      </c>
      <c r="AU527" s="175" t="s">
        <v>88</v>
      </c>
      <c r="AV527" s="14" t="s">
        <v>88</v>
      </c>
      <c r="AW527" s="14" t="s">
        <v>32</v>
      </c>
      <c r="AX527" s="14" t="s">
        <v>75</v>
      </c>
      <c r="AY527" s="175" t="s">
        <v>273</v>
      </c>
    </row>
    <row r="528" spans="2:65" s="13" customFormat="1">
      <c r="B528" s="165"/>
      <c r="D528" s="159" t="s">
        <v>278</v>
      </c>
      <c r="E528" s="166" t="s">
        <v>1</v>
      </c>
      <c r="F528" s="167" t="s">
        <v>285</v>
      </c>
      <c r="H528" s="168">
        <v>29.31</v>
      </c>
      <c r="I528" s="169"/>
      <c r="L528" s="165"/>
      <c r="M528" s="170"/>
      <c r="T528" s="171"/>
      <c r="AT528" s="166" t="s">
        <v>278</v>
      </c>
      <c r="AU528" s="166" t="s">
        <v>88</v>
      </c>
      <c r="AV528" s="13" t="s">
        <v>126</v>
      </c>
      <c r="AW528" s="13" t="s">
        <v>32</v>
      </c>
      <c r="AX528" s="13" t="s">
        <v>82</v>
      </c>
      <c r="AY528" s="166" t="s">
        <v>273</v>
      </c>
    </row>
    <row r="529" spans="2:65" s="1" customFormat="1" ht="16.5" customHeight="1">
      <c r="B529" s="143"/>
      <c r="C529" s="144" t="s">
        <v>843</v>
      </c>
      <c r="D529" s="144" t="s">
        <v>274</v>
      </c>
      <c r="E529" s="145" t="s">
        <v>844</v>
      </c>
      <c r="F529" s="146" t="s">
        <v>845</v>
      </c>
      <c r="G529" s="147" t="s">
        <v>338</v>
      </c>
      <c r="H529" s="148">
        <v>37.25</v>
      </c>
      <c r="I529" s="149"/>
      <c r="J529" s="150">
        <f>ROUND(I529*H529,2)</f>
        <v>0</v>
      </c>
      <c r="K529" s="151"/>
      <c r="L529" s="32"/>
      <c r="M529" s="152" t="s">
        <v>1</v>
      </c>
      <c r="N529" s="153" t="s">
        <v>41</v>
      </c>
      <c r="P529" s="154">
        <f>O529*H529</f>
        <v>0</v>
      </c>
      <c r="Q529" s="154">
        <v>0</v>
      </c>
      <c r="R529" s="154">
        <f>Q529*H529</f>
        <v>0</v>
      </c>
      <c r="S529" s="154">
        <v>4.9100000000000003E-3</v>
      </c>
      <c r="T529" s="155">
        <f>S529*H529</f>
        <v>0.18289750000000002</v>
      </c>
      <c r="AR529" s="156" t="s">
        <v>126</v>
      </c>
      <c r="AT529" s="156" t="s">
        <v>274</v>
      </c>
      <c r="AU529" s="156" t="s">
        <v>88</v>
      </c>
      <c r="AY529" s="17" t="s">
        <v>273</v>
      </c>
      <c r="BE529" s="157">
        <f>IF(N529="základná",J529,0)</f>
        <v>0</v>
      </c>
      <c r="BF529" s="157">
        <f>IF(N529="znížená",J529,0)</f>
        <v>0</v>
      </c>
      <c r="BG529" s="157">
        <f>IF(N529="zákl. prenesená",J529,0)</f>
        <v>0</v>
      </c>
      <c r="BH529" s="157">
        <f>IF(N529="zníž. prenesená",J529,0)</f>
        <v>0</v>
      </c>
      <c r="BI529" s="157">
        <f>IF(N529="nulová",J529,0)</f>
        <v>0</v>
      </c>
      <c r="BJ529" s="17" t="s">
        <v>88</v>
      </c>
      <c r="BK529" s="157">
        <f>ROUND(I529*H529,2)</f>
        <v>0</v>
      </c>
      <c r="BL529" s="17" t="s">
        <v>126</v>
      </c>
      <c r="BM529" s="156" t="s">
        <v>846</v>
      </c>
    </row>
    <row r="530" spans="2:65" s="12" customFormat="1">
      <c r="B530" s="158"/>
      <c r="D530" s="159" t="s">
        <v>278</v>
      </c>
      <c r="E530" s="160" t="s">
        <v>1</v>
      </c>
      <c r="F530" s="161" t="s">
        <v>847</v>
      </c>
      <c r="H530" s="160" t="s">
        <v>1</v>
      </c>
      <c r="I530" s="162"/>
      <c r="L530" s="158"/>
      <c r="M530" s="163"/>
      <c r="T530" s="164"/>
      <c r="AT530" s="160" t="s">
        <v>278</v>
      </c>
      <c r="AU530" s="160" t="s">
        <v>88</v>
      </c>
      <c r="AV530" s="12" t="s">
        <v>82</v>
      </c>
      <c r="AW530" s="12" t="s">
        <v>32</v>
      </c>
      <c r="AX530" s="12" t="s">
        <v>75</v>
      </c>
      <c r="AY530" s="160" t="s">
        <v>273</v>
      </c>
    </row>
    <row r="531" spans="2:65" s="14" customFormat="1">
      <c r="B531" s="174"/>
      <c r="D531" s="159" t="s">
        <v>278</v>
      </c>
      <c r="E531" s="175" t="s">
        <v>1</v>
      </c>
      <c r="F531" s="176" t="s">
        <v>848</v>
      </c>
      <c r="H531" s="177">
        <v>37.25</v>
      </c>
      <c r="I531" s="178"/>
      <c r="L531" s="174"/>
      <c r="M531" s="179"/>
      <c r="T531" s="180"/>
      <c r="AT531" s="175" t="s">
        <v>278</v>
      </c>
      <c r="AU531" s="175" t="s">
        <v>88</v>
      </c>
      <c r="AV531" s="14" t="s">
        <v>88</v>
      </c>
      <c r="AW531" s="14" t="s">
        <v>32</v>
      </c>
      <c r="AX531" s="14" t="s">
        <v>75</v>
      </c>
      <c r="AY531" s="175" t="s">
        <v>273</v>
      </c>
    </row>
    <row r="532" spans="2:65" s="13" customFormat="1">
      <c r="B532" s="165"/>
      <c r="D532" s="159" t="s">
        <v>278</v>
      </c>
      <c r="E532" s="166" t="s">
        <v>1</v>
      </c>
      <c r="F532" s="167" t="s">
        <v>285</v>
      </c>
      <c r="H532" s="168">
        <v>37.25</v>
      </c>
      <c r="I532" s="169"/>
      <c r="L532" s="165"/>
      <c r="M532" s="170"/>
      <c r="T532" s="171"/>
      <c r="AT532" s="166" t="s">
        <v>278</v>
      </c>
      <c r="AU532" s="166" t="s">
        <v>88</v>
      </c>
      <c r="AV532" s="13" t="s">
        <v>126</v>
      </c>
      <c r="AW532" s="13" t="s">
        <v>32</v>
      </c>
      <c r="AX532" s="13" t="s">
        <v>82</v>
      </c>
      <c r="AY532" s="166" t="s">
        <v>273</v>
      </c>
    </row>
    <row r="533" spans="2:65" s="1" customFormat="1" ht="24.2" customHeight="1">
      <c r="B533" s="143"/>
      <c r="C533" s="144" t="s">
        <v>849</v>
      </c>
      <c r="D533" s="144" t="s">
        <v>274</v>
      </c>
      <c r="E533" s="145" t="s">
        <v>850</v>
      </c>
      <c r="F533" s="146" t="s">
        <v>851</v>
      </c>
      <c r="G533" s="147" t="s">
        <v>338</v>
      </c>
      <c r="H533" s="148">
        <v>49.454000000000001</v>
      </c>
      <c r="I533" s="149"/>
      <c r="J533" s="150">
        <f>ROUND(I533*H533,2)</f>
        <v>0</v>
      </c>
      <c r="K533" s="151"/>
      <c r="L533" s="32"/>
      <c r="M533" s="152" t="s">
        <v>1</v>
      </c>
      <c r="N533" s="153" t="s">
        <v>41</v>
      </c>
      <c r="P533" s="154">
        <f>O533*H533</f>
        <v>0</v>
      </c>
      <c r="Q533" s="154">
        <v>0</v>
      </c>
      <c r="R533" s="154">
        <f>Q533*H533</f>
        <v>0</v>
      </c>
      <c r="S533" s="154">
        <v>3.3000000000000002E-2</v>
      </c>
      <c r="T533" s="155">
        <f>S533*H533</f>
        <v>1.631982</v>
      </c>
      <c r="AR533" s="156" t="s">
        <v>126</v>
      </c>
      <c r="AT533" s="156" t="s">
        <v>274</v>
      </c>
      <c r="AU533" s="156" t="s">
        <v>88</v>
      </c>
      <c r="AY533" s="17" t="s">
        <v>273</v>
      </c>
      <c r="BE533" s="157">
        <f>IF(N533="základná",J533,0)</f>
        <v>0</v>
      </c>
      <c r="BF533" s="157">
        <f>IF(N533="znížená",J533,0)</f>
        <v>0</v>
      </c>
      <c r="BG533" s="157">
        <f>IF(N533="zákl. prenesená",J533,0)</f>
        <v>0</v>
      </c>
      <c r="BH533" s="157">
        <f>IF(N533="zníž. prenesená",J533,0)</f>
        <v>0</v>
      </c>
      <c r="BI533" s="157">
        <f>IF(N533="nulová",J533,0)</f>
        <v>0</v>
      </c>
      <c r="BJ533" s="17" t="s">
        <v>88</v>
      </c>
      <c r="BK533" s="157">
        <f>ROUND(I533*H533,2)</f>
        <v>0</v>
      </c>
      <c r="BL533" s="17" t="s">
        <v>126</v>
      </c>
      <c r="BM533" s="156" t="s">
        <v>852</v>
      </c>
    </row>
    <row r="534" spans="2:65" s="14" customFormat="1">
      <c r="B534" s="174"/>
      <c r="D534" s="159" t="s">
        <v>278</v>
      </c>
      <c r="E534" s="175" t="s">
        <v>1</v>
      </c>
      <c r="F534" s="176" t="s">
        <v>853</v>
      </c>
      <c r="H534" s="177">
        <v>12.6</v>
      </c>
      <c r="I534" s="178"/>
      <c r="L534" s="174"/>
      <c r="M534" s="179"/>
      <c r="T534" s="180"/>
      <c r="AT534" s="175" t="s">
        <v>278</v>
      </c>
      <c r="AU534" s="175" t="s">
        <v>88</v>
      </c>
      <c r="AV534" s="14" t="s">
        <v>88</v>
      </c>
      <c r="AW534" s="14" t="s">
        <v>32</v>
      </c>
      <c r="AX534" s="14" t="s">
        <v>75</v>
      </c>
      <c r="AY534" s="175" t="s">
        <v>273</v>
      </c>
    </row>
    <row r="535" spans="2:65" s="14" customFormat="1">
      <c r="B535" s="174"/>
      <c r="D535" s="159" t="s">
        <v>278</v>
      </c>
      <c r="E535" s="175" t="s">
        <v>1</v>
      </c>
      <c r="F535" s="176" t="s">
        <v>854</v>
      </c>
      <c r="H535" s="177">
        <v>3.2</v>
      </c>
      <c r="I535" s="178"/>
      <c r="L535" s="174"/>
      <c r="M535" s="179"/>
      <c r="T535" s="180"/>
      <c r="AT535" s="175" t="s">
        <v>278</v>
      </c>
      <c r="AU535" s="175" t="s">
        <v>88</v>
      </c>
      <c r="AV535" s="14" t="s">
        <v>88</v>
      </c>
      <c r="AW535" s="14" t="s">
        <v>32</v>
      </c>
      <c r="AX535" s="14" t="s">
        <v>75</v>
      </c>
      <c r="AY535" s="175" t="s">
        <v>273</v>
      </c>
    </row>
    <row r="536" spans="2:65" s="14" customFormat="1">
      <c r="B536" s="174"/>
      <c r="D536" s="159" t="s">
        <v>278</v>
      </c>
      <c r="E536" s="175" t="s">
        <v>1</v>
      </c>
      <c r="F536" s="176" t="s">
        <v>855</v>
      </c>
      <c r="H536" s="177">
        <v>3.1280000000000001</v>
      </c>
      <c r="I536" s="178"/>
      <c r="L536" s="174"/>
      <c r="M536" s="179"/>
      <c r="T536" s="180"/>
      <c r="AT536" s="175" t="s">
        <v>278</v>
      </c>
      <c r="AU536" s="175" t="s">
        <v>88</v>
      </c>
      <c r="AV536" s="14" t="s">
        <v>88</v>
      </c>
      <c r="AW536" s="14" t="s">
        <v>32</v>
      </c>
      <c r="AX536" s="14" t="s">
        <v>75</v>
      </c>
      <c r="AY536" s="175" t="s">
        <v>273</v>
      </c>
    </row>
    <row r="537" spans="2:65" s="14" customFormat="1">
      <c r="B537" s="174"/>
      <c r="D537" s="159" t="s">
        <v>278</v>
      </c>
      <c r="E537" s="175" t="s">
        <v>1</v>
      </c>
      <c r="F537" s="176" t="s">
        <v>856</v>
      </c>
      <c r="H537" s="177">
        <v>25.065999999999999</v>
      </c>
      <c r="I537" s="178"/>
      <c r="L537" s="174"/>
      <c r="M537" s="179"/>
      <c r="T537" s="180"/>
      <c r="AT537" s="175" t="s">
        <v>278</v>
      </c>
      <c r="AU537" s="175" t="s">
        <v>88</v>
      </c>
      <c r="AV537" s="14" t="s">
        <v>88</v>
      </c>
      <c r="AW537" s="14" t="s">
        <v>32</v>
      </c>
      <c r="AX537" s="14" t="s">
        <v>75</v>
      </c>
      <c r="AY537" s="175" t="s">
        <v>273</v>
      </c>
    </row>
    <row r="538" spans="2:65" s="14" customFormat="1">
      <c r="B538" s="174"/>
      <c r="D538" s="159" t="s">
        <v>278</v>
      </c>
      <c r="E538" s="175" t="s">
        <v>1</v>
      </c>
      <c r="F538" s="176" t="s">
        <v>857</v>
      </c>
      <c r="H538" s="177">
        <v>5.46</v>
      </c>
      <c r="I538" s="178"/>
      <c r="L538" s="174"/>
      <c r="M538" s="179"/>
      <c r="T538" s="180"/>
      <c r="AT538" s="175" t="s">
        <v>278</v>
      </c>
      <c r="AU538" s="175" t="s">
        <v>88</v>
      </c>
      <c r="AV538" s="14" t="s">
        <v>88</v>
      </c>
      <c r="AW538" s="14" t="s">
        <v>32</v>
      </c>
      <c r="AX538" s="14" t="s">
        <v>75</v>
      </c>
      <c r="AY538" s="175" t="s">
        <v>273</v>
      </c>
    </row>
    <row r="539" spans="2:65" s="13" customFormat="1">
      <c r="B539" s="165"/>
      <c r="D539" s="159" t="s">
        <v>278</v>
      </c>
      <c r="E539" s="166" t="s">
        <v>1</v>
      </c>
      <c r="F539" s="167" t="s">
        <v>285</v>
      </c>
      <c r="H539" s="168">
        <v>49.454000000000001</v>
      </c>
      <c r="I539" s="169"/>
      <c r="L539" s="165"/>
      <c r="M539" s="170"/>
      <c r="T539" s="171"/>
      <c r="AT539" s="166" t="s">
        <v>278</v>
      </c>
      <c r="AU539" s="166" t="s">
        <v>88</v>
      </c>
      <c r="AV539" s="13" t="s">
        <v>126</v>
      </c>
      <c r="AW539" s="13" t="s">
        <v>32</v>
      </c>
      <c r="AX539" s="13" t="s">
        <v>82</v>
      </c>
      <c r="AY539" s="166" t="s">
        <v>273</v>
      </c>
    </row>
    <row r="540" spans="2:65" s="1" customFormat="1" ht="21.75" customHeight="1">
      <c r="B540" s="143"/>
      <c r="C540" s="144" t="s">
        <v>858</v>
      </c>
      <c r="D540" s="144" t="s">
        <v>274</v>
      </c>
      <c r="E540" s="145" t="s">
        <v>859</v>
      </c>
      <c r="F540" s="146" t="s">
        <v>860</v>
      </c>
      <c r="G540" s="147" t="s">
        <v>318</v>
      </c>
      <c r="H540" s="148">
        <v>1</v>
      </c>
      <c r="I540" s="149"/>
      <c r="J540" s="150">
        <f>ROUND(I540*H540,2)</f>
        <v>0</v>
      </c>
      <c r="K540" s="151"/>
      <c r="L540" s="32"/>
      <c r="M540" s="152" t="s">
        <v>1</v>
      </c>
      <c r="N540" s="153" t="s">
        <v>41</v>
      </c>
      <c r="P540" s="154">
        <f>O540*H540</f>
        <v>0</v>
      </c>
      <c r="Q540" s="154">
        <v>2.0494999999999999E-4</v>
      </c>
      <c r="R540" s="154">
        <f>Q540*H540</f>
        <v>2.0494999999999999E-4</v>
      </c>
      <c r="S540" s="154">
        <v>0</v>
      </c>
      <c r="T540" s="155">
        <f>S540*H540</f>
        <v>0</v>
      </c>
      <c r="AR540" s="156" t="s">
        <v>126</v>
      </c>
      <c r="AT540" s="156" t="s">
        <v>274</v>
      </c>
      <c r="AU540" s="156" t="s">
        <v>88</v>
      </c>
      <c r="AY540" s="17" t="s">
        <v>273</v>
      </c>
      <c r="BE540" s="157">
        <f>IF(N540="základná",J540,0)</f>
        <v>0</v>
      </c>
      <c r="BF540" s="157">
        <f>IF(N540="znížená",J540,0)</f>
        <v>0</v>
      </c>
      <c r="BG540" s="157">
        <f>IF(N540="zákl. prenesená",J540,0)</f>
        <v>0</v>
      </c>
      <c r="BH540" s="157">
        <f>IF(N540="zníž. prenesená",J540,0)</f>
        <v>0</v>
      </c>
      <c r="BI540" s="157">
        <f>IF(N540="nulová",J540,0)</f>
        <v>0</v>
      </c>
      <c r="BJ540" s="17" t="s">
        <v>88</v>
      </c>
      <c r="BK540" s="157">
        <f>ROUND(I540*H540,2)</f>
        <v>0</v>
      </c>
      <c r="BL540" s="17" t="s">
        <v>126</v>
      </c>
      <c r="BM540" s="156" t="s">
        <v>861</v>
      </c>
    </row>
    <row r="541" spans="2:65" s="12" customFormat="1" ht="22.5">
      <c r="B541" s="158"/>
      <c r="D541" s="159" t="s">
        <v>278</v>
      </c>
      <c r="E541" s="160" t="s">
        <v>1</v>
      </c>
      <c r="F541" s="161" t="s">
        <v>862</v>
      </c>
      <c r="H541" s="160" t="s">
        <v>1</v>
      </c>
      <c r="I541" s="162"/>
      <c r="L541" s="158"/>
      <c r="M541" s="163"/>
      <c r="T541" s="164"/>
      <c r="AT541" s="160" t="s">
        <v>278</v>
      </c>
      <c r="AU541" s="160" t="s">
        <v>88</v>
      </c>
      <c r="AV541" s="12" t="s">
        <v>82</v>
      </c>
      <c r="AW541" s="12" t="s">
        <v>32</v>
      </c>
      <c r="AX541" s="12" t="s">
        <v>75</v>
      </c>
      <c r="AY541" s="160" t="s">
        <v>273</v>
      </c>
    </row>
    <row r="542" spans="2:65" s="12" customFormat="1">
      <c r="B542" s="158"/>
      <c r="D542" s="159" t="s">
        <v>278</v>
      </c>
      <c r="E542" s="160" t="s">
        <v>1</v>
      </c>
      <c r="F542" s="161" t="s">
        <v>863</v>
      </c>
      <c r="H542" s="160" t="s">
        <v>1</v>
      </c>
      <c r="I542" s="162"/>
      <c r="L542" s="158"/>
      <c r="M542" s="163"/>
      <c r="T542" s="164"/>
      <c r="AT542" s="160" t="s">
        <v>278</v>
      </c>
      <c r="AU542" s="160" t="s">
        <v>88</v>
      </c>
      <c r="AV542" s="12" t="s">
        <v>82</v>
      </c>
      <c r="AW542" s="12" t="s">
        <v>32</v>
      </c>
      <c r="AX542" s="12" t="s">
        <v>75</v>
      </c>
      <c r="AY542" s="160" t="s">
        <v>273</v>
      </c>
    </row>
    <row r="543" spans="2:65" s="14" customFormat="1">
      <c r="B543" s="174"/>
      <c r="D543" s="159" t="s">
        <v>278</v>
      </c>
      <c r="E543" s="175" t="s">
        <v>1</v>
      </c>
      <c r="F543" s="176" t="s">
        <v>82</v>
      </c>
      <c r="H543" s="177">
        <v>1</v>
      </c>
      <c r="I543" s="178"/>
      <c r="L543" s="174"/>
      <c r="M543" s="179"/>
      <c r="T543" s="180"/>
      <c r="AT543" s="175" t="s">
        <v>278</v>
      </c>
      <c r="AU543" s="175" t="s">
        <v>88</v>
      </c>
      <c r="AV543" s="14" t="s">
        <v>88</v>
      </c>
      <c r="AW543" s="14" t="s">
        <v>32</v>
      </c>
      <c r="AX543" s="14" t="s">
        <v>82</v>
      </c>
      <c r="AY543" s="175" t="s">
        <v>273</v>
      </c>
    </row>
    <row r="544" spans="2:65" s="1" customFormat="1" ht="33" customHeight="1">
      <c r="B544" s="143"/>
      <c r="C544" s="144" t="s">
        <v>864</v>
      </c>
      <c r="D544" s="144" t="s">
        <v>274</v>
      </c>
      <c r="E544" s="145" t="s">
        <v>865</v>
      </c>
      <c r="F544" s="146" t="s">
        <v>866</v>
      </c>
      <c r="G544" s="147" t="s">
        <v>338</v>
      </c>
      <c r="H544" s="148">
        <v>54.52</v>
      </c>
      <c r="I544" s="149"/>
      <c r="J544" s="150">
        <f>ROUND(I544*H544,2)</f>
        <v>0</v>
      </c>
      <c r="K544" s="151"/>
      <c r="L544" s="32"/>
      <c r="M544" s="152" t="s">
        <v>1</v>
      </c>
      <c r="N544" s="153" t="s">
        <v>41</v>
      </c>
      <c r="P544" s="154">
        <f>O544*H544</f>
        <v>0</v>
      </c>
      <c r="Q544" s="154">
        <v>0</v>
      </c>
      <c r="R544" s="154">
        <f>Q544*H544</f>
        <v>0</v>
      </c>
      <c r="S544" s="154">
        <v>0.02</v>
      </c>
      <c r="T544" s="155">
        <f>S544*H544</f>
        <v>1.0904</v>
      </c>
      <c r="AR544" s="156" t="s">
        <v>126</v>
      </c>
      <c r="AT544" s="156" t="s">
        <v>274</v>
      </c>
      <c r="AU544" s="156" t="s">
        <v>88</v>
      </c>
      <c r="AY544" s="17" t="s">
        <v>273</v>
      </c>
      <c r="BE544" s="157">
        <f>IF(N544="základná",J544,0)</f>
        <v>0</v>
      </c>
      <c r="BF544" s="157">
        <f>IF(N544="znížená",J544,0)</f>
        <v>0</v>
      </c>
      <c r="BG544" s="157">
        <f>IF(N544="zákl. prenesená",J544,0)</f>
        <v>0</v>
      </c>
      <c r="BH544" s="157">
        <f>IF(N544="zníž. prenesená",J544,0)</f>
        <v>0</v>
      </c>
      <c r="BI544" s="157">
        <f>IF(N544="nulová",J544,0)</f>
        <v>0</v>
      </c>
      <c r="BJ544" s="17" t="s">
        <v>88</v>
      </c>
      <c r="BK544" s="157">
        <f>ROUND(I544*H544,2)</f>
        <v>0</v>
      </c>
      <c r="BL544" s="17" t="s">
        <v>126</v>
      </c>
      <c r="BM544" s="156" t="s">
        <v>867</v>
      </c>
    </row>
    <row r="545" spans="2:65" s="12" customFormat="1">
      <c r="B545" s="158"/>
      <c r="D545" s="159" t="s">
        <v>278</v>
      </c>
      <c r="E545" s="160" t="s">
        <v>1</v>
      </c>
      <c r="F545" s="161" t="s">
        <v>868</v>
      </c>
      <c r="H545" s="160" t="s">
        <v>1</v>
      </c>
      <c r="I545" s="162"/>
      <c r="L545" s="158"/>
      <c r="M545" s="163"/>
      <c r="T545" s="164"/>
      <c r="AT545" s="160" t="s">
        <v>278</v>
      </c>
      <c r="AU545" s="160" t="s">
        <v>88</v>
      </c>
      <c r="AV545" s="12" t="s">
        <v>82</v>
      </c>
      <c r="AW545" s="12" t="s">
        <v>32</v>
      </c>
      <c r="AX545" s="12" t="s">
        <v>75</v>
      </c>
      <c r="AY545" s="160" t="s">
        <v>273</v>
      </c>
    </row>
    <row r="546" spans="2:65" s="14" customFormat="1">
      <c r="B546" s="174"/>
      <c r="D546" s="159" t="s">
        <v>278</v>
      </c>
      <c r="E546" s="175" t="s">
        <v>1</v>
      </c>
      <c r="F546" s="176" t="s">
        <v>869</v>
      </c>
      <c r="H546" s="177">
        <v>54.52</v>
      </c>
      <c r="I546" s="178"/>
      <c r="L546" s="174"/>
      <c r="M546" s="179"/>
      <c r="T546" s="180"/>
      <c r="AT546" s="175" t="s">
        <v>278</v>
      </c>
      <c r="AU546" s="175" t="s">
        <v>88</v>
      </c>
      <c r="AV546" s="14" t="s">
        <v>88</v>
      </c>
      <c r="AW546" s="14" t="s">
        <v>32</v>
      </c>
      <c r="AX546" s="14" t="s">
        <v>75</v>
      </c>
      <c r="AY546" s="175" t="s">
        <v>273</v>
      </c>
    </row>
    <row r="547" spans="2:65" s="15" customFormat="1">
      <c r="B547" s="181"/>
      <c r="D547" s="159" t="s">
        <v>278</v>
      </c>
      <c r="E547" s="182" t="s">
        <v>1</v>
      </c>
      <c r="F547" s="183" t="s">
        <v>870</v>
      </c>
      <c r="H547" s="184">
        <v>54.52</v>
      </c>
      <c r="I547" s="185"/>
      <c r="L547" s="181"/>
      <c r="M547" s="186"/>
      <c r="T547" s="187"/>
      <c r="AT547" s="182" t="s">
        <v>278</v>
      </c>
      <c r="AU547" s="182" t="s">
        <v>88</v>
      </c>
      <c r="AV547" s="15" t="s">
        <v>104</v>
      </c>
      <c r="AW547" s="15" t="s">
        <v>32</v>
      </c>
      <c r="AX547" s="15" t="s">
        <v>75</v>
      </c>
      <c r="AY547" s="182" t="s">
        <v>273</v>
      </c>
    </row>
    <row r="548" spans="2:65" s="13" customFormat="1">
      <c r="B548" s="165"/>
      <c r="D548" s="159" t="s">
        <v>278</v>
      </c>
      <c r="E548" s="166" t="s">
        <v>1</v>
      </c>
      <c r="F548" s="167" t="s">
        <v>285</v>
      </c>
      <c r="H548" s="168">
        <v>54.52</v>
      </c>
      <c r="I548" s="169"/>
      <c r="L548" s="165"/>
      <c r="M548" s="170"/>
      <c r="T548" s="171"/>
      <c r="AT548" s="166" t="s">
        <v>278</v>
      </c>
      <c r="AU548" s="166" t="s">
        <v>88</v>
      </c>
      <c r="AV548" s="13" t="s">
        <v>126</v>
      </c>
      <c r="AW548" s="13" t="s">
        <v>32</v>
      </c>
      <c r="AX548" s="13" t="s">
        <v>82</v>
      </c>
      <c r="AY548" s="166" t="s">
        <v>273</v>
      </c>
    </row>
    <row r="549" spans="2:65" s="1" customFormat="1" ht="33" customHeight="1">
      <c r="B549" s="143"/>
      <c r="C549" s="144" t="s">
        <v>871</v>
      </c>
      <c r="D549" s="144" t="s">
        <v>274</v>
      </c>
      <c r="E549" s="145" t="s">
        <v>865</v>
      </c>
      <c r="F549" s="146" t="s">
        <v>866</v>
      </c>
      <c r="G549" s="147" t="s">
        <v>338</v>
      </c>
      <c r="H549" s="148">
        <v>165.17</v>
      </c>
      <c r="I549" s="149"/>
      <c r="J549" s="150">
        <f>ROUND(I549*H549,2)</f>
        <v>0</v>
      </c>
      <c r="K549" s="151"/>
      <c r="L549" s="32"/>
      <c r="M549" s="152" t="s">
        <v>1</v>
      </c>
      <c r="N549" s="153" t="s">
        <v>41</v>
      </c>
      <c r="P549" s="154">
        <f>O549*H549</f>
        <v>0</v>
      </c>
      <c r="Q549" s="154">
        <v>0</v>
      </c>
      <c r="R549" s="154">
        <f>Q549*H549</f>
        <v>0</v>
      </c>
      <c r="S549" s="154">
        <v>0.02</v>
      </c>
      <c r="T549" s="155">
        <f>S549*H549</f>
        <v>3.3033999999999999</v>
      </c>
      <c r="AR549" s="156" t="s">
        <v>126</v>
      </c>
      <c r="AT549" s="156" t="s">
        <v>274</v>
      </c>
      <c r="AU549" s="156" t="s">
        <v>88</v>
      </c>
      <c r="AY549" s="17" t="s">
        <v>273</v>
      </c>
      <c r="BE549" s="157">
        <f>IF(N549="základná",J549,0)</f>
        <v>0</v>
      </c>
      <c r="BF549" s="157">
        <f>IF(N549="znížená",J549,0)</f>
        <v>0</v>
      </c>
      <c r="BG549" s="157">
        <f>IF(N549="zákl. prenesená",J549,0)</f>
        <v>0</v>
      </c>
      <c r="BH549" s="157">
        <f>IF(N549="zníž. prenesená",J549,0)</f>
        <v>0</v>
      </c>
      <c r="BI549" s="157">
        <f>IF(N549="nulová",J549,0)</f>
        <v>0</v>
      </c>
      <c r="BJ549" s="17" t="s">
        <v>88</v>
      </c>
      <c r="BK549" s="157">
        <f>ROUND(I549*H549,2)</f>
        <v>0</v>
      </c>
      <c r="BL549" s="17" t="s">
        <v>126</v>
      </c>
      <c r="BM549" s="156" t="s">
        <v>872</v>
      </c>
    </row>
    <row r="550" spans="2:65" s="12" customFormat="1">
      <c r="B550" s="158"/>
      <c r="D550" s="159" t="s">
        <v>278</v>
      </c>
      <c r="E550" s="160" t="s">
        <v>1</v>
      </c>
      <c r="F550" s="161" t="s">
        <v>873</v>
      </c>
      <c r="H550" s="160" t="s">
        <v>1</v>
      </c>
      <c r="I550" s="162"/>
      <c r="L550" s="158"/>
      <c r="M550" s="163"/>
      <c r="T550" s="164"/>
      <c r="AT550" s="160" t="s">
        <v>278</v>
      </c>
      <c r="AU550" s="160" t="s">
        <v>88</v>
      </c>
      <c r="AV550" s="12" t="s">
        <v>82</v>
      </c>
      <c r="AW550" s="12" t="s">
        <v>32</v>
      </c>
      <c r="AX550" s="12" t="s">
        <v>75</v>
      </c>
      <c r="AY550" s="160" t="s">
        <v>273</v>
      </c>
    </row>
    <row r="551" spans="2:65" s="14" customFormat="1">
      <c r="B551" s="174"/>
      <c r="D551" s="159" t="s">
        <v>278</v>
      </c>
      <c r="E551" s="175" t="s">
        <v>1</v>
      </c>
      <c r="F551" s="176" t="s">
        <v>874</v>
      </c>
      <c r="H551" s="177">
        <v>146.34</v>
      </c>
      <c r="I551" s="178"/>
      <c r="L551" s="174"/>
      <c r="M551" s="179"/>
      <c r="T551" s="180"/>
      <c r="AT551" s="175" t="s">
        <v>278</v>
      </c>
      <c r="AU551" s="175" t="s">
        <v>88</v>
      </c>
      <c r="AV551" s="14" t="s">
        <v>88</v>
      </c>
      <c r="AW551" s="14" t="s">
        <v>32</v>
      </c>
      <c r="AX551" s="14" t="s">
        <v>75</v>
      </c>
      <c r="AY551" s="175" t="s">
        <v>273</v>
      </c>
    </row>
    <row r="552" spans="2:65" s="14" customFormat="1">
      <c r="B552" s="174"/>
      <c r="D552" s="159" t="s">
        <v>278</v>
      </c>
      <c r="E552" s="175" t="s">
        <v>1</v>
      </c>
      <c r="F552" s="176" t="s">
        <v>875</v>
      </c>
      <c r="H552" s="177">
        <v>18.829999999999998</v>
      </c>
      <c r="I552" s="178"/>
      <c r="L552" s="174"/>
      <c r="M552" s="179"/>
      <c r="T552" s="180"/>
      <c r="AT552" s="175" t="s">
        <v>278</v>
      </c>
      <c r="AU552" s="175" t="s">
        <v>88</v>
      </c>
      <c r="AV552" s="14" t="s">
        <v>88</v>
      </c>
      <c r="AW552" s="14" t="s">
        <v>32</v>
      </c>
      <c r="AX552" s="14" t="s">
        <v>75</v>
      </c>
      <c r="AY552" s="175" t="s">
        <v>273</v>
      </c>
    </row>
    <row r="553" spans="2:65" s="15" customFormat="1">
      <c r="B553" s="181"/>
      <c r="D553" s="159" t="s">
        <v>278</v>
      </c>
      <c r="E553" s="182" t="s">
        <v>1</v>
      </c>
      <c r="F553" s="183" t="s">
        <v>598</v>
      </c>
      <c r="H553" s="184">
        <v>165.17</v>
      </c>
      <c r="I553" s="185"/>
      <c r="L553" s="181"/>
      <c r="M553" s="186"/>
      <c r="T553" s="187"/>
      <c r="AT553" s="182" t="s">
        <v>278</v>
      </c>
      <c r="AU553" s="182" t="s">
        <v>88</v>
      </c>
      <c r="AV553" s="15" t="s">
        <v>104</v>
      </c>
      <c r="AW553" s="15" t="s">
        <v>32</v>
      </c>
      <c r="AX553" s="15" t="s">
        <v>75</v>
      </c>
      <c r="AY553" s="182" t="s">
        <v>273</v>
      </c>
    </row>
    <row r="554" spans="2:65" s="13" customFormat="1">
      <c r="B554" s="165"/>
      <c r="D554" s="159" t="s">
        <v>278</v>
      </c>
      <c r="E554" s="166" t="s">
        <v>135</v>
      </c>
      <c r="F554" s="167" t="s">
        <v>876</v>
      </c>
      <c r="H554" s="168">
        <v>165.17</v>
      </c>
      <c r="I554" s="169"/>
      <c r="L554" s="165"/>
      <c r="M554" s="170"/>
      <c r="T554" s="171"/>
      <c r="AT554" s="166" t="s">
        <v>278</v>
      </c>
      <c r="AU554" s="166" t="s">
        <v>88</v>
      </c>
      <c r="AV554" s="13" t="s">
        <v>126</v>
      </c>
      <c r="AW554" s="13" t="s">
        <v>32</v>
      </c>
      <c r="AX554" s="13" t="s">
        <v>82</v>
      </c>
      <c r="AY554" s="166" t="s">
        <v>273</v>
      </c>
    </row>
    <row r="555" spans="2:65" s="1" customFormat="1" ht="37.9" customHeight="1">
      <c r="B555" s="143"/>
      <c r="C555" s="144" t="s">
        <v>877</v>
      </c>
      <c r="D555" s="144" t="s">
        <v>274</v>
      </c>
      <c r="E555" s="145" t="s">
        <v>878</v>
      </c>
      <c r="F555" s="146" t="s">
        <v>879</v>
      </c>
      <c r="G555" s="147" t="s">
        <v>303</v>
      </c>
      <c r="H555" s="148">
        <v>8.2590000000000003</v>
      </c>
      <c r="I555" s="149"/>
      <c r="J555" s="150">
        <f>ROUND(I555*H555,2)</f>
        <v>0</v>
      </c>
      <c r="K555" s="151"/>
      <c r="L555" s="32"/>
      <c r="M555" s="152" t="s">
        <v>1</v>
      </c>
      <c r="N555" s="153" t="s">
        <v>41</v>
      </c>
      <c r="P555" s="154">
        <f>O555*H555</f>
        <v>0</v>
      </c>
      <c r="Q555" s="154">
        <v>0</v>
      </c>
      <c r="R555" s="154">
        <f>Q555*H555</f>
        <v>0</v>
      </c>
      <c r="S555" s="154">
        <v>2.2000000000000002</v>
      </c>
      <c r="T555" s="155">
        <f>S555*H555</f>
        <v>18.169800000000002</v>
      </c>
      <c r="AR555" s="156" t="s">
        <v>126</v>
      </c>
      <c r="AT555" s="156" t="s">
        <v>274</v>
      </c>
      <c r="AU555" s="156" t="s">
        <v>88</v>
      </c>
      <c r="AY555" s="17" t="s">
        <v>273</v>
      </c>
      <c r="BE555" s="157">
        <f>IF(N555="základná",J555,0)</f>
        <v>0</v>
      </c>
      <c r="BF555" s="157">
        <f>IF(N555="znížená",J555,0)</f>
        <v>0</v>
      </c>
      <c r="BG555" s="157">
        <f>IF(N555="zákl. prenesená",J555,0)</f>
        <v>0</v>
      </c>
      <c r="BH555" s="157">
        <f>IF(N555="zníž. prenesená",J555,0)</f>
        <v>0</v>
      </c>
      <c r="BI555" s="157">
        <f>IF(N555="nulová",J555,0)</f>
        <v>0</v>
      </c>
      <c r="BJ555" s="17" t="s">
        <v>88</v>
      </c>
      <c r="BK555" s="157">
        <f>ROUND(I555*H555,2)</f>
        <v>0</v>
      </c>
      <c r="BL555" s="17" t="s">
        <v>126</v>
      </c>
      <c r="BM555" s="156" t="s">
        <v>880</v>
      </c>
    </row>
    <row r="556" spans="2:65" s="14" customFormat="1">
      <c r="B556" s="174"/>
      <c r="D556" s="159" t="s">
        <v>278</v>
      </c>
      <c r="E556" s="175" t="s">
        <v>1</v>
      </c>
      <c r="F556" s="176" t="s">
        <v>881</v>
      </c>
      <c r="H556" s="177">
        <v>8.2590000000000003</v>
      </c>
      <c r="I556" s="178"/>
      <c r="L556" s="174"/>
      <c r="M556" s="179"/>
      <c r="T556" s="180"/>
      <c r="AT556" s="175" t="s">
        <v>278</v>
      </c>
      <c r="AU556" s="175" t="s">
        <v>88</v>
      </c>
      <c r="AV556" s="14" t="s">
        <v>88</v>
      </c>
      <c r="AW556" s="14" t="s">
        <v>32</v>
      </c>
      <c r="AX556" s="14" t="s">
        <v>82</v>
      </c>
      <c r="AY556" s="175" t="s">
        <v>273</v>
      </c>
    </row>
    <row r="557" spans="2:65" s="1" customFormat="1" ht="37.9" customHeight="1">
      <c r="B557" s="143"/>
      <c r="C557" s="144" t="s">
        <v>882</v>
      </c>
      <c r="D557" s="144" t="s">
        <v>274</v>
      </c>
      <c r="E557" s="145" t="s">
        <v>883</v>
      </c>
      <c r="F557" s="146" t="s">
        <v>884</v>
      </c>
      <c r="G557" s="147" t="s">
        <v>338</v>
      </c>
      <c r="H557" s="148">
        <v>2</v>
      </c>
      <c r="I557" s="149"/>
      <c r="J557" s="150">
        <f>ROUND(I557*H557,2)</f>
        <v>0</v>
      </c>
      <c r="K557" s="151"/>
      <c r="L557" s="32"/>
      <c r="M557" s="152" t="s">
        <v>1</v>
      </c>
      <c r="N557" s="153" t="s">
        <v>41</v>
      </c>
      <c r="P557" s="154">
        <f>O557*H557</f>
        <v>0</v>
      </c>
      <c r="Q557" s="154">
        <v>0</v>
      </c>
      <c r="R557" s="154">
        <f>Q557*H557</f>
        <v>0</v>
      </c>
      <c r="S557" s="154">
        <v>0.27500000000000002</v>
      </c>
      <c r="T557" s="155">
        <f>S557*H557</f>
        <v>0.55000000000000004</v>
      </c>
      <c r="AR557" s="156" t="s">
        <v>126</v>
      </c>
      <c r="AT557" s="156" t="s">
        <v>274</v>
      </c>
      <c r="AU557" s="156" t="s">
        <v>88</v>
      </c>
      <c r="AY557" s="17" t="s">
        <v>273</v>
      </c>
      <c r="BE557" s="157">
        <f>IF(N557="základná",J557,0)</f>
        <v>0</v>
      </c>
      <c r="BF557" s="157">
        <f>IF(N557="znížená",J557,0)</f>
        <v>0</v>
      </c>
      <c r="BG557" s="157">
        <f>IF(N557="zákl. prenesená",J557,0)</f>
        <v>0</v>
      </c>
      <c r="BH557" s="157">
        <f>IF(N557="zníž. prenesená",J557,0)</f>
        <v>0</v>
      </c>
      <c r="BI557" s="157">
        <f>IF(N557="nulová",J557,0)</f>
        <v>0</v>
      </c>
      <c r="BJ557" s="17" t="s">
        <v>88</v>
      </c>
      <c r="BK557" s="157">
        <f>ROUND(I557*H557,2)</f>
        <v>0</v>
      </c>
      <c r="BL557" s="17" t="s">
        <v>126</v>
      </c>
      <c r="BM557" s="156" t="s">
        <v>885</v>
      </c>
    </row>
    <row r="558" spans="2:65" s="14" customFormat="1">
      <c r="B558" s="174"/>
      <c r="D558" s="159" t="s">
        <v>278</v>
      </c>
      <c r="E558" s="175" t="s">
        <v>1</v>
      </c>
      <c r="F558" s="176" t="s">
        <v>886</v>
      </c>
      <c r="H558" s="177">
        <v>2</v>
      </c>
      <c r="I558" s="178"/>
      <c r="L558" s="174"/>
      <c r="M558" s="179"/>
      <c r="T558" s="180"/>
      <c r="AT558" s="175" t="s">
        <v>278</v>
      </c>
      <c r="AU558" s="175" t="s">
        <v>88</v>
      </c>
      <c r="AV558" s="14" t="s">
        <v>88</v>
      </c>
      <c r="AW558" s="14" t="s">
        <v>32</v>
      </c>
      <c r="AX558" s="14" t="s">
        <v>82</v>
      </c>
      <c r="AY558" s="175" t="s">
        <v>273</v>
      </c>
    </row>
    <row r="559" spans="2:65" s="1" customFormat="1" ht="24.2" customHeight="1">
      <c r="B559" s="143"/>
      <c r="C559" s="144" t="s">
        <v>887</v>
      </c>
      <c r="D559" s="144" t="s">
        <v>274</v>
      </c>
      <c r="E559" s="145" t="s">
        <v>888</v>
      </c>
      <c r="F559" s="146" t="s">
        <v>889</v>
      </c>
      <c r="G559" s="147" t="s">
        <v>318</v>
      </c>
      <c r="H559" s="148">
        <v>2</v>
      </c>
      <c r="I559" s="149"/>
      <c r="J559" s="150">
        <f>ROUND(I559*H559,2)</f>
        <v>0</v>
      </c>
      <c r="K559" s="151"/>
      <c r="L559" s="32"/>
      <c r="M559" s="152" t="s">
        <v>1</v>
      </c>
      <c r="N559" s="153" t="s">
        <v>41</v>
      </c>
      <c r="P559" s="154">
        <f>O559*H559</f>
        <v>0</v>
      </c>
      <c r="Q559" s="154">
        <v>0</v>
      </c>
      <c r="R559" s="154">
        <f>Q559*H559</f>
        <v>0</v>
      </c>
      <c r="S559" s="154">
        <v>1.2E-2</v>
      </c>
      <c r="T559" s="155">
        <f>S559*H559</f>
        <v>2.4E-2</v>
      </c>
      <c r="AR559" s="156" t="s">
        <v>126</v>
      </c>
      <c r="AT559" s="156" t="s">
        <v>274</v>
      </c>
      <c r="AU559" s="156" t="s">
        <v>88</v>
      </c>
      <c r="AY559" s="17" t="s">
        <v>273</v>
      </c>
      <c r="BE559" s="157">
        <f>IF(N559="základná",J559,0)</f>
        <v>0</v>
      </c>
      <c r="BF559" s="157">
        <f>IF(N559="znížená",J559,0)</f>
        <v>0</v>
      </c>
      <c r="BG559" s="157">
        <f>IF(N559="zákl. prenesená",J559,0)</f>
        <v>0</v>
      </c>
      <c r="BH559" s="157">
        <f>IF(N559="zníž. prenesená",J559,0)</f>
        <v>0</v>
      </c>
      <c r="BI559" s="157">
        <f>IF(N559="nulová",J559,0)</f>
        <v>0</v>
      </c>
      <c r="BJ559" s="17" t="s">
        <v>88</v>
      </c>
      <c r="BK559" s="157">
        <f>ROUND(I559*H559,2)</f>
        <v>0</v>
      </c>
      <c r="BL559" s="17" t="s">
        <v>126</v>
      </c>
      <c r="BM559" s="156" t="s">
        <v>890</v>
      </c>
    </row>
    <row r="560" spans="2:65" s="14" customFormat="1">
      <c r="B560" s="174"/>
      <c r="D560" s="159" t="s">
        <v>278</v>
      </c>
      <c r="E560" s="175" t="s">
        <v>1</v>
      </c>
      <c r="F560" s="176" t="s">
        <v>891</v>
      </c>
      <c r="H560" s="177">
        <v>2</v>
      </c>
      <c r="I560" s="178"/>
      <c r="L560" s="174"/>
      <c r="M560" s="179"/>
      <c r="T560" s="180"/>
      <c r="AT560" s="175" t="s">
        <v>278</v>
      </c>
      <c r="AU560" s="175" t="s">
        <v>88</v>
      </c>
      <c r="AV560" s="14" t="s">
        <v>88</v>
      </c>
      <c r="AW560" s="14" t="s">
        <v>32</v>
      </c>
      <c r="AX560" s="14" t="s">
        <v>75</v>
      </c>
      <c r="AY560" s="175" t="s">
        <v>273</v>
      </c>
    </row>
    <row r="561" spans="2:65" s="13" customFormat="1">
      <c r="B561" s="165"/>
      <c r="D561" s="159" t="s">
        <v>278</v>
      </c>
      <c r="E561" s="166" t="s">
        <v>1</v>
      </c>
      <c r="F561" s="167" t="s">
        <v>285</v>
      </c>
      <c r="H561" s="168">
        <v>2</v>
      </c>
      <c r="I561" s="169"/>
      <c r="L561" s="165"/>
      <c r="M561" s="170"/>
      <c r="T561" s="171"/>
      <c r="AT561" s="166" t="s">
        <v>278</v>
      </c>
      <c r="AU561" s="166" t="s">
        <v>88</v>
      </c>
      <c r="AV561" s="13" t="s">
        <v>126</v>
      </c>
      <c r="AW561" s="13" t="s">
        <v>32</v>
      </c>
      <c r="AX561" s="13" t="s">
        <v>82</v>
      </c>
      <c r="AY561" s="166" t="s">
        <v>273</v>
      </c>
    </row>
    <row r="562" spans="2:65" s="1" customFormat="1" ht="24.2" customHeight="1">
      <c r="B562" s="143"/>
      <c r="C562" s="144" t="s">
        <v>892</v>
      </c>
      <c r="D562" s="144" t="s">
        <v>274</v>
      </c>
      <c r="E562" s="145" t="s">
        <v>893</v>
      </c>
      <c r="F562" s="146" t="s">
        <v>894</v>
      </c>
      <c r="G562" s="147" t="s">
        <v>338</v>
      </c>
      <c r="H562" s="148">
        <v>0.73099999999999998</v>
      </c>
      <c r="I562" s="149"/>
      <c r="J562" s="150">
        <f>ROUND(I562*H562,2)</f>
        <v>0</v>
      </c>
      <c r="K562" s="151"/>
      <c r="L562" s="32"/>
      <c r="M562" s="152" t="s">
        <v>1</v>
      </c>
      <c r="N562" s="153" t="s">
        <v>41</v>
      </c>
      <c r="P562" s="154">
        <f>O562*H562</f>
        <v>0</v>
      </c>
      <c r="Q562" s="154">
        <v>0</v>
      </c>
      <c r="R562" s="154">
        <f>Q562*H562</f>
        <v>0</v>
      </c>
      <c r="S562" s="154">
        <v>6.2E-2</v>
      </c>
      <c r="T562" s="155">
        <f>S562*H562</f>
        <v>4.5322000000000001E-2</v>
      </c>
      <c r="AR562" s="156" t="s">
        <v>126</v>
      </c>
      <c r="AT562" s="156" t="s">
        <v>274</v>
      </c>
      <c r="AU562" s="156" t="s">
        <v>88</v>
      </c>
      <c r="AY562" s="17" t="s">
        <v>273</v>
      </c>
      <c r="BE562" s="157">
        <f>IF(N562="základná",J562,0)</f>
        <v>0</v>
      </c>
      <c r="BF562" s="157">
        <f>IF(N562="znížená",J562,0)</f>
        <v>0</v>
      </c>
      <c r="BG562" s="157">
        <f>IF(N562="zákl. prenesená",J562,0)</f>
        <v>0</v>
      </c>
      <c r="BH562" s="157">
        <f>IF(N562="zníž. prenesená",J562,0)</f>
        <v>0</v>
      </c>
      <c r="BI562" s="157">
        <f>IF(N562="nulová",J562,0)</f>
        <v>0</v>
      </c>
      <c r="BJ562" s="17" t="s">
        <v>88</v>
      </c>
      <c r="BK562" s="157">
        <f>ROUND(I562*H562,2)</f>
        <v>0</v>
      </c>
      <c r="BL562" s="17" t="s">
        <v>126</v>
      </c>
      <c r="BM562" s="156" t="s">
        <v>895</v>
      </c>
    </row>
    <row r="563" spans="2:65" s="14" customFormat="1">
      <c r="B563" s="174"/>
      <c r="D563" s="159" t="s">
        <v>278</v>
      </c>
      <c r="E563" s="175" t="s">
        <v>1</v>
      </c>
      <c r="F563" s="176" t="s">
        <v>896</v>
      </c>
      <c r="H563" s="177">
        <v>0.73099999999999998</v>
      </c>
      <c r="I563" s="178"/>
      <c r="L563" s="174"/>
      <c r="M563" s="179"/>
      <c r="T563" s="180"/>
      <c r="AT563" s="175" t="s">
        <v>278</v>
      </c>
      <c r="AU563" s="175" t="s">
        <v>88</v>
      </c>
      <c r="AV563" s="14" t="s">
        <v>88</v>
      </c>
      <c r="AW563" s="14" t="s">
        <v>32</v>
      </c>
      <c r="AX563" s="14" t="s">
        <v>75</v>
      </c>
      <c r="AY563" s="175" t="s">
        <v>273</v>
      </c>
    </row>
    <row r="564" spans="2:65" s="13" customFormat="1">
      <c r="B564" s="165"/>
      <c r="D564" s="159" t="s">
        <v>278</v>
      </c>
      <c r="E564" s="166" t="s">
        <v>1</v>
      </c>
      <c r="F564" s="167" t="s">
        <v>285</v>
      </c>
      <c r="H564" s="168">
        <v>0.73099999999999998</v>
      </c>
      <c r="I564" s="169"/>
      <c r="L564" s="165"/>
      <c r="M564" s="170"/>
      <c r="T564" s="171"/>
      <c r="AT564" s="166" t="s">
        <v>278</v>
      </c>
      <c r="AU564" s="166" t="s">
        <v>88</v>
      </c>
      <c r="AV564" s="13" t="s">
        <v>126</v>
      </c>
      <c r="AW564" s="13" t="s">
        <v>32</v>
      </c>
      <c r="AX564" s="13" t="s">
        <v>82</v>
      </c>
      <c r="AY564" s="166" t="s">
        <v>273</v>
      </c>
    </row>
    <row r="565" spans="2:65" s="1" customFormat="1" ht="24.2" customHeight="1">
      <c r="B565" s="143"/>
      <c r="C565" s="144" t="s">
        <v>897</v>
      </c>
      <c r="D565" s="144" t="s">
        <v>274</v>
      </c>
      <c r="E565" s="145" t="s">
        <v>898</v>
      </c>
      <c r="F565" s="146" t="s">
        <v>899</v>
      </c>
      <c r="G565" s="147" t="s">
        <v>318</v>
      </c>
      <c r="H565" s="148">
        <v>42</v>
      </c>
      <c r="I565" s="149"/>
      <c r="J565" s="150">
        <f>ROUND(I565*H565,2)</f>
        <v>0</v>
      </c>
      <c r="K565" s="151"/>
      <c r="L565" s="32"/>
      <c r="M565" s="152" t="s">
        <v>1</v>
      </c>
      <c r="N565" s="153" t="s">
        <v>41</v>
      </c>
      <c r="P565" s="154">
        <f>O565*H565</f>
        <v>0</v>
      </c>
      <c r="Q565" s="154">
        <v>0</v>
      </c>
      <c r="R565" s="154">
        <f>Q565*H565</f>
        <v>0</v>
      </c>
      <c r="S565" s="154">
        <v>0.02</v>
      </c>
      <c r="T565" s="155">
        <f>S565*H565</f>
        <v>0.84</v>
      </c>
      <c r="AR565" s="156" t="s">
        <v>126</v>
      </c>
      <c r="AT565" s="156" t="s">
        <v>274</v>
      </c>
      <c r="AU565" s="156" t="s">
        <v>88</v>
      </c>
      <c r="AY565" s="17" t="s">
        <v>273</v>
      </c>
      <c r="BE565" s="157">
        <f>IF(N565="základná",J565,0)</f>
        <v>0</v>
      </c>
      <c r="BF565" s="157">
        <f>IF(N565="znížená",J565,0)</f>
        <v>0</v>
      </c>
      <c r="BG565" s="157">
        <f>IF(N565="zákl. prenesená",J565,0)</f>
        <v>0</v>
      </c>
      <c r="BH565" s="157">
        <f>IF(N565="zníž. prenesená",J565,0)</f>
        <v>0</v>
      </c>
      <c r="BI565" s="157">
        <f>IF(N565="nulová",J565,0)</f>
        <v>0</v>
      </c>
      <c r="BJ565" s="17" t="s">
        <v>88</v>
      </c>
      <c r="BK565" s="157">
        <f>ROUND(I565*H565,2)</f>
        <v>0</v>
      </c>
      <c r="BL565" s="17" t="s">
        <v>126</v>
      </c>
      <c r="BM565" s="156" t="s">
        <v>900</v>
      </c>
    </row>
    <row r="566" spans="2:65" s="14" customFormat="1">
      <c r="B566" s="174"/>
      <c r="D566" s="159" t="s">
        <v>278</v>
      </c>
      <c r="E566" s="175" t="s">
        <v>1</v>
      </c>
      <c r="F566" s="176" t="s">
        <v>901</v>
      </c>
      <c r="H566" s="177">
        <v>6</v>
      </c>
      <c r="I566" s="178"/>
      <c r="L566" s="174"/>
      <c r="M566" s="179"/>
      <c r="T566" s="180"/>
      <c r="AT566" s="175" t="s">
        <v>278</v>
      </c>
      <c r="AU566" s="175" t="s">
        <v>88</v>
      </c>
      <c r="AV566" s="14" t="s">
        <v>88</v>
      </c>
      <c r="AW566" s="14" t="s">
        <v>32</v>
      </c>
      <c r="AX566" s="14" t="s">
        <v>75</v>
      </c>
      <c r="AY566" s="175" t="s">
        <v>273</v>
      </c>
    </row>
    <row r="567" spans="2:65" s="14" customFormat="1">
      <c r="B567" s="174"/>
      <c r="D567" s="159" t="s">
        <v>278</v>
      </c>
      <c r="E567" s="175" t="s">
        <v>1</v>
      </c>
      <c r="F567" s="176" t="s">
        <v>902</v>
      </c>
      <c r="H567" s="177">
        <v>6</v>
      </c>
      <c r="I567" s="178"/>
      <c r="L567" s="174"/>
      <c r="M567" s="179"/>
      <c r="T567" s="180"/>
      <c r="AT567" s="175" t="s">
        <v>278</v>
      </c>
      <c r="AU567" s="175" t="s">
        <v>88</v>
      </c>
      <c r="AV567" s="14" t="s">
        <v>88</v>
      </c>
      <c r="AW567" s="14" t="s">
        <v>32</v>
      </c>
      <c r="AX567" s="14" t="s">
        <v>75</v>
      </c>
      <c r="AY567" s="175" t="s">
        <v>273</v>
      </c>
    </row>
    <row r="568" spans="2:65" s="14" customFormat="1">
      <c r="B568" s="174"/>
      <c r="D568" s="159" t="s">
        <v>278</v>
      </c>
      <c r="E568" s="175" t="s">
        <v>1</v>
      </c>
      <c r="F568" s="176" t="s">
        <v>903</v>
      </c>
      <c r="H568" s="177">
        <v>30</v>
      </c>
      <c r="I568" s="178"/>
      <c r="L568" s="174"/>
      <c r="M568" s="179"/>
      <c r="T568" s="180"/>
      <c r="AT568" s="175" t="s">
        <v>278</v>
      </c>
      <c r="AU568" s="175" t="s">
        <v>88</v>
      </c>
      <c r="AV568" s="14" t="s">
        <v>88</v>
      </c>
      <c r="AW568" s="14" t="s">
        <v>32</v>
      </c>
      <c r="AX568" s="14" t="s">
        <v>75</v>
      </c>
      <c r="AY568" s="175" t="s">
        <v>273</v>
      </c>
    </row>
    <row r="569" spans="2:65" s="13" customFormat="1">
      <c r="B569" s="165"/>
      <c r="D569" s="159" t="s">
        <v>278</v>
      </c>
      <c r="E569" s="166" t="s">
        <v>1</v>
      </c>
      <c r="F569" s="167" t="s">
        <v>285</v>
      </c>
      <c r="H569" s="168">
        <v>42</v>
      </c>
      <c r="I569" s="169"/>
      <c r="L569" s="165"/>
      <c r="M569" s="170"/>
      <c r="T569" s="171"/>
      <c r="AT569" s="166" t="s">
        <v>278</v>
      </c>
      <c r="AU569" s="166" t="s">
        <v>88</v>
      </c>
      <c r="AV569" s="13" t="s">
        <v>126</v>
      </c>
      <c r="AW569" s="13" t="s">
        <v>32</v>
      </c>
      <c r="AX569" s="13" t="s">
        <v>82</v>
      </c>
      <c r="AY569" s="166" t="s">
        <v>273</v>
      </c>
    </row>
    <row r="570" spans="2:65" s="1" customFormat="1" ht="21.75" customHeight="1">
      <c r="B570" s="143"/>
      <c r="C570" s="144" t="s">
        <v>904</v>
      </c>
      <c r="D570" s="144" t="s">
        <v>274</v>
      </c>
      <c r="E570" s="145" t="s">
        <v>905</v>
      </c>
      <c r="F570" s="146" t="s">
        <v>906</v>
      </c>
      <c r="G570" s="147" t="s">
        <v>338</v>
      </c>
      <c r="H570" s="148">
        <v>78.918000000000006</v>
      </c>
      <c r="I570" s="149"/>
      <c r="J570" s="150">
        <f>ROUND(I570*H570,2)</f>
        <v>0</v>
      </c>
      <c r="K570" s="151"/>
      <c r="L570" s="32"/>
      <c r="M570" s="152" t="s">
        <v>1</v>
      </c>
      <c r="N570" s="153" t="s">
        <v>41</v>
      </c>
      <c r="P570" s="154">
        <f>O570*H570</f>
        <v>0</v>
      </c>
      <c r="Q570" s="154">
        <v>0</v>
      </c>
      <c r="R570" s="154">
        <f>Q570*H570</f>
        <v>0</v>
      </c>
      <c r="S570" s="154">
        <v>4.3999999999999997E-2</v>
      </c>
      <c r="T570" s="155">
        <f>S570*H570</f>
        <v>3.4723920000000001</v>
      </c>
      <c r="AR570" s="156" t="s">
        <v>126</v>
      </c>
      <c r="AT570" s="156" t="s">
        <v>274</v>
      </c>
      <c r="AU570" s="156" t="s">
        <v>88</v>
      </c>
      <c r="AY570" s="17" t="s">
        <v>273</v>
      </c>
      <c r="BE570" s="157">
        <f>IF(N570="základná",J570,0)</f>
        <v>0</v>
      </c>
      <c r="BF570" s="157">
        <f>IF(N570="znížená",J570,0)</f>
        <v>0</v>
      </c>
      <c r="BG570" s="157">
        <f>IF(N570="zákl. prenesená",J570,0)</f>
        <v>0</v>
      </c>
      <c r="BH570" s="157">
        <f>IF(N570="zníž. prenesená",J570,0)</f>
        <v>0</v>
      </c>
      <c r="BI570" s="157">
        <f>IF(N570="nulová",J570,0)</f>
        <v>0</v>
      </c>
      <c r="BJ570" s="17" t="s">
        <v>88</v>
      </c>
      <c r="BK570" s="157">
        <f>ROUND(I570*H570,2)</f>
        <v>0</v>
      </c>
      <c r="BL570" s="17" t="s">
        <v>126</v>
      </c>
      <c r="BM570" s="156" t="s">
        <v>907</v>
      </c>
    </row>
    <row r="571" spans="2:65" s="12" customFormat="1">
      <c r="B571" s="158"/>
      <c r="D571" s="159" t="s">
        <v>278</v>
      </c>
      <c r="E571" s="160" t="s">
        <v>1</v>
      </c>
      <c r="F571" s="161" t="s">
        <v>908</v>
      </c>
      <c r="H571" s="160" t="s">
        <v>1</v>
      </c>
      <c r="I571" s="162"/>
      <c r="L571" s="158"/>
      <c r="M571" s="163"/>
      <c r="T571" s="164"/>
      <c r="AT571" s="160" t="s">
        <v>278</v>
      </c>
      <c r="AU571" s="160" t="s">
        <v>88</v>
      </c>
      <c r="AV571" s="12" t="s">
        <v>82</v>
      </c>
      <c r="AW571" s="12" t="s">
        <v>32</v>
      </c>
      <c r="AX571" s="12" t="s">
        <v>75</v>
      </c>
      <c r="AY571" s="160" t="s">
        <v>273</v>
      </c>
    </row>
    <row r="572" spans="2:65" s="14" customFormat="1">
      <c r="B572" s="174"/>
      <c r="D572" s="159" t="s">
        <v>278</v>
      </c>
      <c r="E572" s="175" t="s">
        <v>1</v>
      </c>
      <c r="F572" s="176" t="s">
        <v>909</v>
      </c>
      <c r="H572" s="177">
        <v>21.06</v>
      </c>
      <c r="I572" s="178"/>
      <c r="L572" s="174"/>
      <c r="M572" s="179"/>
      <c r="T572" s="180"/>
      <c r="AT572" s="175" t="s">
        <v>278</v>
      </c>
      <c r="AU572" s="175" t="s">
        <v>88</v>
      </c>
      <c r="AV572" s="14" t="s">
        <v>88</v>
      </c>
      <c r="AW572" s="14" t="s">
        <v>32</v>
      </c>
      <c r="AX572" s="14" t="s">
        <v>75</v>
      </c>
      <c r="AY572" s="175" t="s">
        <v>273</v>
      </c>
    </row>
    <row r="573" spans="2:65" s="15" customFormat="1">
      <c r="B573" s="181"/>
      <c r="D573" s="159" t="s">
        <v>278</v>
      </c>
      <c r="E573" s="182" t="s">
        <v>1</v>
      </c>
      <c r="F573" s="183" t="s">
        <v>598</v>
      </c>
      <c r="H573" s="184">
        <v>21.06</v>
      </c>
      <c r="I573" s="185"/>
      <c r="L573" s="181"/>
      <c r="M573" s="186"/>
      <c r="T573" s="187"/>
      <c r="AT573" s="182" t="s">
        <v>278</v>
      </c>
      <c r="AU573" s="182" t="s">
        <v>88</v>
      </c>
      <c r="AV573" s="15" t="s">
        <v>104</v>
      </c>
      <c r="AW573" s="15" t="s">
        <v>32</v>
      </c>
      <c r="AX573" s="15" t="s">
        <v>75</v>
      </c>
      <c r="AY573" s="182" t="s">
        <v>273</v>
      </c>
    </row>
    <row r="574" spans="2:65" s="14" customFormat="1">
      <c r="B574" s="174"/>
      <c r="D574" s="159" t="s">
        <v>278</v>
      </c>
      <c r="E574" s="175" t="s">
        <v>1</v>
      </c>
      <c r="F574" s="176" t="s">
        <v>910</v>
      </c>
      <c r="H574" s="177">
        <v>48.389000000000003</v>
      </c>
      <c r="I574" s="178"/>
      <c r="L574" s="174"/>
      <c r="M574" s="179"/>
      <c r="T574" s="180"/>
      <c r="AT574" s="175" t="s">
        <v>278</v>
      </c>
      <c r="AU574" s="175" t="s">
        <v>88</v>
      </c>
      <c r="AV574" s="14" t="s">
        <v>88</v>
      </c>
      <c r="AW574" s="14" t="s">
        <v>32</v>
      </c>
      <c r="AX574" s="14" t="s">
        <v>75</v>
      </c>
      <c r="AY574" s="175" t="s">
        <v>273</v>
      </c>
    </row>
    <row r="575" spans="2:65" s="14" customFormat="1">
      <c r="B575" s="174"/>
      <c r="D575" s="159" t="s">
        <v>278</v>
      </c>
      <c r="E575" s="175" t="s">
        <v>1</v>
      </c>
      <c r="F575" s="176" t="s">
        <v>911</v>
      </c>
      <c r="H575" s="177">
        <v>9.4689999999999994</v>
      </c>
      <c r="I575" s="178"/>
      <c r="L575" s="174"/>
      <c r="M575" s="179"/>
      <c r="T575" s="180"/>
      <c r="AT575" s="175" t="s">
        <v>278</v>
      </c>
      <c r="AU575" s="175" t="s">
        <v>88</v>
      </c>
      <c r="AV575" s="14" t="s">
        <v>88</v>
      </c>
      <c r="AW575" s="14" t="s">
        <v>32</v>
      </c>
      <c r="AX575" s="14" t="s">
        <v>75</v>
      </c>
      <c r="AY575" s="175" t="s">
        <v>273</v>
      </c>
    </row>
    <row r="576" spans="2:65" s="15" customFormat="1">
      <c r="B576" s="181"/>
      <c r="D576" s="159" t="s">
        <v>278</v>
      </c>
      <c r="E576" s="182" t="s">
        <v>1</v>
      </c>
      <c r="F576" s="183" t="s">
        <v>598</v>
      </c>
      <c r="H576" s="184">
        <v>57.857999999999997</v>
      </c>
      <c r="I576" s="185"/>
      <c r="L576" s="181"/>
      <c r="M576" s="186"/>
      <c r="T576" s="187"/>
      <c r="AT576" s="182" t="s">
        <v>278</v>
      </c>
      <c r="AU576" s="182" t="s">
        <v>88</v>
      </c>
      <c r="AV576" s="15" t="s">
        <v>104</v>
      </c>
      <c r="AW576" s="15" t="s">
        <v>32</v>
      </c>
      <c r="AX576" s="15" t="s">
        <v>75</v>
      </c>
      <c r="AY576" s="182" t="s">
        <v>273</v>
      </c>
    </row>
    <row r="577" spans="2:65" s="13" customFormat="1">
      <c r="B577" s="165"/>
      <c r="D577" s="159" t="s">
        <v>278</v>
      </c>
      <c r="E577" s="166" t="s">
        <v>1</v>
      </c>
      <c r="F577" s="167" t="s">
        <v>285</v>
      </c>
      <c r="H577" s="168">
        <v>78.918000000000006</v>
      </c>
      <c r="I577" s="169"/>
      <c r="L577" s="165"/>
      <c r="M577" s="170"/>
      <c r="T577" s="171"/>
      <c r="AT577" s="166" t="s">
        <v>278</v>
      </c>
      <c r="AU577" s="166" t="s">
        <v>88</v>
      </c>
      <c r="AV577" s="13" t="s">
        <v>126</v>
      </c>
      <c r="AW577" s="13" t="s">
        <v>32</v>
      </c>
      <c r="AX577" s="13" t="s">
        <v>82</v>
      </c>
      <c r="AY577" s="166" t="s">
        <v>273</v>
      </c>
    </row>
    <row r="578" spans="2:65" s="1" customFormat="1" ht="24.2" customHeight="1">
      <c r="B578" s="143"/>
      <c r="C578" s="144" t="s">
        <v>912</v>
      </c>
      <c r="D578" s="144" t="s">
        <v>274</v>
      </c>
      <c r="E578" s="145" t="s">
        <v>913</v>
      </c>
      <c r="F578" s="146" t="s">
        <v>914</v>
      </c>
      <c r="G578" s="147" t="s">
        <v>318</v>
      </c>
      <c r="H578" s="148">
        <v>26</v>
      </c>
      <c r="I578" s="149"/>
      <c r="J578" s="150">
        <f>ROUND(I578*H578,2)</f>
        <v>0</v>
      </c>
      <c r="K578" s="151"/>
      <c r="L578" s="32"/>
      <c r="M578" s="152" t="s">
        <v>1</v>
      </c>
      <c r="N578" s="153" t="s">
        <v>41</v>
      </c>
      <c r="P578" s="154">
        <f>O578*H578</f>
        <v>0</v>
      </c>
      <c r="Q578" s="154">
        <v>0</v>
      </c>
      <c r="R578" s="154">
        <f>Q578*H578</f>
        <v>0</v>
      </c>
      <c r="S578" s="154">
        <v>2.4E-2</v>
      </c>
      <c r="T578" s="155">
        <f>S578*H578</f>
        <v>0.624</v>
      </c>
      <c r="AR578" s="156" t="s">
        <v>126</v>
      </c>
      <c r="AT578" s="156" t="s">
        <v>274</v>
      </c>
      <c r="AU578" s="156" t="s">
        <v>88</v>
      </c>
      <c r="AY578" s="17" t="s">
        <v>273</v>
      </c>
      <c r="BE578" s="157">
        <f>IF(N578="základná",J578,0)</f>
        <v>0</v>
      </c>
      <c r="BF578" s="157">
        <f>IF(N578="znížená",J578,0)</f>
        <v>0</v>
      </c>
      <c r="BG578" s="157">
        <f>IF(N578="zákl. prenesená",J578,0)</f>
        <v>0</v>
      </c>
      <c r="BH578" s="157">
        <f>IF(N578="zníž. prenesená",J578,0)</f>
        <v>0</v>
      </c>
      <c r="BI578" s="157">
        <f>IF(N578="nulová",J578,0)</f>
        <v>0</v>
      </c>
      <c r="BJ578" s="17" t="s">
        <v>88</v>
      </c>
      <c r="BK578" s="157">
        <f>ROUND(I578*H578,2)</f>
        <v>0</v>
      </c>
      <c r="BL578" s="17" t="s">
        <v>126</v>
      </c>
      <c r="BM578" s="156" t="s">
        <v>915</v>
      </c>
    </row>
    <row r="579" spans="2:65" s="14" customFormat="1">
      <c r="B579" s="174"/>
      <c r="D579" s="159" t="s">
        <v>278</v>
      </c>
      <c r="E579" s="175" t="s">
        <v>1</v>
      </c>
      <c r="F579" s="176" t="s">
        <v>916</v>
      </c>
      <c r="H579" s="177">
        <v>8</v>
      </c>
      <c r="I579" s="178"/>
      <c r="L579" s="174"/>
      <c r="M579" s="179"/>
      <c r="T579" s="180"/>
      <c r="AT579" s="175" t="s">
        <v>278</v>
      </c>
      <c r="AU579" s="175" t="s">
        <v>88</v>
      </c>
      <c r="AV579" s="14" t="s">
        <v>88</v>
      </c>
      <c r="AW579" s="14" t="s">
        <v>32</v>
      </c>
      <c r="AX579" s="14" t="s">
        <v>75</v>
      </c>
      <c r="AY579" s="175" t="s">
        <v>273</v>
      </c>
    </row>
    <row r="580" spans="2:65" s="14" customFormat="1">
      <c r="B580" s="174"/>
      <c r="D580" s="159" t="s">
        <v>278</v>
      </c>
      <c r="E580" s="175" t="s">
        <v>1</v>
      </c>
      <c r="F580" s="176" t="s">
        <v>917</v>
      </c>
      <c r="H580" s="177">
        <v>13</v>
      </c>
      <c r="I580" s="178"/>
      <c r="L580" s="174"/>
      <c r="M580" s="179"/>
      <c r="T580" s="180"/>
      <c r="AT580" s="175" t="s">
        <v>278</v>
      </c>
      <c r="AU580" s="175" t="s">
        <v>88</v>
      </c>
      <c r="AV580" s="14" t="s">
        <v>88</v>
      </c>
      <c r="AW580" s="14" t="s">
        <v>32</v>
      </c>
      <c r="AX580" s="14" t="s">
        <v>75</v>
      </c>
      <c r="AY580" s="175" t="s">
        <v>273</v>
      </c>
    </row>
    <row r="581" spans="2:65" s="14" customFormat="1">
      <c r="B581" s="174"/>
      <c r="D581" s="159" t="s">
        <v>278</v>
      </c>
      <c r="E581" s="175" t="s">
        <v>1</v>
      </c>
      <c r="F581" s="176" t="s">
        <v>918</v>
      </c>
      <c r="H581" s="177">
        <v>5</v>
      </c>
      <c r="I581" s="178"/>
      <c r="L581" s="174"/>
      <c r="M581" s="179"/>
      <c r="T581" s="180"/>
      <c r="AT581" s="175" t="s">
        <v>278</v>
      </c>
      <c r="AU581" s="175" t="s">
        <v>88</v>
      </c>
      <c r="AV581" s="14" t="s">
        <v>88</v>
      </c>
      <c r="AW581" s="14" t="s">
        <v>32</v>
      </c>
      <c r="AX581" s="14" t="s">
        <v>75</v>
      </c>
      <c r="AY581" s="175" t="s">
        <v>273</v>
      </c>
    </row>
    <row r="582" spans="2:65" s="13" customFormat="1">
      <c r="B582" s="165"/>
      <c r="D582" s="159" t="s">
        <v>278</v>
      </c>
      <c r="E582" s="166" t="s">
        <v>1</v>
      </c>
      <c r="F582" s="167" t="s">
        <v>285</v>
      </c>
      <c r="H582" s="168">
        <v>26</v>
      </c>
      <c r="I582" s="169"/>
      <c r="L582" s="165"/>
      <c r="M582" s="170"/>
      <c r="T582" s="171"/>
      <c r="AT582" s="166" t="s">
        <v>278</v>
      </c>
      <c r="AU582" s="166" t="s">
        <v>88</v>
      </c>
      <c r="AV582" s="13" t="s">
        <v>126</v>
      </c>
      <c r="AW582" s="13" t="s">
        <v>32</v>
      </c>
      <c r="AX582" s="13" t="s">
        <v>82</v>
      </c>
      <c r="AY582" s="166" t="s">
        <v>273</v>
      </c>
    </row>
    <row r="583" spans="2:65" s="1" customFormat="1" ht="24.2" customHeight="1">
      <c r="B583" s="143"/>
      <c r="C583" s="144" t="s">
        <v>919</v>
      </c>
      <c r="D583" s="144" t="s">
        <v>274</v>
      </c>
      <c r="E583" s="145" t="s">
        <v>920</v>
      </c>
      <c r="F583" s="146" t="s">
        <v>921</v>
      </c>
      <c r="G583" s="147" t="s">
        <v>318</v>
      </c>
      <c r="H583" s="148">
        <v>5</v>
      </c>
      <c r="I583" s="149"/>
      <c r="J583" s="150">
        <f>ROUND(I583*H583,2)</f>
        <v>0</v>
      </c>
      <c r="K583" s="151"/>
      <c r="L583" s="32"/>
      <c r="M583" s="152" t="s">
        <v>1</v>
      </c>
      <c r="N583" s="153" t="s">
        <v>41</v>
      </c>
      <c r="P583" s="154">
        <f>O583*H583</f>
        <v>0</v>
      </c>
      <c r="Q583" s="154">
        <v>0</v>
      </c>
      <c r="R583" s="154">
        <f>Q583*H583</f>
        <v>0</v>
      </c>
      <c r="S583" s="154">
        <v>2.7E-2</v>
      </c>
      <c r="T583" s="155">
        <f>S583*H583</f>
        <v>0.13500000000000001</v>
      </c>
      <c r="AR583" s="156" t="s">
        <v>126</v>
      </c>
      <c r="AT583" s="156" t="s">
        <v>274</v>
      </c>
      <c r="AU583" s="156" t="s">
        <v>88</v>
      </c>
      <c r="AY583" s="17" t="s">
        <v>273</v>
      </c>
      <c r="BE583" s="157">
        <f>IF(N583="základná",J583,0)</f>
        <v>0</v>
      </c>
      <c r="BF583" s="157">
        <f>IF(N583="znížená",J583,0)</f>
        <v>0</v>
      </c>
      <c r="BG583" s="157">
        <f>IF(N583="zákl. prenesená",J583,0)</f>
        <v>0</v>
      </c>
      <c r="BH583" s="157">
        <f>IF(N583="zníž. prenesená",J583,0)</f>
        <v>0</v>
      </c>
      <c r="BI583" s="157">
        <f>IF(N583="nulová",J583,0)</f>
        <v>0</v>
      </c>
      <c r="BJ583" s="17" t="s">
        <v>88</v>
      </c>
      <c r="BK583" s="157">
        <f>ROUND(I583*H583,2)</f>
        <v>0</v>
      </c>
      <c r="BL583" s="17" t="s">
        <v>126</v>
      </c>
      <c r="BM583" s="156" t="s">
        <v>922</v>
      </c>
    </row>
    <row r="584" spans="2:65" s="14" customFormat="1">
      <c r="B584" s="174"/>
      <c r="D584" s="159" t="s">
        <v>278</v>
      </c>
      <c r="E584" s="175" t="s">
        <v>1</v>
      </c>
      <c r="F584" s="176" t="s">
        <v>923</v>
      </c>
      <c r="H584" s="177">
        <v>1</v>
      </c>
      <c r="I584" s="178"/>
      <c r="L584" s="174"/>
      <c r="M584" s="179"/>
      <c r="T584" s="180"/>
      <c r="AT584" s="175" t="s">
        <v>278</v>
      </c>
      <c r="AU584" s="175" t="s">
        <v>88</v>
      </c>
      <c r="AV584" s="14" t="s">
        <v>88</v>
      </c>
      <c r="AW584" s="14" t="s">
        <v>32</v>
      </c>
      <c r="AX584" s="14" t="s">
        <v>75</v>
      </c>
      <c r="AY584" s="175" t="s">
        <v>273</v>
      </c>
    </row>
    <row r="585" spans="2:65" s="14" customFormat="1">
      <c r="B585" s="174"/>
      <c r="D585" s="159" t="s">
        <v>278</v>
      </c>
      <c r="E585" s="175" t="s">
        <v>1</v>
      </c>
      <c r="F585" s="176" t="s">
        <v>924</v>
      </c>
      <c r="H585" s="177">
        <v>1</v>
      </c>
      <c r="I585" s="178"/>
      <c r="L585" s="174"/>
      <c r="M585" s="179"/>
      <c r="T585" s="180"/>
      <c r="AT585" s="175" t="s">
        <v>278</v>
      </c>
      <c r="AU585" s="175" t="s">
        <v>88</v>
      </c>
      <c r="AV585" s="14" t="s">
        <v>88</v>
      </c>
      <c r="AW585" s="14" t="s">
        <v>32</v>
      </c>
      <c r="AX585" s="14" t="s">
        <v>75</v>
      </c>
      <c r="AY585" s="175" t="s">
        <v>273</v>
      </c>
    </row>
    <row r="586" spans="2:65" s="14" customFormat="1">
      <c r="B586" s="174"/>
      <c r="D586" s="159" t="s">
        <v>278</v>
      </c>
      <c r="E586" s="175" t="s">
        <v>1</v>
      </c>
      <c r="F586" s="176" t="s">
        <v>925</v>
      </c>
      <c r="H586" s="177">
        <v>3</v>
      </c>
      <c r="I586" s="178"/>
      <c r="L586" s="174"/>
      <c r="M586" s="179"/>
      <c r="T586" s="180"/>
      <c r="AT586" s="175" t="s">
        <v>278</v>
      </c>
      <c r="AU586" s="175" t="s">
        <v>88</v>
      </c>
      <c r="AV586" s="14" t="s">
        <v>88</v>
      </c>
      <c r="AW586" s="14" t="s">
        <v>32</v>
      </c>
      <c r="AX586" s="14" t="s">
        <v>75</v>
      </c>
      <c r="AY586" s="175" t="s">
        <v>273</v>
      </c>
    </row>
    <row r="587" spans="2:65" s="13" customFormat="1">
      <c r="B587" s="165"/>
      <c r="D587" s="159" t="s">
        <v>278</v>
      </c>
      <c r="E587" s="166" t="s">
        <v>1</v>
      </c>
      <c r="F587" s="167" t="s">
        <v>285</v>
      </c>
      <c r="H587" s="168">
        <v>5</v>
      </c>
      <c r="I587" s="169"/>
      <c r="L587" s="165"/>
      <c r="M587" s="170"/>
      <c r="T587" s="171"/>
      <c r="AT587" s="166" t="s">
        <v>278</v>
      </c>
      <c r="AU587" s="166" t="s">
        <v>88</v>
      </c>
      <c r="AV587" s="13" t="s">
        <v>126</v>
      </c>
      <c r="AW587" s="13" t="s">
        <v>32</v>
      </c>
      <c r="AX587" s="13" t="s">
        <v>82</v>
      </c>
      <c r="AY587" s="166" t="s">
        <v>273</v>
      </c>
    </row>
    <row r="588" spans="2:65" s="1" customFormat="1" ht="24.2" customHeight="1">
      <c r="B588" s="143"/>
      <c r="C588" s="144" t="s">
        <v>926</v>
      </c>
      <c r="D588" s="144" t="s">
        <v>274</v>
      </c>
      <c r="E588" s="145" t="s">
        <v>927</v>
      </c>
      <c r="F588" s="146" t="s">
        <v>928</v>
      </c>
      <c r="G588" s="147" t="s">
        <v>318</v>
      </c>
      <c r="H588" s="148">
        <v>4</v>
      </c>
      <c r="I588" s="149"/>
      <c r="J588" s="150">
        <f>ROUND(I588*H588,2)</f>
        <v>0</v>
      </c>
      <c r="K588" s="151"/>
      <c r="L588" s="32"/>
      <c r="M588" s="152" t="s">
        <v>1</v>
      </c>
      <c r="N588" s="153" t="s">
        <v>41</v>
      </c>
      <c r="P588" s="154">
        <f>O588*H588</f>
        <v>0</v>
      </c>
      <c r="Q588" s="154">
        <v>0</v>
      </c>
      <c r="R588" s="154">
        <f>Q588*H588</f>
        <v>0</v>
      </c>
      <c r="S588" s="154">
        <v>0.03</v>
      </c>
      <c r="T588" s="155">
        <f>S588*H588</f>
        <v>0.12</v>
      </c>
      <c r="AR588" s="156" t="s">
        <v>126</v>
      </c>
      <c r="AT588" s="156" t="s">
        <v>274</v>
      </c>
      <c r="AU588" s="156" t="s">
        <v>88</v>
      </c>
      <c r="AY588" s="17" t="s">
        <v>273</v>
      </c>
      <c r="BE588" s="157">
        <f>IF(N588="základná",J588,0)</f>
        <v>0</v>
      </c>
      <c r="BF588" s="157">
        <f>IF(N588="znížená",J588,0)</f>
        <v>0</v>
      </c>
      <c r="BG588" s="157">
        <f>IF(N588="zákl. prenesená",J588,0)</f>
        <v>0</v>
      </c>
      <c r="BH588" s="157">
        <f>IF(N588="zníž. prenesená",J588,0)</f>
        <v>0</v>
      </c>
      <c r="BI588" s="157">
        <f>IF(N588="nulová",J588,0)</f>
        <v>0</v>
      </c>
      <c r="BJ588" s="17" t="s">
        <v>88</v>
      </c>
      <c r="BK588" s="157">
        <f>ROUND(I588*H588,2)</f>
        <v>0</v>
      </c>
      <c r="BL588" s="17" t="s">
        <v>126</v>
      </c>
      <c r="BM588" s="156" t="s">
        <v>929</v>
      </c>
    </row>
    <row r="589" spans="2:65" s="14" customFormat="1">
      <c r="B589" s="174"/>
      <c r="D589" s="159" t="s">
        <v>278</v>
      </c>
      <c r="E589" s="175" t="s">
        <v>1</v>
      </c>
      <c r="F589" s="176" t="s">
        <v>930</v>
      </c>
      <c r="H589" s="177">
        <v>4</v>
      </c>
      <c r="I589" s="178"/>
      <c r="L589" s="174"/>
      <c r="M589" s="179"/>
      <c r="T589" s="180"/>
      <c r="AT589" s="175" t="s">
        <v>278</v>
      </c>
      <c r="AU589" s="175" t="s">
        <v>88</v>
      </c>
      <c r="AV589" s="14" t="s">
        <v>88</v>
      </c>
      <c r="AW589" s="14" t="s">
        <v>32</v>
      </c>
      <c r="AX589" s="14" t="s">
        <v>75</v>
      </c>
      <c r="AY589" s="175" t="s">
        <v>273</v>
      </c>
    </row>
    <row r="590" spans="2:65" s="13" customFormat="1">
      <c r="B590" s="165"/>
      <c r="D590" s="159" t="s">
        <v>278</v>
      </c>
      <c r="E590" s="166" t="s">
        <v>1</v>
      </c>
      <c r="F590" s="167" t="s">
        <v>285</v>
      </c>
      <c r="H590" s="168">
        <v>4</v>
      </c>
      <c r="I590" s="169"/>
      <c r="L590" s="165"/>
      <c r="M590" s="170"/>
      <c r="T590" s="171"/>
      <c r="AT590" s="166" t="s">
        <v>278</v>
      </c>
      <c r="AU590" s="166" t="s">
        <v>88</v>
      </c>
      <c r="AV590" s="13" t="s">
        <v>126</v>
      </c>
      <c r="AW590" s="13" t="s">
        <v>32</v>
      </c>
      <c r="AX590" s="13" t="s">
        <v>82</v>
      </c>
      <c r="AY590" s="166" t="s">
        <v>273</v>
      </c>
    </row>
    <row r="591" spans="2:65" s="1" customFormat="1" ht="24.2" customHeight="1">
      <c r="B591" s="143"/>
      <c r="C591" s="144" t="s">
        <v>931</v>
      </c>
      <c r="D591" s="144" t="s">
        <v>274</v>
      </c>
      <c r="E591" s="145" t="s">
        <v>932</v>
      </c>
      <c r="F591" s="146" t="s">
        <v>933</v>
      </c>
      <c r="G591" s="147" t="s">
        <v>338</v>
      </c>
      <c r="H591" s="148">
        <v>5.76</v>
      </c>
      <c r="I591" s="149"/>
      <c r="J591" s="150">
        <f>ROUND(I591*H591,2)</f>
        <v>0</v>
      </c>
      <c r="K591" s="151"/>
      <c r="L591" s="32"/>
      <c r="M591" s="152" t="s">
        <v>1</v>
      </c>
      <c r="N591" s="153" t="s">
        <v>41</v>
      </c>
      <c r="P591" s="154">
        <f>O591*H591</f>
        <v>0</v>
      </c>
      <c r="Q591" s="154">
        <v>0</v>
      </c>
      <c r="R591" s="154">
        <f>Q591*H591</f>
        <v>0</v>
      </c>
      <c r="S591" s="154">
        <v>8.7999999999999995E-2</v>
      </c>
      <c r="T591" s="155">
        <f>S591*H591</f>
        <v>0.50688</v>
      </c>
      <c r="AR591" s="156" t="s">
        <v>126</v>
      </c>
      <c r="AT591" s="156" t="s">
        <v>274</v>
      </c>
      <c r="AU591" s="156" t="s">
        <v>88</v>
      </c>
      <c r="AY591" s="17" t="s">
        <v>273</v>
      </c>
      <c r="BE591" s="157">
        <f>IF(N591="základná",J591,0)</f>
        <v>0</v>
      </c>
      <c r="BF591" s="157">
        <f>IF(N591="znížená",J591,0)</f>
        <v>0</v>
      </c>
      <c r="BG591" s="157">
        <f>IF(N591="zákl. prenesená",J591,0)</f>
        <v>0</v>
      </c>
      <c r="BH591" s="157">
        <f>IF(N591="zníž. prenesená",J591,0)</f>
        <v>0</v>
      </c>
      <c r="BI591" s="157">
        <f>IF(N591="nulová",J591,0)</f>
        <v>0</v>
      </c>
      <c r="BJ591" s="17" t="s">
        <v>88</v>
      </c>
      <c r="BK591" s="157">
        <f>ROUND(I591*H591,2)</f>
        <v>0</v>
      </c>
      <c r="BL591" s="17" t="s">
        <v>126</v>
      </c>
      <c r="BM591" s="156" t="s">
        <v>934</v>
      </c>
    </row>
    <row r="592" spans="2:65" s="14" customFormat="1">
      <c r="B592" s="174"/>
      <c r="D592" s="159" t="s">
        <v>278</v>
      </c>
      <c r="E592" s="175" t="s">
        <v>1</v>
      </c>
      <c r="F592" s="176" t="s">
        <v>935</v>
      </c>
      <c r="H592" s="177">
        <v>5.76</v>
      </c>
      <c r="I592" s="178"/>
      <c r="L592" s="174"/>
      <c r="M592" s="179"/>
      <c r="T592" s="180"/>
      <c r="AT592" s="175" t="s">
        <v>278</v>
      </c>
      <c r="AU592" s="175" t="s">
        <v>88</v>
      </c>
      <c r="AV592" s="14" t="s">
        <v>88</v>
      </c>
      <c r="AW592" s="14" t="s">
        <v>32</v>
      </c>
      <c r="AX592" s="14" t="s">
        <v>75</v>
      </c>
      <c r="AY592" s="175" t="s">
        <v>273</v>
      </c>
    </row>
    <row r="593" spans="2:65" s="13" customFormat="1">
      <c r="B593" s="165"/>
      <c r="D593" s="159" t="s">
        <v>278</v>
      </c>
      <c r="E593" s="166" t="s">
        <v>1</v>
      </c>
      <c r="F593" s="167" t="s">
        <v>285</v>
      </c>
      <c r="H593" s="168">
        <v>5.76</v>
      </c>
      <c r="I593" s="169"/>
      <c r="L593" s="165"/>
      <c r="M593" s="170"/>
      <c r="T593" s="171"/>
      <c r="AT593" s="166" t="s">
        <v>278</v>
      </c>
      <c r="AU593" s="166" t="s">
        <v>88</v>
      </c>
      <c r="AV593" s="13" t="s">
        <v>126</v>
      </c>
      <c r="AW593" s="13" t="s">
        <v>32</v>
      </c>
      <c r="AX593" s="13" t="s">
        <v>82</v>
      </c>
      <c r="AY593" s="166" t="s">
        <v>273</v>
      </c>
    </row>
    <row r="594" spans="2:65" s="1" customFormat="1" ht="24.2" customHeight="1">
      <c r="B594" s="143"/>
      <c r="C594" s="144" t="s">
        <v>936</v>
      </c>
      <c r="D594" s="144" t="s">
        <v>274</v>
      </c>
      <c r="E594" s="145" t="s">
        <v>937</v>
      </c>
      <c r="F594" s="146" t="s">
        <v>938</v>
      </c>
      <c r="G594" s="147" t="s">
        <v>338</v>
      </c>
      <c r="H594" s="148">
        <v>24.2</v>
      </c>
      <c r="I594" s="149"/>
      <c r="J594" s="150">
        <f>ROUND(I594*H594,2)</f>
        <v>0</v>
      </c>
      <c r="K594" s="151"/>
      <c r="L594" s="32"/>
      <c r="M594" s="152" t="s">
        <v>1</v>
      </c>
      <c r="N594" s="153" t="s">
        <v>41</v>
      </c>
      <c r="P594" s="154">
        <f>O594*H594</f>
        <v>0</v>
      </c>
      <c r="Q594" s="154">
        <v>0</v>
      </c>
      <c r="R594" s="154">
        <f>Q594*H594</f>
        <v>0</v>
      </c>
      <c r="S594" s="154">
        <v>7.5999999999999998E-2</v>
      </c>
      <c r="T594" s="155">
        <f>S594*H594</f>
        <v>1.8391999999999999</v>
      </c>
      <c r="AR594" s="156" t="s">
        <v>126</v>
      </c>
      <c r="AT594" s="156" t="s">
        <v>274</v>
      </c>
      <c r="AU594" s="156" t="s">
        <v>88</v>
      </c>
      <c r="AY594" s="17" t="s">
        <v>273</v>
      </c>
      <c r="BE594" s="157">
        <f>IF(N594="základná",J594,0)</f>
        <v>0</v>
      </c>
      <c r="BF594" s="157">
        <f>IF(N594="znížená",J594,0)</f>
        <v>0</v>
      </c>
      <c r="BG594" s="157">
        <f>IF(N594="zákl. prenesená",J594,0)</f>
        <v>0</v>
      </c>
      <c r="BH594" s="157">
        <f>IF(N594="zníž. prenesená",J594,0)</f>
        <v>0</v>
      </c>
      <c r="BI594" s="157">
        <f>IF(N594="nulová",J594,0)</f>
        <v>0</v>
      </c>
      <c r="BJ594" s="17" t="s">
        <v>88</v>
      </c>
      <c r="BK594" s="157">
        <f>ROUND(I594*H594,2)</f>
        <v>0</v>
      </c>
      <c r="BL594" s="17" t="s">
        <v>126</v>
      </c>
      <c r="BM594" s="156" t="s">
        <v>939</v>
      </c>
    </row>
    <row r="595" spans="2:65" s="14" customFormat="1">
      <c r="B595" s="174"/>
      <c r="D595" s="159" t="s">
        <v>278</v>
      </c>
      <c r="E595" s="175" t="s">
        <v>1</v>
      </c>
      <c r="F595" s="176" t="s">
        <v>940</v>
      </c>
      <c r="H595" s="177">
        <v>6</v>
      </c>
      <c r="I595" s="178"/>
      <c r="L595" s="174"/>
      <c r="M595" s="179"/>
      <c r="T595" s="180"/>
      <c r="AT595" s="175" t="s">
        <v>278</v>
      </c>
      <c r="AU595" s="175" t="s">
        <v>88</v>
      </c>
      <c r="AV595" s="14" t="s">
        <v>88</v>
      </c>
      <c r="AW595" s="14" t="s">
        <v>32</v>
      </c>
      <c r="AX595" s="14" t="s">
        <v>75</v>
      </c>
      <c r="AY595" s="175" t="s">
        <v>273</v>
      </c>
    </row>
    <row r="596" spans="2:65" s="14" customFormat="1">
      <c r="B596" s="174"/>
      <c r="D596" s="159" t="s">
        <v>278</v>
      </c>
      <c r="E596" s="175" t="s">
        <v>1</v>
      </c>
      <c r="F596" s="176" t="s">
        <v>941</v>
      </c>
      <c r="H596" s="177">
        <v>5.4</v>
      </c>
      <c r="I596" s="178"/>
      <c r="L596" s="174"/>
      <c r="M596" s="179"/>
      <c r="T596" s="180"/>
      <c r="AT596" s="175" t="s">
        <v>278</v>
      </c>
      <c r="AU596" s="175" t="s">
        <v>88</v>
      </c>
      <c r="AV596" s="14" t="s">
        <v>88</v>
      </c>
      <c r="AW596" s="14" t="s">
        <v>32</v>
      </c>
      <c r="AX596" s="14" t="s">
        <v>75</v>
      </c>
      <c r="AY596" s="175" t="s">
        <v>273</v>
      </c>
    </row>
    <row r="597" spans="2:65" s="14" customFormat="1">
      <c r="B597" s="174"/>
      <c r="D597" s="159" t="s">
        <v>278</v>
      </c>
      <c r="E597" s="175" t="s">
        <v>1</v>
      </c>
      <c r="F597" s="176" t="s">
        <v>942</v>
      </c>
      <c r="H597" s="177">
        <v>9.6</v>
      </c>
      <c r="I597" s="178"/>
      <c r="L597" s="174"/>
      <c r="M597" s="179"/>
      <c r="T597" s="180"/>
      <c r="AT597" s="175" t="s">
        <v>278</v>
      </c>
      <c r="AU597" s="175" t="s">
        <v>88</v>
      </c>
      <c r="AV597" s="14" t="s">
        <v>88</v>
      </c>
      <c r="AW597" s="14" t="s">
        <v>32</v>
      </c>
      <c r="AX597" s="14" t="s">
        <v>75</v>
      </c>
      <c r="AY597" s="175" t="s">
        <v>273</v>
      </c>
    </row>
    <row r="598" spans="2:65" s="14" customFormat="1">
      <c r="B598" s="174"/>
      <c r="D598" s="159" t="s">
        <v>278</v>
      </c>
      <c r="E598" s="175" t="s">
        <v>1</v>
      </c>
      <c r="F598" s="176" t="s">
        <v>943</v>
      </c>
      <c r="H598" s="177">
        <v>3.2</v>
      </c>
      <c r="I598" s="178"/>
      <c r="L598" s="174"/>
      <c r="M598" s="179"/>
      <c r="T598" s="180"/>
      <c r="AT598" s="175" t="s">
        <v>278</v>
      </c>
      <c r="AU598" s="175" t="s">
        <v>88</v>
      </c>
      <c r="AV598" s="14" t="s">
        <v>88</v>
      </c>
      <c r="AW598" s="14" t="s">
        <v>32</v>
      </c>
      <c r="AX598" s="14" t="s">
        <v>75</v>
      </c>
      <c r="AY598" s="175" t="s">
        <v>273</v>
      </c>
    </row>
    <row r="599" spans="2:65" s="13" customFormat="1">
      <c r="B599" s="165"/>
      <c r="D599" s="159" t="s">
        <v>278</v>
      </c>
      <c r="E599" s="166" t="s">
        <v>1</v>
      </c>
      <c r="F599" s="167" t="s">
        <v>285</v>
      </c>
      <c r="H599" s="168">
        <v>24.2</v>
      </c>
      <c r="I599" s="169"/>
      <c r="L599" s="165"/>
      <c r="M599" s="170"/>
      <c r="T599" s="171"/>
      <c r="AT599" s="166" t="s">
        <v>278</v>
      </c>
      <c r="AU599" s="166" t="s">
        <v>88</v>
      </c>
      <c r="AV599" s="13" t="s">
        <v>126</v>
      </c>
      <c r="AW599" s="13" t="s">
        <v>32</v>
      </c>
      <c r="AX599" s="13" t="s">
        <v>82</v>
      </c>
      <c r="AY599" s="166" t="s">
        <v>273</v>
      </c>
    </row>
    <row r="600" spans="2:65" s="1" customFormat="1" ht="24.2" customHeight="1">
      <c r="B600" s="143"/>
      <c r="C600" s="144" t="s">
        <v>944</v>
      </c>
      <c r="D600" s="144" t="s">
        <v>274</v>
      </c>
      <c r="E600" s="145" t="s">
        <v>945</v>
      </c>
      <c r="F600" s="146" t="s">
        <v>946</v>
      </c>
      <c r="G600" s="147" t="s">
        <v>338</v>
      </c>
      <c r="H600" s="148">
        <v>8.8000000000000007</v>
      </c>
      <c r="I600" s="149"/>
      <c r="J600" s="150">
        <f>ROUND(I600*H600,2)</f>
        <v>0</v>
      </c>
      <c r="K600" s="151"/>
      <c r="L600" s="32"/>
      <c r="M600" s="152" t="s">
        <v>1</v>
      </c>
      <c r="N600" s="153" t="s">
        <v>41</v>
      </c>
      <c r="P600" s="154">
        <f>O600*H600</f>
        <v>0</v>
      </c>
      <c r="Q600" s="154">
        <v>0</v>
      </c>
      <c r="R600" s="154">
        <f>Q600*H600</f>
        <v>0</v>
      </c>
      <c r="S600" s="154">
        <v>6.3E-2</v>
      </c>
      <c r="T600" s="155">
        <f>S600*H600</f>
        <v>0.5544</v>
      </c>
      <c r="AR600" s="156" t="s">
        <v>126</v>
      </c>
      <c r="AT600" s="156" t="s">
        <v>274</v>
      </c>
      <c r="AU600" s="156" t="s">
        <v>88</v>
      </c>
      <c r="AY600" s="17" t="s">
        <v>273</v>
      </c>
      <c r="BE600" s="157">
        <f>IF(N600="základná",J600,0)</f>
        <v>0</v>
      </c>
      <c r="BF600" s="157">
        <f>IF(N600="znížená",J600,0)</f>
        <v>0</v>
      </c>
      <c r="BG600" s="157">
        <f>IF(N600="zákl. prenesená",J600,0)</f>
        <v>0</v>
      </c>
      <c r="BH600" s="157">
        <f>IF(N600="zníž. prenesená",J600,0)</f>
        <v>0</v>
      </c>
      <c r="BI600" s="157">
        <f>IF(N600="nulová",J600,0)</f>
        <v>0</v>
      </c>
      <c r="BJ600" s="17" t="s">
        <v>88</v>
      </c>
      <c r="BK600" s="157">
        <f>ROUND(I600*H600,2)</f>
        <v>0</v>
      </c>
      <c r="BL600" s="17" t="s">
        <v>126</v>
      </c>
      <c r="BM600" s="156" t="s">
        <v>947</v>
      </c>
    </row>
    <row r="601" spans="2:65" s="14" customFormat="1">
      <c r="B601" s="174"/>
      <c r="D601" s="159" t="s">
        <v>278</v>
      </c>
      <c r="E601" s="175" t="s">
        <v>1</v>
      </c>
      <c r="F601" s="176" t="s">
        <v>948</v>
      </c>
      <c r="H601" s="177">
        <v>5.8</v>
      </c>
      <c r="I601" s="178"/>
      <c r="L601" s="174"/>
      <c r="M601" s="179"/>
      <c r="T601" s="180"/>
      <c r="AT601" s="175" t="s">
        <v>278</v>
      </c>
      <c r="AU601" s="175" t="s">
        <v>88</v>
      </c>
      <c r="AV601" s="14" t="s">
        <v>88</v>
      </c>
      <c r="AW601" s="14" t="s">
        <v>32</v>
      </c>
      <c r="AX601" s="14" t="s">
        <v>75</v>
      </c>
      <c r="AY601" s="175" t="s">
        <v>273</v>
      </c>
    </row>
    <row r="602" spans="2:65" s="14" customFormat="1">
      <c r="B602" s="174"/>
      <c r="D602" s="159" t="s">
        <v>278</v>
      </c>
      <c r="E602" s="175" t="s">
        <v>1</v>
      </c>
      <c r="F602" s="176" t="s">
        <v>949</v>
      </c>
      <c r="H602" s="177">
        <v>3</v>
      </c>
      <c r="I602" s="178"/>
      <c r="L602" s="174"/>
      <c r="M602" s="179"/>
      <c r="T602" s="180"/>
      <c r="AT602" s="175" t="s">
        <v>278</v>
      </c>
      <c r="AU602" s="175" t="s">
        <v>88</v>
      </c>
      <c r="AV602" s="14" t="s">
        <v>88</v>
      </c>
      <c r="AW602" s="14" t="s">
        <v>32</v>
      </c>
      <c r="AX602" s="14" t="s">
        <v>75</v>
      </c>
      <c r="AY602" s="175" t="s">
        <v>273</v>
      </c>
    </row>
    <row r="603" spans="2:65" s="13" customFormat="1">
      <c r="B603" s="165"/>
      <c r="D603" s="159" t="s">
        <v>278</v>
      </c>
      <c r="E603" s="166" t="s">
        <v>1</v>
      </c>
      <c r="F603" s="167" t="s">
        <v>285</v>
      </c>
      <c r="H603" s="168">
        <v>8.8000000000000007</v>
      </c>
      <c r="I603" s="169"/>
      <c r="L603" s="165"/>
      <c r="M603" s="170"/>
      <c r="T603" s="171"/>
      <c r="AT603" s="166" t="s">
        <v>278</v>
      </c>
      <c r="AU603" s="166" t="s">
        <v>88</v>
      </c>
      <c r="AV603" s="13" t="s">
        <v>126</v>
      </c>
      <c r="AW603" s="13" t="s">
        <v>32</v>
      </c>
      <c r="AX603" s="13" t="s">
        <v>82</v>
      </c>
      <c r="AY603" s="166" t="s">
        <v>273</v>
      </c>
    </row>
    <row r="604" spans="2:65" s="1" customFormat="1" ht="24.2" customHeight="1">
      <c r="B604" s="143"/>
      <c r="C604" s="144" t="s">
        <v>950</v>
      </c>
      <c r="D604" s="144" t="s">
        <v>274</v>
      </c>
      <c r="E604" s="145" t="s">
        <v>951</v>
      </c>
      <c r="F604" s="146" t="s">
        <v>952</v>
      </c>
      <c r="G604" s="147" t="s">
        <v>953</v>
      </c>
      <c r="H604" s="148">
        <v>65</v>
      </c>
      <c r="I604" s="149"/>
      <c r="J604" s="150">
        <f>ROUND(I604*H604,2)</f>
        <v>0</v>
      </c>
      <c r="K604" s="151"/>
      <c r="L604" s="32"/>
      <c r="M604" s="152" t="s">
        <v>1</v>
      </c>
      <c r="N604" s="153" t="s">
        <v>41</v>
      </c>
      <c r="P604" s="154">
        <f>O604*H604</f>
        <v>0</v>
      </c>
      <c r="Q604" s="154">
        <v>9.4499999999999993E-6</v>
      </c>
      <c r="R604" s="154">
        <f>Q604*H604</f>
        <v>6.1425E-4</v>
      </c>
      <c r="S604" s="154">
        <v>1.4999999999999999E-4</v>
      </c>
      <c r="T604" s="155">
        <f>S604*H604</f>
        <v>9.75E-3</v>
      </c>
      <c r="AR604" s="156" t="s">
        <v>126</v>
      </c>
      <c r="AT604" s="156" t="s">
        <v>274</v>
      </c>
      <c r="AU604" s="156" t="s">
        <v>88</v>
      </c>
      <c r="AY604" s="17" t="s">
        <v>273</v>
      </c>
      <c r="BE604" s="157">
        <f>IF(N604="základná",J604,0)</f>
        <v>0</v>
      </c>
      <c r="BF604" s="157">
        <f>IF(N604="znížená",J604,0)</f>
        <v>0</v>
      </c>
      <c r="BG604" s="157">
        <f>IF(N604="zákl. prenesená",J604,0)</f>
        <v>0</v>
      </c>
      <c r="BH604" s="157">
        <f>IF(N604="zníž. prenesená",J604,0)</f>
        <v>0</v>
      </c>
      <c r="BI604" s="157">
        <f>IF(N604="nulová",J604,0)</f>
        <v>0</v>
      </c>
      <c r="BJ604" s="17" t="s">
        <v>88</v>
      </c>
      <c r="BK604" s="157">
        <f>ROUND(I604*H604,2)</f>
        <v>0</v>
      </c>
      <c r="BL604" s="17" t="s">
        <v>126</v>
      </c>
      <c r="BM604" s="156" t="s">
        <v>954</v>
      </c>
    </row>
    <row r="605" spans="2:65" s="14" customFormat="1">
      <c r="B605" s="174"/>
      <c r="D605" s="159" t="s">
        <v>278</v>
      </c>
      <c r="E605" s="175" t="s">
        <v>1</v>
      </c>
      <c r="F605" s="176" t="s">
        <v>955</v>
      </c>
      <c r="H605" s="177">
        <v>40</v>
      </c>
      <c r="I605" s="178"/>
      <c r="L605" s="174"/>
      <c r="M605" s="179"/>
      <c r="T605" s="180"/>
      <c r="AT605" s="175" t="s">
        <v>278</v>
      </c>
      <c r="AU605" s="175" t="s">
        <v>88</v>
      </c>
      <c r="AV605" s="14" t="s">
        <v>88</v>
      </c>
      <c r="AW605" s="14" t="s">
        <v>32</v>
      </c>
      <c r="AX605" s="14" t="s">
        <v>75</v>
      </c>
      <c r="AY605" s="175" t="s">
        <v>273</v>
      </c>
    </row>
    <row r="606" spans="2:65" s="14" customFormat="1">
      <c r="B606" s="174"/>
      <c r="D606" s="159" t="s">
        <v>278</v>
      </c>
      <c r="E606" s="175" t="s">
        <v>1</v>
      </c>
      <c r="F606" s="176" t="s">
        <v>956</v>
      </c>
      <c r="H606" s="177">
        <v>25</v>
      </c>
      <c r="I606" s="178"/>
      <c r="L606" s="174"/>
      <c r="M606" s="179"/>
      <c r="T606" s="180"/>
      <c r="AT606" s="175" t="s">
        <v>278</v>
      </c>
      <c r="AU606" s="175" t="s">
        <v>88</v>
      </c>
      <c r="AV606" s="14" t="s">
        <v>88</v>
      </c>
      <c r="AW606" s="14" t="s">
        <v>32</v>
      </c>
      <c r="AX606" s="14" t="s">
        <v>75</v>
      </c>
      <c r="AY606" s="175" t="s">
        <v>273</v>
      </c>
    </row>
    <row r="607" spans="2:65" s="13" customFormat="1">
      <c r="B607" s="165"/>
      <c r="D607" s="159" t="s">
        <v>278</v>
      </c>
      <c r="E607" s="166" t="s">
        <v>1</v>
      </c>
      <c r="F607" s="167" t="s">
        <v>285</v>
      </c>
      <c r="H607" s="168">
        <v>65</v>
      </c>
      <c r="I607" s="169"/>
      <c r="L607" s="165"/>
      <c r="M607" s="170"/>
      <c r="T607" s="171"/>
      <c r="AT607" s="166" t="s">
        <v>278</v>
      </c>
      <c r="AU607" s="166" t="s">
        <v>88</v>
      </c>
      <c r="AV607" s="13" t="s">
        <v>126</v>
      </c>
      <c r="AW607" s="13" t="s">
        <v>32</v>
      </c>
      <c r="AX607" s="13" t="s">
        <v>82</v>
      </c>
      <c r="AY607" s="166" t="s">
        <v>273</v>
      </c>
    </row>
    <row r="608" spans="2:65" s="1" customFormat="1" ht="24.2" customHeight="1">
      <c r="B608" s="143"/>
      <c r="C608" s="144" t="s">
        <v>957</v>
      </c>
      <c r="D608" s="144" t="s">
        <v>274</v>
      </c>
      <c r="E608" s="145" t="s">
        <v>958</v>
      </c>
      <c r="F608" s="146" t="s">
        <v>959</v>
      </c>
      <c r="G608" s="147" t="s">
        <v>953</v>
      </c>
      <c r="H608" s="148">
        <v>65</v>
      </c>
      <c r="I608" s="149"/>
      <c r="J608" s="150">
        <f>ROUND(I608*H608,2)</f>
        <v>0</v>
      </c>
      <c r="K608" s="151"/>
      <c r="L608" s="32"/>
      <c r="M608" s="152" t="s">
        <v>1</v>
      </c>
      <c r="N608" s="153" t="s">
        <v>41</v>
      </c>
      <c r="P608" s="154">
        <f>O608*H608</f>
        <v>0</v>
      </c>
      <c r="Q608" s="154">
        <v>3.3890000000000002E-5</v>
      </c>
      <c r="R608" s="154">
        <f>Q608*H608</f>
        <v>2.2028500000000001E-3</v>
      </c>
      <c r="S608" s="154">
        <v>3.6000000000000002E-4</v>
      </c>
      <c r="T608" s="155">
        <f>S608*H608</f>
        <v>2.3400000000000001E-2</v>
      </c>
      <c r="AR608" s="156" t="s">
        <v>126</v>
      </c>
      <c r="AT608" s="156" t="s">
        <v>274</v>
      </c>
      <c r="AU608" s="156" t="s">
        <v>88</v>
      </c>
      <c r="AY608" s="17" t="s">
        <v>273</v>
      </c>
      <c r="BE608" s="157">
        <f>IF(N608="základná",J608,0)</f>
        <v>0</v>
      </c>
      <c r="BF608" s="157">
        <f>IF(N608="znížená",J608,0)</f>
        <v>0</v>
      </c>
      <c r="BG608" s="157">
        <f>IF(N608="zákl. prenesená",J608,0)</f>
        <v>0</v>
      </c>
      <c r="BH608" s="157">
        <f>IF(N608="zníž. prenesená",J608,0)</f>
        <v>0</v>
      </c>
      <c r="BI608" s="157">
        <f>IF(N608="nulová",J608,0)</f>
        <v>0</v>
      </c>
      <c r="BJ608" s="17" t="s">
        <v>88</v>
      </c>
      <c r="BK608" s="157">
        <f>ROUND(I608*H608,2)</f>
        <v>0</v>
      </c>
      <c r="BL608" s="17" t="s">
        <v>126</v>
      </c>
      <c r="BM608" s="156" t="s">
        <v>960</v>
      </c>
    </row>
    <row r="609" spans="2:65" s="14" customFormat="1">
      <c r="B609" s="174"/>
      <c r="D609" s="159" t="s">
        <v>278</v>
      </c>
      <c r="E609" s="175" t="s">
        <v>1</v>
      </c>
      <c r="F609" s="176" t="s">
        <v>961</v>
      </c>
      <c r="H609" s="177">
        <v>40</v>
      </c>
      <c r="I609" s="178"/>
      <c r="L609" s="174"/>
      <c r="M609" s="179"/>
      <c r="T609" s="180"/>
      <c r="AT609" s="175" t="s">
        <v>278</v>
      </c>
      <c r="AU609" s="175" t="s">
        <v>88</v>
      </c>
      <c r="AV609" s="14" t="s">
        <v>88</v>
      </c>
      <c r="AW609" s="14" t="s">
        <v>32</v>
      </c>
      <c r="AX609" s="14" t="s">
        <v>75</v>
      </c>
      <c r="AY609" s="175" t="s">
        <v>273</v>
      </c>
    </row>
    <row r="610" spans="2:65" s="14" customFormat="1">
      <c r="B610" s="174"/>
      <c r="D610" s="159" t="s">
        <v>278</v>
      </c>
      <c r="E610" s="175" t="s">
        <v>1</v>
      </c>
      <c r="F610" s="176" t="s">
        <v>962</v>
      </c>
      <c r="H610" s="177">
        <v>25</v>
      </c>
      <c r="I610" s="178"/>
      <c r="L610" s="174"/>
      <c r="M610" s="179"/>
      <c r="T610" s="180"/>
      <c r="AT610" s="175" t="s">
        <v>278</v>
      </c>
      <c r="AU610" s="175" t="s">
        <v>88</v>
      </c>
      <c r="AV610" s="14" t="s">
        <v>88</v>
      </c>
      <c r="AW610" s="14" t="s">
        <v>32</v>
      </c>
      <c r="AX610" s="14" t="s">
        <v>75</v>
      </c>
      <c r="AY610" s="175" t="s">
        <v>273</v>
      </c>
    </row>
    <row r="611" spans="2:65" s="13" customFormat="1">
      <c r="B611" s="165"/>
      <c r="D611" s="159" t="s">
        <v>278</v>
      </c>
      <c r="E611" s="166" t="s">
        <v>1</v>
      </c>
      <c r="F611" s="167" t="s">
        <v>285</v>
      </c>
      <c r="H611" s="168">
        <v>65</v>
      </c>
      <c r="I611" s="169"/>
      <c r="L611" s="165"/>
      <c r="M611" s="170"/>
      <c r="T611" s="171"/>
      <c r="AT611" s="166" t="s">
        <v>278</v>
      </c>
      <c r="AU611" s="166" t="s">
        <v>88</v>
      </c>
      <c r="AV611" s="13" t="s">
        <v>126</v>
      </c>
      <c r="AW611" s="13" t="s">
        <v>32</v>
      </c>
      <c r="AX611" s="13" t="s">
        <v>82</v>
      </c>
      <c r="AY611" s="166" t="s">
        <v>273</v>
      </c>
    </row>
    <row r="612" spans="2:65" s="1" customFormat="1" ht="33" customHeight="1">
      <c r="B612" s="143"/>
      <c r="C612" s="144" t="s">
        <v>963</v>
      </c>
      <c r="D612" s="144" t="s">
        <v>274</v>
      </c>
      <c r="E612" s="145" t="s">
        <v>964</v>
      </c>
      <c r="F612" s="146" t="s">
        <v>965</v>
      </c>
      <c r="G612" s="147" t="s">
        <v>318</v>
      </c>
      <c r="H612" s="148">
        <v>7</v>
      </c>
      <c r="I612" s="149"/>
      <c r="J612" s="150">
        <f>ROUND(I612*H612,2)</f>
        <v>0</v>
      </c>
      <c r="K612" s="151"/>
      <c r="L612" s="32"/>
      <c r="M612" s="152" t="s">
        <v>1</v>
      </c>
      <c r="N612" s="153" t="s">
        <v>41</v>
      </c>
      <c r="P612" s="154">
        <f>O612*H612</f>
        <v>0</v>
      </c>
      <c r="Q612" s="154">
        <v>0</v>
      </c>
      <c r="R612" s="154">
        <f>Q612*H612</f>
        <v>0</v>
      </c>
      <c r="S612" s="154">
        <v>5.8999999999999997E-2</v>
      </c>
      <c r="T612" s="155">
        <f>S612*H612</f>
        <v>0.41299999999999998</v>
      </c>
      <c r="AR612" s="156" t="s">
        <v>126</v>
      </c>
      <c r="AT612" s="156" t="s">
        <v>274</v>
      </c>
      <c r="AU612" s="156" t="s">
        <v>88</v>
      </c>
      <c r="AY612" s="17" t="s">
        <v>273</v>
      </c>
      <c r="BE612" s="157">
        <f>IF(N612="základná",J612,0)</f>
        <v>0</v>
      </c>
      <c r="BF612" s="157">
        <f>IF(N612="znížená",J612,0)</f>
        <v>0</v>
      </c>
      <c r="BG612" s="157">
        <f>IF(N612="zákl. prenesená",J612,0)</f>
        <v>0</v>
      </c>
      <c r="BH612" s="157">
        <f>IF(N612="zníž. prenesená",J612,0)</f>
        <v>0</v>
      </c>
      <c r="BI612" s="157">
        <f>IF(N612="nulová",J612,0)</f>
        <v>0</v>
      </c>
      <c r="BJ612" s="17" t="s">
        <v>88</v>
      </c>
      <c r="BK612" s="157">
        <f>ROUND(I612*H612,2)</f>
        <v>0</v>
      </c>
      <c r="BL612" s="17" t="s">
        <v>126</v>
      </c>
      <c r="BM612" s="156" t="s">
        <v>966</v>
      </c>
    </row>
    <row r="613" spans="2:65" s="14" customFormat="1">
      <c r="B613" s="174"/>
      <c r="D613" s="159" t="s">
        <v>278</v>
      </c>
      <c r="E613" s="175" t="s">
        <v>1</v>
      </c>
      <c r="F613" s="176" t="s">
        <v>967</v>
      </c>
      <c r="H613" s="177">
        <v>7</v>
      </c>
      <c r="I613" s="178"/>
      <c r="L613" s="174"/>
      <c r="M613" s="179"/>
      <c r="T613" s="180"/>
      <c r="AT613" s="175" t="s">
        <v>278</v>
      </c>
      <c r="AU613" s="175" t="s">
        <v>88</v>
      </c>
      <c r="AV613" s="14" t="s">
        <v>88</v>
      </c>
      <c r="AW613" s="14" t="s">
        <v>32</v>
      </c>
      <c r="AX613" s="14" t="s">
        <v>75</v>
      </c>
      <c r="AY613" s="175" t="s">
        <v>273</v>
      </c>
    </row>
    <row r="614" spans="2:65" s="13" customFormat="1">
      <c r="B614" s="165"/>
      <c r="D614" s="159" t="s">
        <v>278</v>
      </c>
      <c r="E614" s="166" t="s">
        <v>1</v>
      </c>
      <c r="F614" s="167" t="s">
        <v>285</v>
      </c>
      <c r="H614" s="168">
        <v>7</v>
      </c>
      <c r="I614" s="169"/>
      <c r="L614" s="165"/>
      <c r="M614" s="170"/>
      <c r="T614" s="171"/>
      <c r="AT614" s="166" t="s">
        <v>278</v>
      </c>
      <c r="AU614" s="166" t="s">
        <v>88</v>
      </c>
      <c r="AV614" s="13" t="s">
        <v>126</v>
      </c>
      <c r="AW614" s="13" t="s">
        <v>32</v>
      </c>
      <c r="AX614" s="13" t="s">
        <v>82</v>
      </c>
      <c r="AY614" s="166" t="s">
        <v>273</v>
      </c>
    </row>
    <row r="615" spans="2:65" s="1" customFormat="1" ht="33" customHeight="1">
      <c r="B615" s="143"/>
      <c r="C615" s="144" t="s">
        <v>968</v>
      </c>
      <c r="D615" s="144" t="s">
        <v>274</v>
      </c>
      <c r="E615" s="145" t="s">
        <v>969</v>
      </c>
      <c r="F615" s="146" t="s">
        <v>970</v>
      </c>
      <c r="G615" s="147" t="s">
        <v>318</v>
      </c>
      <c r="H615" s="148">
        <v>3</v>
      </c>
      <c r="I615" s="149"/>
      <c r="J615" s="150">
        <f>ROUND(I615*H615,2)</f>
        <v>0</v>
      </c>
      <c r="K615" s="151"/>
      <c r="L615" s="32"/>
      <c r="M615" s="152" t="s">
        <v>1</v>
      </c>
      <c r="N615" s="153" t="s">
        <v>41</v>
      </c>
      <c r="P615" s="154">
        <f>O615*H615</f>
        <v>0</v>
      </c>
      <c r="Q615" s="154">
        <v>0</v>
      </c>
      <c r="R615" s="154">
        <f>Q615*H615</f>
        <v>0</v>
      </c>
      <c r="S615" s="154">
        <v>0.16500000000000001</v>
      </c>
      <c r="T615" s="155">
        <f>S615*H615</f>
        <v>0.495</v>
      </c>
      <c r="AR615" s="156" t="s">
        <v>126</v>
      </c>
      <c r="AT615" s="156" t="s">
        <v>274</v>
      </c>
      <c r="AU615" s="156" t="s">
        <v>88</v>
      </c>
      <c r="AY615" s="17" t="s">
        <v>273</v>
      </c>
      <c r="BE615" s="157">
        <f>IF(N615="základná",J615,0)</f>
        <v>0</v>
      </c>
      <c r="BF615" s="157">
        <f>IF(N615="znížená",J615,0)</f>
        <v>0</v>
      </c>
      <c r="BG615" s="157">
        <f>IF(N615="zákl. prenesená",J615,0)</f>
        <v>0</v>
      </c>
      <c r="BH615" s="157">
        <f>IF(N615="zníž. prenesená",J615,0)</f>
        <v>0</v>
      </c>
      <c r="BI615" s="157">
        <f>IF(N615="nulová",J615,0)</f>
        <v>0</v>
      </c>
      <c r="BJ615" s="17" t="s">
        <v>88</v>
      </c>
      <c r="BK615" s="157">
        <f>ROUND(I615*H615,2)</f>
        <v>0</v>
      </c>
      <c r="BL615" s="17" t="s">
        <v>126</v>
      </c>
      <c r="BM615" s="156" t="s">
        <v>971</v>
      </c>
    </row>
    <row r="616" spans="2:65" s="14" customFormat="1">
      <c r="B616" s="174"/>
      <c r="D616" s="159" t="s">
        <v>278</v>
      </c>
      <c r="E616" s="175" t="s">
        <v>1</v>
      </c>
      <c r="F616" s="176" t="s">
        <v>972</v>
      </c>
      <c r="H616" s="177">
        <v>3</v>
      </c>
      <c r="I616" s="178"/>
      <c r="L616" s="174"/>
      <c r="M616" s="179"/>
      <c r="T616" s="180"/>
      <c r="AT616" s="175" t="s">
        <v>278</v>
      </c>
      <c r="AU616" s="175" t="s">
        <v>88</v>
      </c>
      <c r="AV616" s="14" t="s">
        <v>88</v>
      </c>
      <c r="AW616" s="14" t="s">
        <v>32</v>
      </c>
      <c r="AX616" s="14" t="s">
        <v>75</v>
      </c>
      <c r="AY616" s="175" t="s">
        <v>273</v>
      </c>
    </row>
    <row r="617" spans="2:65" s="13" customFormat="1">
      <c r="B617" s="165"/>
      <c r="D617" s="159" t="s">
        <v>278</v>
      </c>
      <c r="E617" s="166" t="s">
        <v>1</v>
      </c>
      <c r="F617" s="167" t="s">
        <v>285</v>
      </c>
      <c r="H617" s="168">
        <v>3</v>
      </c>
      <c r="I617" s="169"/>
      <c r="L617" s="165"/>
      <c r="M617" s="170"/>
      <c r="T617" s="171"/>
      <c r="AT617" s="166" t="s">
        <v>278</v>
      </c>
      <c r="AU617" s="166" t="s">
        <v>88</v>
      </c>
      <c r="AV617" s="13" t="s">
        <v>126</v>
      </c>
      <c r="AW617" s="13" t="s">
        <v>32</v>
      </c>
      <c r="AX617" s="13" t="s">
        <v>82</v>
      </c>
      <c r="AY617" s="166" t="s">
        <v>273</v>
      </c>
    </row>
    <row r="618" spans="2:65" s="1" customFormat="1" ht="24.2" customHeight="1">
      <c r="B618" s="143"/>
      <c r="C618" s="144" t="s">
        <v>611</v>
      </c>
      <c r="D618" s="144" t="s">
        <v>274</v>
      </c>
      <c r="E618" s="145" t="s">
        <v>973</v>
      </c>
      <c r="F618" s="146" t="s">
        <v>974</v>
      </c>
      <c r="G618" s="147" t="s">
        <v>953</v>
      </c>
      <c r="H618" s="148">
        <v>25</v>
      </c>
      <c r="I618" s="149"/>
      <c r="J618" s="150">
        <f>ROUND(I618*H618,2)</f>
        <v>0</v>
      </c>
      <c r="K618" s="151"/>
      <c r="L618" s="32"/>
      <c r="M618" s="152" t="s">
        <v>1</v>
      </c>
      <c r="N618" s="153" t="s">
        <v>41</v>
      </c>
      <c r="P618" s="154">
        <f>O618*H618</f>
        <v>0</v>
      </c>
      <c r="Q618" s="154">
        <v>1.043E-5</v>
      </c>
      <c r="R618" s="154">
        <f>Q618*H618</f>
        <v>2.6075000000000002E-4</v>
      </c>
      <c r="S618" s="154">
        <v>2.1000000000000001E-4</v>
      </c>
      <c r="T618" s="155">
        <f>S618*H618</f>
        <v>5.2500000000000003E-3</v>
      </c>
      <c r="AR618" s="156" t="s">
        <v>126</v>
      </c>
      <c r="AT618" s="156" t="s">
        <v>274</v>
      </c>
      <c r="AU618" s="156" t="s">
        <v>88</v>
      </c>
      <c r="AY618" s="17" t="s">
        <v>273</v>
      </c>
      <c r="BE618" s="157">
        <f>IF(N618="základná",J618,0)</f>
        <v>0</v>
      </c>
      <c r="BF618" s="157">
        <f>IF(N618="znížená",J618,0)</f>
        <v>0</v>
      </c>
      <c r="BG618" s="157">
        <f>IF(N618="zákl. prenesená",J618,0)</f>
        <v>0</v>
      </c>
      <c r="BH618" s="157">
        <f>IF(N618="zníž. prenesená",J618,0)</f>
        <v>0</v>
      </c>
      <c r="BI618" s="157">
        <f>IF(N618="nulová",J618,0)</f>
        <v>0</v>
      </c>
      <c r="BJ618" s="17" t="s">
        <v>88</v>
      </c>
      <c r="BK618" s="157">
        <f>ROUND(I618*H618,2)</f>
        <v>0</v>
      </c>
      <c r="BL618" s="17" t="s">
        <v>126</v>
      </c>
      <c r="BM618" s="156" t="s">
        <v>975</v>
      </c>
    </row>
    <row r="619" spans="2:65" s="14" customFormat="1">
      <c r="B619" s="174"/>
      <c r="D619" s="159" t="s">
        <v>278</v>
      </c>
      <c r="E619" s="175" t="s">
        <v>1</v>
      </c>
      <c r="F619" s="176" t="s">
        <v>976</v>
      </c>
      <c r="H619" s="177">
        <v>25</v>
      </c>
      <c r="I619" s="178"/>
      <c r="L619" s="174"/>
      <c r="M619" s="179"/>
      <c r="T619" s="180"/>
      <c r="AT619" s="175" t="s">
        <v>278</v>
      </c>
      <c r="AU619" s="175" t="s">
        <v>88</v>
      </c>
      <c r="AV619" s="14" t="s">
        <v>88</v>
      </c>
      <c r="AW619" s="14" t="s">
        <v>32</v>
      </c>
      <c r="AX619" s="14" t="s">
        <v>82</v>
      </c>
      <c r="AY619" s="175" t="s">
        <v>273</v>
      </c>
    </row>
    <row r="620" spans="2:65" s="1" customFormat="1" ht="24.2" customHeight="1">
      <c r="B620" s="143"/>
      <c r="C620" s="144" t="s">
        <v>977</v>
      </c>
      <c r="D620" s="144" t="s">
        <v>274</v>
      </c>
      <c r="E620" s="145" t="s">
        <v>978</v>
      </c>
      <c r="F620" s="146" t="s">
        <v>979</v>
      </c>
      <c r="G620" s="147" t="s">
        <v>953</v>
      </c>
      <c r="H620" s="148">
        <v>50</v>
      </c>
      <c r="I620" s="149"/>
      <c r="J620" s="150">
        <f>ROUND(I620*H620,2)</f>
        <v>0</v>
      </c>
      <c r="K620" s="151"/>
      <c r="L620" s="32"/>
      <c r="M620" s="152" t="s">
        <v>1</v>
      </c>
      <c r="N620" s="153" t="s">
        <v>41</v>
      </c>
      <c r="P620" s="154">
        <f>O620*H620</f>
        <v>0</v>
      </c>
      <c r="Q620" s="154">
        <v>3.362E-5</v>
      </c>
      <c r="R620" s="154">
        <f>Q620*H620</f>
        <v>1.681E-3</v>
      </c>
      <c r="S620" s="154">
        <v>4.4000000000000002E-4</v>
      </c>
      <c r="T620" s="155">
        <f>S620*H620</f>
        <v>2.2000000000000002E-2</v>
      </c>
      <c r="AR620" s="156" t="s">
        <v>126</v>
      </c>
      <c r="AT620" s="156" t="s">
        <v>274</v>
      </c>
      <c r="AU620" s="156" t="s">
        <v>88</v>
      </c>
      <c r="AY620" s="17" t="s">
        <v>273</v>
      </c>
      <c r="BE620" s="157">
        <f>IF(N620="základná",J620,0)</f>
        <v>0</v>
      </c>
      <c r="BF620" s="157">
        <f>IF(N620="znížená",J620,0)</f>
        <v>0</v>
      </c>
      <c r="BG620" s="157">
        <f>IF(N620="zákl. prenesená",J620,0)</f>
        <v>0</v>
      </c>
      <c r="BH620" s="157">
        <f>IF(N620="zníž. prenesená",J620,0)</f>
        <v>0</v>
      </c>
      <c r="BI620" s="157">
        <f>IF(N620="nulová",J620,0)</f>
        <v>0</v>
      </c>
      <c r="BJ620" s="17" t="s">
        <v>88</v>
      </c>
      <c r="BK620" s="157">
        <f>ROUND(I620*H620,2)</f>
        <v>0</v>
      </c>
      <c r="BL620" s="17" t="s">
        <v>126</v>
      </c>
      <c r="BM620" s="156" t="s">
        <v>980</v>
      </c>
    </row>
    <row r="621" spans="2:65" s="14" customFormat="1">
      <c r="B621" s="174"/>
      <c r="D621" s="159" t="s">
        <v>278</v>
      </c>
      <c r="E621" s="175" t="s">
        <v>1</v>
      </c>
      <c r="F621" s="176" t="s">
        <v>981</v>
      </c>
      <c r="H621" s="177">
        <v>25</v>
      </c>
      <c r="I621" s="178"/>
      <c r="L621" s="174"/>
      <c r="M621" s="179"/>
      <c r="T621" s="180"/>
      <c r="AT621" s="175" t="s">
        <v>278</v>
      </c>
      <c r="AU621" s="175" t="s">
        <v>88</v>
      </c>
      <c r="AV621" s="14" t="s">
        <v>88</v>
      </c>
      <c r="AW621" s="14" t="s">
        <v>32</v>
      </c>
      <c r="AX621" s="14" t="s">
        <v>75</v>
      </c>
      <c r="AY621" s="175" t="s">
        <v>273</v>
      </c>
    </row>
    <row r="622" spans="2:65" s="14" customFormat="1">
      <c r="B622" s="174"/>
      <c r="D622" s="159" t="s">
        <v>278</v>
      </c>
      <c r="E622" s="175" t="s">
        <v>1</v>
      </c>
      <c r="F622" s="176" t="s">
        <v>982</v>
      </c>
      <c r="H622" s="177">
        <v>25</v>
      </c>
      <c r="I622" s="178"/>
      <c r="L622" s="174"/>
      <c r="M622" s="179"/>
      <c r="T622" s="180"/>
      <c r="AT622" s="175" t="s">
        <v>278</v>
      </c>
      <c r="AU622" s="175" t="s">
        <v>88</v>
      </c>
      <c r="AV622" s="14" t="s">
        <v>88</v>
      </c>
      <c r="AW622" s="14" t="s">
        <v>32</v>
      </c>
      <c r="AX622" s="14" t="s">
        <v>75</v>
      </c>
      <c r="AY622" s="175" t="s">
        <v>273</v>
      </c>
    </row>
    <row r="623" spans="2:65" s="13" customFormat="1">
      <c r="B623" s="165"/>
      <c r="D623" s="159" t="s">
        <v>278</v>
      </c>
      <c r="E623" s="166" t="s">
        <v>1</v>
      </c>
      <c r="F623" s="167" t="s">
        <v>285</v>
      </c>
      <c r="H623" s="168">
        <v>50</v>
      </c>
      <c r="I623" s="169"/>
      <c r="L623" s="165"/>
      <c r="M623" s="170"/>
      <c r="T623" s="171"/>
      <c r="AT623" s="166" t="s">
        <v>278</v>
      </c>
      <c r="AU623" s="166" t="s">
        <v>88</v>
      </c>
      <c r="AV623" s="13" t="s">
        <v>126</v>
      </c>
      <c r="AW623" s="13" t="s">
        <v>32</v>
      </c>
      <c r="AX623" s="13" t="s">
        <v>82</v>
      </c>
      <c r="AY623" s="166" t="s">
        <v>273</v>
      </c>
    </row>
    <row r="624" spans="2:65" s="1" customFormat="1" ht="33" customHeight="1">
      <c r="B624" s="143"/>
      <c r="C624" s="144" t="s">
        <v>983</v>
      </c>
      <c r="D624" s="144" t="s">
        <v>274</v>
      </c>
      <c r="E624" s="145" t="s">
        <v>984</v>
      </c>
      <c r="F624" s="146" t="s">
        <v>985</v>
      </c>
      <c r="G624" s="147" t="s">
        <v>318</v>
      </c>
      <c r="H624" s="148">
        <v>2</v>
      </c>
      <c r="I624" s="149"/>
      <c r="J624" s="150">
        <f>ROUND(I624*H624,2)</f>
        <v>0</v>
      </c>
      <c r="K624" s="151"/>
      <c r="L624" s="32"/>
      <c r="M624" s="152" t="s">
        <v>1</v>
      </c>
      <c r="N624" s="153" t="s">
        <v>41</v>
      </c>
      <c r="P624" s="154">
        <f>O624*H624</f>
        <v>0</v>
      </c>
      <c r="Q624" s="154">
        <v>0</v>
      </c>
      <c r="R624" s="154">
        <f>Q624*H624</f>
        <v>0</v>
      </c>
      <c r="S624" s="154">
        <v>0.187</v>
      </c>
      <c r="T624" s="155">
        <f>S624*H624</f>
        <v>0.374</v>
      </c>
      <c r="AR624" s="156" t="s">
        <v>126</v>
      </c>
      <c r="AT624" s="156" t="s">
        <v>274</v>
      </c>
      <c r="AU624" s="156" t="s">
        <v>88</v>
      </c>
      <c r="AY624" s="17" t="s">
        <v>273</v>
      </c>
      <c r="BE624" s="157">
        <f>IF(N624="základná",J624,0)</f>
        <v>0</v>
      </c>
      <c r="BF624" s="157">
        <f>IF(N624="znížená",J624,0)</f>
        <v>0</v>
      </c>
      <c r="BG624" s="157">
        <f>IF(N624="zákl. prenesená",J624,0)</f>
        <v>0</v>
      </c>
      <c r="BH624" s="157">
        <f>IF(N624="zníž. prenesená",J624,0)</f>
        <v>0</v>
      </c>
      <c r="BI624" s="157">
        <f>IF(N624="nulová",J624,0)</f>
        <v>0</v>
      </c>
      <c r="BJ624" s="17" t="s">
        <v>88</v>
      </c>
      <c r="BK624" s="157">
        <f>ROUND(I624*H624,2)</f>
        <v>0</v>
      </c>
      <c r="BL624" s="17" t="s">
        <v>126</v>
      </c>
      <c r="BM624" s="156" t="s">
        <v>986</v>
      </c>
    </row>
    <row r="625" spans="2:65" s="14" customFormat="1">
      <c r="B625" s="174"/>
      <c r="D625" s="159" t="s">
        <v>278</v>
      </c>
      <c r="E625" s="175" t="s">
        <v>1</v>
      </c>
      <c r="F625" s="176" t="s">
        <v>987</v>
      </c>
      <c r="H625" s="177">
        <v>2</v>
      </c>
      <c r="I625" s="178"/>
      <c r="L625" s="174"/>
      <c r="M625" s="179"/>
      <c r="T625" s="180"/>
      <c r="AT625" s="175" t="s">
        <v>278</v>
      </c>
      <c r="AU625" s="175" t="s">
        <v>88</v>
      </c>
      <c r="AV625" s="14" t="s">
        <v>88</v>
      </c>
      <c r="AW625" s="14" t="s">
        <v>32</v>
      </c>
      <c r="AX625" s="14" t="s">
        <v>75</v>
      </c>
      <c r="AY625" s="175" t="s">
        <v>273</v>
      </c>
    </row>
    <row r="626" spans="2:65" s="13" customFormat="1">
      <c r="B626" s="165"/>
      <c r="D626" s="159" t="s">
        <v>278</v>
      </c>
      <c r="E626" s="166" t="s">
        <v>1</v>
      </c>
      <c r="F626" s="167" t="s">
        <v>285</v>
      </c>
      <c r="H626" s="168">
        <v>2</v>
      </c>
      <c r="I626" s="169"/>
      <c r="L626" s="165"/>
      <c r="M626" s="170"/>
      <c r="T626" s="171"/>
      <c r="AT626" s="166" t="s">
        <v>278</v>
      </c>
      <c r="AU626" s="166" t="s">
        <v>88</v>
      </c>
      <c r="AV626" s="13" t="s">
        <v>126</v>
      </c>
      <c r="AW626" s="13" t="s">
        <v>32</v>
      </c>
      <c r="AX626" s="13" t="s">
        <v>82</v>
      </c>
      <c r="AY626" s="166" t="s">
        <v>273</v>
      </c>
    </row>
    <row r="627" spans="2:65" s="1" customFormat="1" ht="37.9" customHeight="1">
      <c r="B627" s="143"/>
      <c r="C627" s="144" t="s">
        <v>988</v>
      </c>
      <c r="D627" s="144" t="s">
        <v>274</v>
      </c>
      <c r="E627" s="145" t="s">
        <v>989</v>
      </c>
      <c r="F627" s="146" t="s">
        <v>990</v>
      </c>
      <c r="G627" s="147" t="s">
        <v>338</v>
      </c>
      <c r="H627" s="148">
        <v>71.423000000000002</v>
      </c>
      <c r="I627" s="149"/>
      <c r="J627" s="150">
        <f>ROUND(I627*H627,2)</f>
        <v>0</v>
      </c>
      <c r="K627" s="151"/>
      <c r="L627" s="32"/>
      <c r="M627" s="152" t="s">
        <v>1</v>
      </c>
      <c r="N627" s="153" t="s">
        <v>41</v>
      </c>
      <c r="P627" s="154">
        <f>O627*H627</f>
        <v>0</v>
      </c>
      <c r="Q627" s="154">
        <v>0</v>
      </c>
      <c r="R627" s="154">
        <f>Q627*H627</f>
        <v>0</v>
      </c>
      <c r="S627" s="154">
        <v>6.8000000000000005E-2</v>
      </c>
      <c r="T627" s="155">
        <f>S627*H627</f>
        <v>4.8567640000000001</v>
      </c>
      <c r="AR627" s="156" t="s">
        <v>126</v>
      </c>
      <c r="AT627" s="156" t="s">
        <v>274</v>
      </c>
      <c r="AU627" s="156" t="s">
        <v>88</v>
      </c>
      <c r="AY627" s="17" t="s">
        <v>273</v>
      </c>
      <c r="BE627" s="157">
        <f>IF(N627="základná",J627,0)</f>
        <v>0</v>
      </c>
      <c r="BF627" s="157">
        <f>IF(N627="znížená",J627,0)</f>
        <v>0</v>
      </c>
      <c r="BG627" s="157">
        <f>IF(N627="zákl. prenesená",J627,0)</f>
        <v>0</v>
      </c>
      <c r="BH627" s="157">
        <f>IF(N627="zníž. prenesená",J627,0)</f>
        <v>0</v>
      </c>
      <c r="BI627" s="157">
        <f>IF(N627="nulová",J627,0)</f>
        <v>0</v>
      </c>
      <c r="BJ627" s="17" t="s">
        <v>88</v>
      </c>
      <c r="BK627" s="157">
        <f>ROUND(I627*H627,2)</f>
        <v>0</v>
      </c>
      <c r="BL627" s="17" t="s">
        <v>126</v>
      </c>
      <c r="BM627" s="156" t="s">
        <v>991</v>
      </c>
    </row>
    <row r="628" spans="2:65" s="14" customFormat="1">
      <c r="B628" s="174"/>
      <c r="D628" s="159" t="s">
        <v>278</v>
      </c>
      <c r="E628" s="175" t="s">
        <v>1</v>
      </c>
      <c r="F628" s="176" t="s">
        <v>992</v>
      </c>
      <c r="H628" s="177">
        <v>21.286000000000001</v>
      </c>
      <c r="I628" s="178"/>
      <c r="L628" s="174"/>
      <c r="M628" s="179"/>
      <c r="T628" s="180"/>
      <c r="AT628" s="175" t="s">
        <v>278</v>
      </c>
      <c r="AU628" s="175" t="s">
        <v>88</v>
      </c>
      <c r="AV628" s="14" t="s">
        <v>88</v>
      </c>
      <c r="AW628" s="14" t="s">
        <v>32</v>
      </c>
      <c r="AX628" s="14" t="s">
        <v>75</v>
      </c>
      <c r="AY628" s="175" t="s">
        <v>273</v>
      </c>
    </row>
    <row r="629" spans="2:65" s="14" customFormat="1">
      <c r="B629" s="174"/>
      <c r="D629" s="159" t="s">
        <v>278</v>
      </c>
      <c r="E629" s="175" t="s">
        <v>1</v>
      </c>
      <c r="F629" s="176" t="s">
        <v>993</v>
      </c>
      <c r="H629" s="177">
        <v>18.510999999999999</v>
      </c>
      <c r="I629" s="178"/>
      <c r="L629" s="174"/>
      <c r="M629" s="179"/>
      <c r="T629" s="180"/>
      <c r="AT629" s="175" t="s">
        <v>278</v>
      </c>
      <c r="AU629" s="175" t="s">
        <v>88</v>
      </c>
      <c r="AV629" s="14" t="s">
        <v>88</v>
      </c>
      <c r="AW629" s="14" t="s">
        <v>32</v>
      </c>
      <c r="AX629" s="14" t="s">
        <v>75</v>
      </c>
      <c r="AY629" s="175" t="s">
        <v>273</v>
      </c>
    </row>
    <row r="630" spans="2:65" s="14" customFormat="1">
      <c r="B630" s="174"/>
      <c r="D630" s="159" t="s">
        <v>278</v>
      </c>
      <c r="E630" s="175" t="s">
        <v>1</v>
      </c>
      <c r="F630" s="176" t="s">
        <v>994</v>
      </c>
      <c r="H630" s="177">
        <v>17.498999999999999</v>
      </c>
      <c r="I630" s="178"/>
      <c r="L630" s="174"/>
      <c r="M630" s="179"/>
      <c r="T630" s="180"/>
      <c r="AT630" s="175" t="s">
        <v>278</v>
      </c>
      <c r="AU630" s="175" t="s">
        <v>88</v>
      </c>
      <c r="AV630" s="14" t="s">
        <v>88</v>
      </c>
      <c r="AW630" s="14" t="s">
        <v>32</v>
      </c>
      <c r="AX630" s="14" t="s">
        <v>75</v>
      </c>
      <c r="AY630" s="175" t="s">
        <v>273</v>
      </c>
    </row>
    <row r="631" spans="2:65" s="14" customFormat="1">
      <c r="B631" s="174"/>
      <c r="D631" s="159" t="s">
        <v>278</v>
      </c>
      <c r="E631" s="175" t="s">
        <v>1</v>
      </c>
      <c r="F631" s="176" t="s">
        <v>995</v>
      </c>
      <c r="H631" s="177">
        <v>14.127000000000001</v>
      </c>
      <c r="I631" s="178"/>
      <c r="L631" s="174"/>
      <c r="M631" s="179"/>
      <c r="T631" s="180"/>
      <c r="AT631" s="175" t="s">
        <v>278</v>
      </c>
      <c r="AU631" s="175" t="s">
        <v>88</v>
      </c>
      <c r="AV631" s="14" t="s">
        <v>88</v>
      </c>
      <c r="AW631" s="14" t="s">
        <v>32</v>
      </c>
      <c r="AX631" s="14" t="s">
        <v>75</v>
      </c>
      <c r="AY631" s="175" t="s">
        <v>273</v>
      </c>
    </row>
    <row r="632" spans="2:65" s="15" customFormat="1">
      <c r="B632" s="181"/>
      <c r="D632" s="159" t="s">
        <v>278</v>
      </c>
      <c r="E632" s="182" t="s">
        <v>1</v>
      </c>
      <c r="F632" s="183" t="s">
        <v>996</v>
      </c>
      <c r="H632" s="184">
        <v>71.423000000000002</v>
      </c>
      <c r="I632" s="185"/>
      <c r="L632" s="181"/>
      <c r="M632" s="186"/>
      <c r="T632" s="187"/>
      <c r="AT632" s="182" t="s">
        <v>278</v>
      </c>
      <c r="AU632" s="182" t="s">
        <v>88</v>
      </c>
      <c r="AV632" s="15" t="s">
        <v>104</v>
      </c>
      <c r="AW632" s="15" t="s">
        <v>32</v>
      </c>
      <c r="AX632" s="15" t="s">
        <v>75</v>
      </c>
      <c r="AY632" s="182" t="s">
        <v>273</v>
      </c>
    </row>
    <row r="633" spans="2:65" s="13" customFormat="1">
      <c r="B633" s="165"/>
      <c r="D633" s="159" t="s">
        <v>278</v>
      </c>
      <c r="E633" s="166" t="s">
        <v>1</v>
      </c>
      <c r="F633" s="167" t="s">
        <v>285</v>
      </c>
      <c r="H633" s="168">
        <v>71.423000000000002</v>
      </c>
      <c r="I633" s="169"/>
      <c r="L633" s="165"/>
      <c r="M633" s="170"/>
      <c r="T633" s="171"/>
      <c r="AT633" s="166" t="s">
        <v>278</v>
      </c>
      <c r="AU633" s="166" t="s">
        <v>88</v>
      </c>
      <c r="AV633" s="13" t="s">
        <v>126</v>
      </c>
      <c r="AW633" s="13" t="s">
        <v>32</v>
      </c>
      <c r="AX633" s="13" t="s">
        <v>82</v>
      </c>
      <c r="AY633" s="166" t="s">
        <v>273</v>
      </c>
    </row>
    <row r="634" spans="2:65" s="1" customFormat="1" ht="21.75" customHeight="1">
      <c r="B634" s="143"/>
      <c r="C634" s="144" t="s">
        <v>997</v>
      </c>
      <c r="D634" s="144" t="s">
        <v>274</v>
      </c>
      <c r="E634" s="145" t="s">
        <v>998</v>
      </c>
      <c r="F634" s="146" t="s">
        <v>999</v>
      </c>
      <c r="G634" s="147" t="s">
        <v>318</v>
      </c>
      <c r="H634" s="148">
        <v>50</v>
      </c>
      <c r="I634" s="149"/>
      <c r="J634" s="150">
        <f>ROUND(I634*H634,2)</f>
        <v>0</v>
      </c>
      <c r="K634" s="151"/>
      <c r="L634" s="32"/>
      <c r="M634" s="152" t="s">
        <v>1</v>
      </c>
      <c r="N634" s="153" t="s">
        <v>41</v>
      </c>
      <c r="P634" s="154">
        <f>O634*H634</f>
        <v>0</v>
      </c>
      <c r="Q634" s="154">
        <v>0</v>
      </c>
      <c r="R634" s="154">
        <f>Q634*H634</f>
        <v>0</v>
      </c>
      <c r="S634" s="154">
        <v>5.0099999999999997E-3</v>
      </c>
      <c r="T634" s="155">
        <f>S634*H634</f>
        <v>0.2505</v>
      </c>
      <c r="AR634" s="156" t="s">
        <v>126</v>
      </c>
      <c r="AT634" s="156" t="s">
        <v>274</v>
      </c>
      <c r="AU634" s="156" t="s">
        <v>88</v>
      </c>
      <c r="AY634" s="17" t="s">
        <v>273</v>
      </c>
      <c r="BE634" s="157">
        <f>IF(N634="základná",J634,0)</f>
        <v>0</v>
      </c>
      <c r="BF634" s="157">
        <f>IF(N634="znížená",J634,0)</f>
        <v>0</v>
      </c>
      <c r="BG634" s="157">
        <f>IF(N634="zákl. prenesená",J634,0)</f>
        <v>0</v>
      </c>
      <c r="BH634" s="157">
        <f>IF(N634="zníž. prenesená",J634,0)</f>
        <v>0</v>
      </c>
      <c r="BI634" s="157">
        <f>IF(N634="nulová",J634,0)</f>
        <v>0</v>
      </c>
      <c r="BJ634" s="17" t="s">
        <v>88</v>
      </c>
      <c r="BK634" s="157">
        <f>ROUND(I634*H634,2)</f>
        <v>0</v>
      </c>
      <c r="BL634" s="17" t="s">
        <v>126</v>
      </c>
      <c r="BM634" s="156" t="s">
        <v>1000</v>
      </c>
    </row>
    <row r="635" spans="2:65" s="1" customFormat="1" ht="24.2" customHeight="1">
      <c r="B635" s="143"/>
      <c r="C635" s="144" t="s">
        <v>1001</v>
      </c>
      <c r="D635" s="199" t="s">
        <v>274</v>
      </c>
      <c r="E635" s="145" t="s">
        <v>1002</v>
      </c>
      <c r="F635" s="146" t="s">
        <v>1003</v>
      </c>
      <c r="G635" s="147" t="s">
        <v>318</v>
      </c>
      <c r="H635" s="148">
        <v>1</v>
      </c>
      <c r="I635" s="149"/>
      <c r="J635" s="150">
        <f>ROUND(I635*H635,2)</f>
        <v>0</v>
      </c>
      <c r="K635" s="151"/>
      <c r="L635" s="32"/>
      <c r="M635" s="152" t="s">
        <v>1</v>
      </c>
      <c r="N635" s="153" t="s">
        <v>41</v>
      </c>
      <c r="P635" s="154">
        <f>O635*H635</f>
        <v>0</v>
      </c>
      <c r="Q635" s="154">
        <v>1.0000000000000001E-5</v>
      </c>
      <c r="R635" s="154">
        <f>Q635*H635</f>
        <v>1.0000000000000001E-5</v>
      </c>
      <c r="S635" s="154">
        <v>0.80149999999999999</v>
      </c>
      <c r="T635" s="155">
        <f>S635*H635</f>
        <v>0.80149999999999999</v>
      </c>
      <c r="AR635" s="156" t="s">
        <v>126</v>
      </c>
      <c r="AT635" s="156" t="s">
        <v>274</v>
      </c>
      <c r="AU635" s="156" t="s">
        <v>88</v>
      </c>
      <c r="AY635" s="17" t="s">
        <v>273</v>
      </c>
      <c r="BE635" s="157">
        <f>IF(N635="základná",J635,0)</f>
        <v>0</v>
      </c>
      <c r="BF635" s="157">
        <f>IF(N635="znížená",J635,0)</f>
        <v>0</v>
      </c>
      <c r="BG635" s="157">
        <f>IF(N635="zákl. prenesená",J635,0)</f>
        <v>0</v>
      </c>
      <c r="BH635" s="157">
        <f>IF(N635="zníž. prenesená",J635,0)</f>
        <v>0</v>
      </c>
      <c r="BI635" s="157">
        <f>IF(N635="nulová",J635,0)</f>
        <v>0</v>
      </c>
      <c r="BJ635" s="17" t="s">
        <v>88</v>
      </c>
      <c r="BK635" s="157">
        <f>ROUND(I635*H635,2)</f>
        <v>0</v>
      </c>
      <c r="BL635" s="17" t="s">
        <v>126</v>
      </c>
      <c r="BM635" s="156" t="s">
        <v>1004</v>
      </c>
    </row>
    <row r="636" spans="2:65" s="12" customFormat="1">
      <c r="B636" s="158"/>
      <c r="D636" s="159" t="s">
        <v>278</v>
      </c>
      <c r="E636" s="160" t="s">
        <v>1</v>
      </c>
      <c r="F636" s="161" t="s">
        <v>1005</v>
      </c>
      <c r="H636" s="160" t="s">
        <v>1</v>
      </c>
      <c r="I636" s="162"/>
      <c r="L636" s="158"/>
      <c r="M636" s="163"/>
      <c r="T636" s="164"/>
      <c r="AT636" s="160" t="s">
        <v>278</v>
      </c>
      <c r="AU636" s="160" t="s">
        <v>88</v>
      </c>
      <c r="AV636" s="12" t="s">
        <v>82</v>
      </c>
      <c r="AW636" s="12" t="s">
        <v>32</v>
      </c>
      <c r="AX636" s="12" t="s">
        <v>75</v>
      </c>
      <c r="AY636" s="160" t="s">
        <v>273</v>
      </c>
    </row>
    <row r="637" spans="2:65" s="14" customFormat="1">
      <c r="B637" s="174"/>
      <c r="D637" s="159" t="s">
        <v>278</v>
      </c>
      <c r="E637" s="175" t="s">
        <v>1</v>
      </c>
      <c r="F637" s="176" t="s">
        <v>1006</v>
      </c>
      <c r="H637" s="177">
        <v>1</v>
      </c>
      <c r="I637" s="178"/>
      <c r="L637" s="174"/>
      <c r="M637" s="179"/>
      <c r="T637" s="180"/>
      <c r="AT637" s="175" t="s">
        <v>278</v>
      </c>
      <c r="AU637" s="175" t="s">
        <v>88</v>
      </c>
      <c r="AV637" s="14" t="s">
        <v>88</v>
      </c>
      <c r="AW637" s="14" t="s">
        <v>32</v>
      </c>
      <c r="AX637" s="14" t="s">
        <v>75</v>
      </c>
      <c r="AY637" s="175" t="s">
        <v>273</v>
      </c>
    </row>
    <row r="638" spans="2:65" s="13" customFormat="1">
      <c r="B638" s="165"/>
      <c r="D638" s="159" t="s">
        <v>278</v>
      </c>
      <c r="E638" s="166" t="s">
        <v>1</v>
      </c>
      <c r="F638" s="167" t="s">
        <v>285</v>
      </c>
      <c r="H638" s="168">
        <v>1</v>
      </c>
      <c r="I638" s="169"/>
      <c r="L638" s="165"/>
      <c r="M638" s="170"/>
      <c r="T638" s="171"/>
      <c r="AT638" s="166" t="s">
        <v>278</v>
      </c>
      <c r="AU638" s="166" t="s">
        <v>88</v>
      </c>
      <c r="AV638" s="13" t="s">
        <v>126</v>
      </c>
      <c r="AW638" s="13" t="s">
        <v>32</v>
      </c>
      <c r="AX638" s="13" t="s">
        <v>82</v>
      </c>
      <c r="AY638" s="166" t="s">
        <v>273</v>
      </c>
    </row>
    <row r="639" spans="2:65" s="1" customFormat="1" ht="24.2" customHeight="1">
      <c r="B639" s="143"/>
      <c r="C639" s="144" t="s">
        <v>1007</v>
      </c>
      <c r="D639" s="144" t="s">
        <v>274</v>
      </c>
      <c r="E639" s="145" t="s">
        <v>1008</v>
      </c>
      <c r="F639" s="146" t="s">
        <v>1009</v>
      </c>
      <c r="G639" s="147" t="s">
        <v>344</v>
      </c>
      <c r="H639" s="148">
        <v>11.7</v>
      </c>
      <c r="I639" s="149"/>
      <c r="J639" s="150">
        <f>ROUND(I639*H639,2)</f>
        <v>0</v>
      </c>
      <c r="K639" s="151"/>
      <c r="L639" s="32"/>
      <c r="M639" s="152" t="s">
        <v>1</v>
      </c>
      <c r="N639" s="153" t="s">
        <v>41</v>
      </c>
      <c r="P639" s="154">
        <f>O639*H639</f>
        <v>0</v>
      </c>
      <c r="Q639" s="154">
        <v>0</v>
      </c>
      <c r="R639" s="154">
        <f>Q639*H639</f>
        <v>0</v>
      </c>
      <c r="S639" s="154">
        <v>1.3500000000000001E-3</v>
      </c>
      <c r="T639" s="155">
        <f>S639*H639</f>
        <v>1.5795E-2</v>
      </c>
      <c r="AR639" s="156" t="s">
        <v>126</v>
      </c>
      <c r="AT639" s="156" t="s">
        <v>274</v>
      </c>
      <c r="AU639" s="156" t="s">
        <v>88</v>
      </c>
      <c r="AY639" s="17" t="s">
        <v>273</v>
      </c>
      <c r="BE639" s="157">
        <f>IF(N639="základná",J639,0)</f>
        <v>0</v>
      </c>
      <c r="BF639" s="157">
        <f>IF(N639="znížená",J639,0)</f>
        <v>0</v>
      </c>
      <c r="BG639" s="157">
        <f>IF(N639="zákl. prenesená",J639,0)</f>
        <v>0</v>
      </c>
      <c r="BH639" s="157">
        <f>IF(N639="zníž. prenesená",J639,0)</f>
        <v>0</v>
      </c>
      <c r="BI639" s="157">
        <f>IF(N639="nulová",J639,0)</f>
        <v>0</v>
      </c>
      <c r="BJ639" s="17" t="s">
        <v>88</v>
      </c>
      <c r="BK639" s="157">
        <f>ROUND(I639*H639,2)</f>
        <v>0</v>
      </c>
      <c r="BL639" s="17" t="s">
        <v>126</v>
      </c>
      <c r="BM639" s="156" t="s">
        <v>1010</v>
      </c>
    </row>
    <row r="640" spans="2:65" s="14" customFormat="1">
      <c r="B640" s="174"/>
      <c r="D640" s="159" t="s">
        <v>278</v>
      </c>
      <c r="E640" s="175" t="s">
        <v>1</v>
      </c>
      <c r="F640" s="176" t="s">
        <v>1011</v>
      </c>
      <c r="H640" s="177">
        <v>11.7</v>
      </c>
      <c r="I640" s="178"/>
      <c r="L640" s="174"/>
      <c r="M640" s="179"/>
      <c r="T640" s="180"/>
      <c r="AT640" s="175" t="s">
        <v>278</v>
      </c>
      <c r="AU640" s="175" t="s">
        <v>88</v>
      </c>
      <c r="AV640" s="14" t="s">
        <v>88</v>
      </c>
      <c r="AW640" s="14" t="s">
        <v>32</v>
      </c>
      <c r="AX640" s="14" t="s">
        <v>82</v>
      </c>
      <c r="AY640" s="175" t="s">
        <v>273</v>
      </c>
    </row>
    <row r="641" spans="2:65" s="1" customFormat="1" ht="24.2" customHeight="1">
      <c r="B641" s="143"/>
      <c r="C641" s="144" t="s">
        <v>1012</v>
      </c>
      <c r="D641" s="144" t="s">
        <v>274</v>
      </c>
      <c r="E641" s="145" t="s">
        <v>1013</v>
      </c>
      <c r="F641" s="146" t="s">
        <v>1014</v>
      </c>
      <c r="G641" s="147" t="s">
        <v>338</v>
      </c>
      <c r="H641" s="148">
        <v>37.56</v>
      </c>
      <c r="I641" s="149"/>
      <c r="J641" s="150">
        <f>ROUND(I641*H641,2)</f>
        <v>0</v>
      </c>
      <c r="K641" s="151"/>
      <c r="L641" s="32"/>
      <c r="M641" s="152" t="s">
        <v>1</v>
      </c>
      <c r="N641" s="153" t="s">
        <v>41</v>
      </c>
      <c r="P641" s="154">
        <f>O641*H641</f>
        <v>0</v>
      </c>
      <c r="Q641" s="154">
        <v>0</v>
      </c>
      <c r="R641" s="154">
        <f>Q641*H641</f>
        <v>0</v>
      </c>
      <c r="S641" s="154">
        <v>2.4649999999999998E-2</v>
      </c>
      <c r="T641" s="155">
        <f>S641*H641</f>
        <v>0.92585399999999995</v>
      </c>
      <c r="AR641" s="156" t="s">
        <v>126</v>
      </c>
      <c r="AT641" s="156" t="s">
        <v>274</v>
      </c>
      <c r="AU641" s="156" t="s">
        <v>88</v>
      </c>
      <c r="AY641" s="17" t="s">
        <v>273</v>
      </c>
      <c r="BE641" s="157">
        <f>IF(N641="základná",J641,0)</f>
        <v>0</v>
      </c>
      <c r="BF641" s="157">
        <f>IF(N641="znížená",J641,0)</f>
        <v>0</v>
      </c>
      <c r="BG641" s="157">
        <f>IF(N641="zákl. prenesená",J641,0)</f>
        <v>0</v>
      </c>
      <c r="BH641" s="157">
        <f>IF(N641="zníž. prenesená",J641,0)</f>
        <v>0</v>
      </c>
      <c r="BI641" s="157">
        <f>IF(N641="nulová",J641,0)</f>
        <v>0</v>
      </c>
      <c r="BJ641" s="17" t="s">
        <v>88</v>
      </c>
      <c r="BK641" s="157">
        <f>ROUND(I641*H641,2)</f>
        <v>0</v>
      </c>
      <c r="BL641" s="17" t="s">
        <v>126</v>
      </c>
      <c r="BM641" s="156" t="s">
        <v>1015</v>
      </c>
    </row>
    <row r="642" spans="2:65" s="14" customFormat="1">
      <c r="B642" s="174"/>
      <c r="D642" s="159" t="s">
        <v>278</v>
      </c>
      <c r="E642" s="175" t="s">
        <v>1</v>
      </c>
      <c r="F642" s="176" t="s">
        <v>1016</v>
      </c>
      <c r="H642" s="177">
        <v>37.56</v>
      </c>
      <c r="I642" s="178"/>
      <c r="L642" s="174"/>
      <c r="M642" s="179"/>
      <c r="T642" s="180"/>
      <c r="AT642" s="175" t="s">
        <v>278</v>
      </c>
      <c r="AU642" s="175" t="s">
        <v>88</v>
      </c>
      <c r="AV642" s="14" t="s">
        <v>88</v>
      </c>
      <c r="AW642" s="14" t="s">
        <v>32</v>
      </c>
      <c r="AX642" s="14" t="s">
        <v>75</v>
      </c>
      <c r="AY642" s="175" t="s">
        <v>273</v>
      </c>
    </row>
    <row r="643" spans="2:65" s="13" customFormat="1">
      <c r="B643" s="165"/>
      <c r="D643" s="159" t="s">
        <v>278</v>
      </c>
      <c r="E643" s="166" t="s">
        <v>1</v>
      </c>
      <c r="F643" s="167" t="s">
        <v>285</v>
      </c>
      <c r="H643" s="168">
        <v>37.56</v>
      </c>
      <c r="I643" s="169"/>
      <c r="L643" s="165"/>
      <c r="M643" s="170"/>
      <c r="T643" s="171"/>
      <c r="AT643" s="166" t="s">
        <v>278</v>
      </c>
      <c r="AU643" s="166" t="s">
        <v>88</v>
      </c>
      <c r="AV643" s="13" t="s">
        <v>126</v>
      </c>
      <c r="AW643" s="13" t="s">
        <v>32</v>
      </c>
      <c r="AX643" s="13" t="s">
        <v>82</v>
      </c>
      <c r="AY643" s="166" t="s">
        <v>273</v>
      </c>
    </row>
    <row r="644" spans="2:65" s="1" customFormat="1" ht="24.2" customHeight="1">
      <c r="B644" s="143"/>
      <c r="C644" s="144" t="s">
        <v>1017</v>
      </c>
      <c r="D644" s="144" t="s">
        <v>274</v>
      </c>
      <c r="E644" s="145" t="s">
        <v>1018</v>
      </c>
      <c r="F644" s="146" t="s">
        <v>1019</v>
      </c>
      <c r="G644" s="147" t="s">
        <v>338</v>
      </c>
      <c r="H644" s="148">
        <v>37.56</v>
      </c>
      <c r="I644" s="149"/>
      <c r="J644" s="150">
        <f t="shared" ref="J644:J653" si="0">ROUND(I644*H644,2)</f>
        <v>0</v>
      </c>
      <c r="K644" s="151"/>
      <c r="L644" s="32"/>
      <c r="M644" s="152" t="s">
        <v>1</v>
      </c>
      <c r="N644" s="153" t="s">
        <v>41</v>
      </c>
      <c r="P644" s="154">
        <f t="shared" ref="P644:P653" si="1">O644*H644</f>
        <v>0</v>
      </c>
      <c r="Q644" s="154">
        <v>0</v>
      </c>
      <c r="R644" s="154">
        <f t="shared" ref="R644:R653" si="2">Q644*H644</f>
        <v>0</v>
      </c>
      <c r="S644" s="154">
        <v>8.0000000000000002E-3</v>
      </c>
      <c r="T644" s="155">
        <f t="shared" ref="T644:T653" si="3">S644*H644</f>
        <v>0.30048000000000002</v>
      </c>
      <c r="AR644" s="156" t="s">
        <v>126</v>
      </c>
      <c r="AT644" s="156" t="s">
        <v>274</v>
      </c>
      <c r="AU644" s="156" t="s">
        <v>88</v>
      </c>
      <c r="AY644" s="17" t="s">
        <v>273</v>
      </c>
      <c r="BE644" s="157">
        <f t="shared" ref="BE644:BE653" si="4">IF(N644="základná",J644,0)</f>
        <v>0</v>
      </c>
      <c r="BF644" s="157">
        <f t="shared" ref="BF644:BF653" si="5">IF(N644="znížená",J644,0)</f>
        <v>0</v>
      </c>
      <c r="BG644" s="157">
        <f t="shared" ref="BG644:BG653" si="6">IF(N644="zákl. prenesená",J644,0)</f>
        <v>0</v>
      </c>
      <c r="BH644" s="157">
        <f t="shared" ref="BH644:BH653" si="7">IF(N644="zníž. prenesená",J644,0)</f>
        <v>0</v>
      </c>
      <c r="BI644" s="157">
        <f t="shared" ref="BI644:BI653" si="8">IF(N644="nulová",J644,0)</f>
        <v>0</v>
      </c>
      <c r="BJ644" s="17" t="s">
        <v>88</v>
      </c>
      <c r="BK644" s="157">
        <f t="shared" ref="BK644:BK653" si="9">ROUND(I644*H644,2)</f>
        <v>0</v>
      </c>
      <c r="BL644" s="17" t="s">
        <v>126</v>
      </c>
      <c r="BM644" s="156" t="s">
        <v>1020</v>
      </c>
    </row>
    <row r="645" spans="2:65" s="1" customFormat="1" ht="16.5" customHeight="1">
      <c r="B645" s="143"/>
      <c r="C645" s="144" t="s">
        <v>1021</v>
      </c>
      <c r="D645" s="144" t="s">
        <v>274</v>
      </c>
      <c r="E645" s="145" t="s">
        <v>1022</v>
      </c>
      <c r="F645" s="146" t="s">
        <v>1023</v>
      </c>
      <c r="G645" s="147" t="s">
        <v>318</v>
      </c>
      <c r="H645" s="148">
        <v>3</v>
      </c>
      <c r="I645" s="149"/>
      <c r="J645" s="150">
        <f t="shared" si="0"/>
        <v>0</v>
      </c>
      <c r="K645" s="151"/>
      <c r="L645" s="32"/>
      <c r="M645" s="152" t="s">
        <v>1</v>
      </c>
      <c r="N645" s="153" t="s">
        <v>41</v>
      </c>
      <c r="P645" s="154">
        <f t="shared" si="1"/>
        <v>0</v>
      </c>
      <c r="Q645" s="154">
        <v>0</v>
      </c>
      <c r="R645" s="154">
        <f t="shared" si="2"/>
        <v>0</v>
      </c>
      <c r="S645" s="154">
        <v>1.89E-2</v>
      </c>
      <c r="T645" s="155">
        <f t="shared" si="3"/>
        <v>5.67E-2</v>
      </c>
      <c r="AR645" s="156" t="s">
        <v>126</v>
      </c>
      <c r="AT645" s="156" t="s">
        <v>274</v>
      </c>
      <c r="AU645" s="156" t="s">
        <v>88</v>
      </c>
      <c r="AY645" s="17" t="s">
        <v>273</v>
      </c>
      <c r="BE645" s="157">
        <f t="shared" si="4"/>
        <v>0</v>
      </c>
      <c r="BF645" s="157">
        <f t="shared" si="5"/>
        <v>0</v>
      </c>
      <c r="BG645" s="157">
        <f t="shared" si="6"/>
        <v>0</v>
      </c>
      <c r="BH645" s="157">
        <f t="shared" si="7"/>
        <v>0</v>
      </c>
      <c r="BI645" s="157">
        <f t="shared" si="8"/>
        <v>0</v>
      </c>
      <c r="BJ645" s="17" t="s">
        <v>88</v>
      </c>
      <c r="BK645" s="157">
        <f t="shared" si="9"/>
        <v>0</v>
      </c>
      <c r="BL645" s="17" t="s">
        <v>126</v>
      </c>
      <c r="BM645" s="156" t="s">
        <v>1024</v>
      </c>
    </row>
    <row r="646" spans="2:65" s="1" customFormat="1" ht="37.9" customHeight="1">
      <c r="B646" s="143"/>
      <c r="C646" s="144" t="s">
        <v>1025</v>
      </c>
      <c r="D646" s="144" t="s">
        <v>274</v>
      </c>
      <c r="E646" s="145" t="s">
        <v>1026</v>
      </c>
      <c r="F646" s="146" t="s">
        <v>1027</v>
      </c>
      <c r="G646" s="147" t="s">
        <v>318</v>
      </c>
      <c r="H646" s="148">
        <v>1</v>
      </c>
      <c r="I646" s="149"/>
      <c r="J646" s="150">
        <f t="shared" si="0"/>
        <v>0</v>
      </c>
      <c r="K646" s="151"/>
      <c r="L646" s="32"/>
      <c r="M646" s="152" t="s">
        <v>1</v>
      </c>
      <c r="N646" s="153" t="s">
        <v>41</v>
      </c>
      <c r="P646" s="154">
        <f t="shared" si="1"/>
        <v>0</v>
      </c>
      <c r="Q646" s="154">
        <v>0</v>
      </c>
      <c r="R646" s="154">
        <f t="shared" si="2"/>
        <v>0</v>
      </c>
      <c r="S646" s="154">
        <v>1.89E-2</v>
      </c>
      <c r="T646" s="155">
        <f t="shared" si="3"/>
        <v>1.89E-2</v>
      </c>
      <c r="AR646" s="156" t="s">
        <v>126</v>
      </c>
      <c r="AT646" s="156" t="s">
        <v>274</v>
      </c>
      <c r="AU646" s="156" t="s">
        <v>88</v>
      </c>
      <c r="AY646" s="17" t="s">
        <v>273</v>
      </c>
      <c r="BE646" s="157">
        <f t="shared" si="4"/>
        <v>0</v>
      </c>
      <c r="BF646" s="157">
        <f t="shared" si="5"/>
        <v>0</v>
      </c>
      <c r="BG646" s="157">
        <f t="shared" si="6"/>
        <v>0</v>
      </c>
      <c r="BH646" s="157">
        <f t="shared" si="7"/>
        <v>0</v>
      </c>
      <c r="BI646" s="157">
        <f t="shared" si="8"/>
        <v>0</v>
      </c>
      <c r="BJ646" s="17" t="s">
        <v>88</v>
      </c>
      <c r="BK646" s="157">
        <f t="shared" si="9"/>
        <v>0</v>
      </c>
      <c r="BL646" s="17" t="s">
        <v>126</v>
      </c>
      <c r="BM646" s="156" t="s">
        <v>1028</v>
      </c>
    </row>
    <row r="647" spans="2:65" s="1" customFormat="1" ht="33" customHeight="1">
      <c r="B647" s="143"/>
      <c r="C647" s="144" t="s">
        <v>1029</v>
      </c>
      <c r="D647" s="144" t="s">
        <v>274</v>
      </c>
      <c r="E647" s="145" t="s">
        <v>1030</v>
      </c>
      <c r="F647" s="146" t="s">
        <v>1031</v>
      </c>
      <c r="G647" s="147" t="s">
        <v>338</v>
      </c>
      <c r="H647" s="148">
        <v>15</v>
      </c>
      <c r="I647" s="149"/>
      <c r="J647" s="150">
        <f t="shared" si="0"/>
        <v>0</v>
      </c>
      <c r="K647" s="151"/>
      <c r="L647" s="32"/>
      <c r="M647" s="152" t="s">
        <v>1</v>
      </c>
      <c r="N647" s="153" t="s">
        <v>41</v>
      </c>
      <c r="P647" s="154">
        <f t="shared" si="1"/>
        <v>0</v>
      </c>
      <c r="Q647" s="154">
        <v>6.0000000000000002E-5</v>
      </c>
      <c r="R647" s="154">
        <f t="shared" si="2"/>
        <v>8.9999999999999998E-4</v>
      </c>
      <c r="S647" s="154">
        <v>1E-3</v>
      </c>
      <c r="T647" s="155">
        <f t="shared" si="3"/>
        <v>1.4999999999999999E-2</v>
      </c>
      <c r="AR647" s="156" t="s">
        <v>375</v>
      </c>
      <c r="AT647" s="156" t="s">
        <v>274</v>
      </c>
      <c r="AU647" s="156" t="s">
        <v>88</v>
      </c>
      <c r="AY647" s="17" t="s">
        <v>273</v>
      </c>
      <c r="BE647" s="157">
        <f t="shared" si="4"/>
        <v>0</v>
      </c>
      <c r="BF647" s="157">
        <f t="shared" si="5"/>
        <v>0</v>
      </c>
      <c r="BG647" s="157">
        <f t="shared" si="6"/>
        <v>0</v>
      </c>
      <c r="BH647" s="157">
        <f t="shared" si="7"/>
        <v>0</v>
      </c>
      <c r="BI647" s="157">
        <f t="shared" si="8"/>
        <v>0</v>
      </c>
      <c r="BJ647" s="17" t="s">
        <v>88</v>
      </c>
      <c r="BK647" s="157">
        <f t="shared" si="9"/>
        <v>0</v>
      </c>
      <c r="BL647" s="17" t="s">
        <v>375</v>
      </c>
      <c r="BM647" s="156" t="s">
        <v>1032</v>
      </c>
    </row>
    <row r="648" spans="2:65" s="1" customFormat="1" ht="24.2" customHeight="1">
      <c r="B648" s="143"/>
      <c r="C648" s="144" t="s">
        <v>1033</v>
      </c>
      <c r="D648" s="144" t="s">
        <v>274</v>
      </c>
      <c r="E648" s="145" t="s">
        <v>1034</v>
      </c>
      <c r="F648" s="146" t="s">
        <v>1035</v>
      </c>
      <c r="G648" s="147" t="s">
        <v>1036</v>
      </c>
      <c r="H648" s="148">
        <v>1</v>
      </c>
      <c r="I648" s="149"/>
      <c r="J648" s="150">
        <f t="shared" si="0"/>
        <v>0</v>
      </c>
      <c r="K648" s="151"/>
      <c r="L648" s="32"/>
      <c r="M648" s="152" t="s">
        <v>1</v>
      </c>
      <c r="N648" s="153" t="s">
        <v>41</v>
      </c>
      <c r="P648" s="154">
        <f t="shared" si="1"/>
        <v>0</v>
      </c>
      <c r="Q648" s="154">
        <v>6.0000000000000002E-5</v>
      </c>
      <c r="R648" s="154">
        <f t="shared" si="2"/>
        <v>6.0000000000000002E-5</v>
      </c>
      <c r="S648" s="154">
        <v>3.5499999999999997E-2</v>
      </c>
      <c r="T648" s="155">
        <f t="shared" si="3"/>
        <v>3.5499999999999997E-2</v>
      </c>
      <c r="AR648" s="156" t="s">
        <v>375</v>
      </c>
      <c r="AT648" s="156" t="s">
        <v>274</v>
      </c>
      <c r="AU648" s="156" t="s">
        <v>88</v>
      </c>
      <c r="AY648" s="17" t="s">
        <v>273</v>
      </c>
      <c r="BE648" s="157">
        <f t="shared" si="4"/>
        <v>0</v>
      </c>
      <c r="BF648" s="157">
        <f t="shared" si="5"/>
        <v>0</v>
      </c>
      <c r="BG648" s="157">
        <f t="shared" si="6"/>
        <v>0</v>
      </c>
      <c r="BH648" s="157">
        <f t="shared" si="7"/>
        <v>0</v>
      </c>
      <c r="BI648" s="157">
        <f t="shared" si="8"/>
        <v>0</v>
      </c>
      <c r="BJ648" s="17" t="s">
        <v>88</v>
      </c>
      <c r="BK648" s="157">
        <f t="shared" si="9"/>
        <v>0</v>
      </c>
      <c r="BL648" s="17" t="s">
        <v>375</v>
      </c>
      <c r="BM648" s="156" t="s">
        <v>1037</v>
      </c>
    </row>
    <row r="649" spans="2:65" s="1" customFormat="1" ht="24.2" customHeight="1">
      <c r="B649" s="143"/>
      <c r="C649" s="144" t="s">
        <v>1038</v>
      </c>
      <c r="D649" s="271" t="s">
        <v>274</v>
      </c>
      <c r="E649" s="145" t="s">
        <v>1039</v>
      </c>
      <c r="F649" s="146" t="s">
        <v>1040</v>
      </c>
      <c r="G649" s="147" t="s">
        <v>1041</v>
      </c>
      <c r="H649" s="148">
        <v>133.01599999999999</v>
      </c>
      <c r="I649" s="149"/>
      <c r="J649" s="150">
        <f t="shared" si="0"/>
        <v>0</v>
      </c>
      <c r="K649" s="151"/>
      <c r="L649" s="32"/>
      <c r="M649" s="152" t="s">
        <v>1</v>
      </c>
      <c r="N649" s="153" t="s">
        <v>41</v>
      </c>
      <c r="P649" s="154">
        <f t="shared" si="1"/>
        <v>0</v>
      </c>
      <c r="Q649" s="154">
        <v>0</v>
      </c>
      <c r="R649" s="154">
        <f t="shared" si="2"/>
        <v>0</v>
      </c>
      <c r="S649" s="154">
        <v>0</v>
      </c>
      <c r="T649" s="155">
        <f t="shared" si="3"/>
        <v>0</v>
      </c>
      <c r="AR649" s="156" t="s">
        <v>126</v>
      </c>
      <c r="AT649" s="156" t="s">
        <v>274</v>
      </c>
      <c r="AU649" s="156" t="s">
        <v>88</v>
      </c>
      <c r="AY649" s="17" t="s">
        <v>273</v>
      </c>
      <c r="BE649" s="157">
        <f t="shared" si="4"/>
        <v>0</v>
      </c>
      <c r="BF649" s="157">
        <f t="shared" si="5"/>
        <v>0</v>
      </c>
      <c r="BG649" s="157">
        <f t="shared" si="6"/>
        <v>0</v>
      </c>
      <c r="BH649" s="157">
        <f t="shared" si="7"/>
        <v>0</v>
      </c>
      <c r="BI649" s="157">
        <f t="shared" si="8"/>
        <v>0</v>
      </c>
      <c r="BJ649" s="17" t="s">
        <v>88</v>
      </c>
      <c r="BK649" s="157">
        <f t="shared" si="9"/>
        <v>0</v>
      </c>
      <c r="BL649" s="17" t="s">
        <v>126</v>
      </c>
      <c r="BM649" s="156" t="s">
        <v>1042</v>
      </c>
    </row>
    <row r="650" spans="2:65" s="1" customFormat="1" ht="16.5" customHeight="1">
      <c r="B650" s="143"/>
      <c r="C650" s="144" t="s">
        <v>1043</v>
      </c>
      <c r="D650" s="144" t="s">
        <v>274</v>
      </c>
      <c r="E650" s="145" t="s">
        <v>1044</v>
      </c>
      <c r="F650" s="146" t="s">
        <v>1045</v>
      </c>
      <c r="G650" s="147" t="s">
        <v>318</v>
      </c>
      <c r="H650" s="148">
        <v>2</v>
      </c>
      <c r="I650" s="149"/>
      <c r="J650" s="150">
        <f t="shared" si="0"/>
        <v>0</v>
      </c>
      <c r="K650" s="151"/>
      <c r="L650" s="32"/>
      <c r="M650" s="152" t="s">
        <v>1</v>
      </c>
      <c r="N650" s="153" t="s">
        <v>41</v>
      </c>
      <c r="P650" s="154">
        <f t="shared" si="1"/>
        <v>0</v>
      </c>
      <c r="Q650" s="154">
        <v>1.5808E-3</v>
      </c>
      <c r="R650" s="154">
        <f t="shared" si="2"/>
        <v>3.1616000000000001E-3</v>
      </c>
      <c r="S650" s="154">
        <v>0</v>
      </c>
      <c r="T650" s="155">
        <f t="shared" si="3"/>
        <v>0</v>
      </c>
      <c r="AR650" s="156" t="s">
        <v>126</v>
      </c>
      <c r="AT650" s="156" t="s">
        <v>274</v>
      </c>
      <c r="AU650" s="156" t="s">
        <v>88</v>
      </c>
      <c r="AY650" s="17" t="s">
        <v>273</v>
      </c>
      <c r="BE650" s="157">
        <f t="shared" si="4"/>
        <v>0</v>
      </c>
      <c r="BF650" s="157">
        <f t="shared" si="5"/>
        <v>0</v>
      </c>
      <c r="BG650" s="157">
        <f t="shared" si="6"/>
        <v>0</v>
      </c>
      <c r="BH650" s="157">
        <f t="shared" si="7"/>
        <v>0</v>
      </c>
      <c r="BI650" s="157">
        <f t="shared" si="8"/>
        <v>0</v>
      </c>
      <c r="BJ650" s="17" t="s">
        <v>88</v>
      </c>
      <c r="BK650" s="157">
        <f t="shared" si="9"/>
        <v>0</v>
      </c>
      <c r="BL650" s="17" t="s">
        <v>126</v>
      </c>
      <c r="BM650" s="156" t="s">
        <v>1046</v>
      </c>
    </row>
    <row r="651" spans="2:65" s="1" customFormat="1" ht="21.75" customHeight="1">
      <c r="B651" s="143"/>
      <c r="C651" s="144" t="s">
        <v>1047</v>
      </c>
      <c r="D651" s="144" t="s">
        <v>274</v>
      </c>
      <c r="E651" s="145" t="s">
        <v>1048</v>
      </c>
      <c r="F651" s="146" t="s">
        <v>1049</v>
      </c>
      <c r="G651" s="147" t="s">
        <v>344</v>
      </c>
      <c r="H651" s="148">
        <v>8</v>
      </c>
      <c r="I651" s="149"/>
      <c r="J651" s="150">
        <f t="shared" si="0"/>
        <v>0</v>
      </c>
      <c r="K651" s="151"/>
      <c r="L651" s="32"/>
      <c r="M651" s="152" t="s">
        <v>1</v>
      </c>
      <c r="N651" s="153" t="s">
        <v>41</v>
      </c>
      <c r="P651" s="154">
        <f t="shared" si="1"/>
        <v>0</v>
      </c>
      <c r="Q651" s="154">
        <v>0</v>
      </c>
      <c r="R651" s="154">
        <f t="shared" si="2"/>
        <v>0</v>
      </c>
      <c r="S651" s="154">
        <v>0</v>
      </c>
      <c r="T651" s="155">
        <f t="shared" si="3"/>
        <v>0</v>
      </c>
      <c r="AR651" s="156" t="s">
        <v>126</v>
      </c>
      <c r="AT651" s="156" t="s">
        <v>274</v>
      </c>
      <c r="AU651" s="156" t="s">
        <v>88</v>
      </c>
      <c r="AY651" s="17" t="s">
        <v>273</v>
      </c>
      <c r="BE651" s="157">
        <f t="shared" si="4"/>
        <v>0</v>
      </c>
      <c r="BF651" s="157">
        <f t="shared" si="5"/>
        <v>0</v>
      </c>
      <c r="BG651" s="157">
        <f t="shared" si="6"/>
        <v>0</v>
      </c>
      <c r="BH651" s="157">
        <f t="shared" si="7"/>
        <v>0</v>
      </c>
      <c r="BI651" s="157">
        <f t="shared" si="8"/>
        <v>0</v>
      </c>
      <c r="BJ651" s="17" t="s">
        <v>88</v>
      </c>
      <c r="BK651" s="157">
        <f t="shared" si="9"/>
        <v>0</v>
      </c>
      <c r="BL651" s="17" t="s">
        <v>126</v>
      </c>
      <c r="BM651" s="156" t="s">
        <v>1050</v>
      </c>
    </row>
    <row r="652" spans="2:65" s="1" customFormat="1" ht="21.75" customHeight="1">
      <c r="B652" s="143"/>
      <c r="C652" s="144" t="s">
        <v>1051</v>
      </c>
      <c r="D652" s="271" t="s">
        <v>274</v>
      </c>
      <c r="E652" s="145" t="s">
        <v>1052</v>
      </c>
      <c r="F652" s="146" t="s">
        <v>1053</v>
      </c>
      <c r="G652" s="147" t="s">
        <v>1041</v>
      </c>
      <c r="H652" s="148">
        <v>133.01599999999999</v>
      </c>
      <c r="I652" s="149"/>
      <c r="J652" s="150">
        <f t="shared" si="0"/>
        <v>0</v>
      </c>
      <c r="K652" s="151"/>
      <c r="L652" s="32"/>
      <c r="M652" s="152" t="s">
        <v>1</v>
      </c>
      <c r="N652" s="153" t="s">
        <v>41</v>
      </c>
      <c r="P652" s="154">
        <f t="shared" si="1"/>
        <v>0</v>
      </c>
      <c r="Q652" s="154">
        <v>0</v>
      </c>
      <c r="R652" s="154">
        <f t="shared" si="2"/>
        <v>0</v>
      </c>
      <c r="S652" s="154">
        <v>0</v>
      </c>
      <c r="T652" s="155">
        <f t="shared" si="3"/>
        <v>0</v>
      </c>
      <c r="AR652" s="156" t="s">
        <v>126</v>
      </c>
      <c r="AT652" s="156" t="s">
        <v>274</v>
      </c>
      <c r="AU652" s="156" t="s">
        <v>88</v>
      </c>
      <c r="AY652" s="17" t="s">
        <v>273</v>
      </c>
      <c r="BE652" s="157">
        <f t="shared" si="4"/>
        <v>0</v>
      </c>
      <c r="BF652" s="157">
        <f t="shared" si="5"/>
        <v>0</v>
      </c>
      <c r="BG652" s="157">
        <f t="shared" si="6"/>
        <v>0</v>
      </c>
      <c r="BH652" s="157">
        <f t="shared" si="7"/>
        <v>0</v>
      </c>
      <c r="BI652" s="157">
        <f t="shared" si="8"/>
        <v>0</v>
      </c>
      <c r="BJ652" s="17" t="s">
        <v>88</v>
      </c>
      <c r="BK652" s="157">
        <f t="shared" si="9"/>
        <v>0</v>
      </c>
      <c r="BL652" s="17" t="s">
        <v>126</v>
      </c>
      <c r="BM652" s="156" t="s">
        <v>1054</v>
      </c>
    </row>
    <row r="653" spans="2:65" s="1" customFormat="1" ht="24.2" customHeight="1">
      <c r="B653" s="143"/>
      <c r="C653" s="144" t="s">
        <v>1055</v>
      </c>
      <c r="D653" s="271" t="s">
        <v>274</v>
      </c>
      <c r="E653" s="145" t="s">
        <v>1056</v>
      </c>
      <c r="F653" s="146" t="s">
        <v>1057</v>
      </c>
      <c r="G653" s="147" t="s">
        <v>1041</v>
      </c>
      <c r="H653" s="148">
        <v>1064.1279999999999</v>
      </c>
      <c r="I653" s="149"/>
      <c r="J653" s="150">
        <f t="shared" si="0"/>
        <v>0</v>
      </c>
      <c r="K653" s="151"/>
      <c r="L653" s="32"/>
      <c r="M653" s="152" t="s">
        <v>1</v>
      </c>
      <c r="N653" s="153" t="s">
        <v>41</v>
      </c>
      <c r="P653" s="154">
        <f t="shared" si="1"/>
        <v>0</v>
      </c>
      <c r="Q653" s="154">
        <v>0</v>
      </c>
      <c r="R653" s="154">
        <f t="shared" si="2"/>
        <v>0</v>
      </c>
      <c r="S653" s="154">
        <v>0</v>
      </c>
      <c r="T653" s="155">
        <f t="shared" si="3"/>
        <v>0</v>
      </c>
      <c r="AR653" s="156" t="s">
        <v>126</v>
      </c>
      <c r="AT653" s="156" t="s">
        <v>274</v>
      </c>
      <c r="AU653" s="156" t="s">
        <v>88</v>
      </c>
      <c r="AY653" s="17" t="s">
        <v>273</v>
      </c>
      <c r="BE653" s="157">
        <f t="shared" si="4"/>
        <v>0</v>
      </c>
      <c r="BF653" s="157">
        <f t="shared" si="5"/>
        <v>0</v>
      </c>
      <c r="BG653" s="157">
        <f t="shared" si="6"/>
        <v>0</v>
      </c>
      <c r="BH653" s="157">
        <f t="shared" si="7"/>
        <v>0</v>
      </c>
      <c r="BI653" s="157">
        <f t="shared" si="8"/>
        <v>0</v>
      </c>
      <c r="BJ653" s="17" t="s">
        <v>88</v>
      </c>
      <c r="BK653" s="157">
        <f t="shared" si="9"/>
        <v>0</v>
      </c>
      <c r="BL653" s="17" t="s">
        <v>126</v>
      </c>
      <c r="BM653" s="156" t="s">
        <v>1058</v>
      </c>
    </row>
    <row r="654" spans="2:65" s="14" customFormat="1">
      <c r="B654" s="174"/>
      <c r="D654" s="159" t="s">
        <v>278</v>
      </c>
      <c r="F654" s="176" t="s">
        <v>1059</v>
      </c>
      <c r="H654" s="177">
        <v>1064.1279999999999</v>
      </c>
      <c r="I654" s="178"/>
      <c r="L654" s="174"/>
      <c r="M654" s="179"/>
      <c r="T654" s="180"/>
      <c r="AT654" s="175" t="s">
        <v>278</v>
      </c>
      <c r="AU654" s="175" t="s">
        <v>88</v>
      </c>
      <c r="AV654" s="14" t="s">
        <v>88</v>
      </c>
      <c r="AW654" s="14" t="s">
        <v>3</v>
      </c>
      <c r="AX654" s="14" t="s">
        <v>82</v>
      </c>
      <c r="AY654" s="175" t="s">
        <v>273</v>
      </c>
    </row>
    <row r="655" spans="2:65" s="1" customFormat="1" ht="24.2" customHeight="1">
      <c r="B655" s="143"/>
      <c r="C655" s="144" t="s">
        <v>1060</v>
      </c>
      <c r="D655" s="271" t="s">
        <v>274</v>
      </c>
      <c r="E655" s="145" t="s">
        <v>1061</v>
      </c>
      <c r="F655" s="146" t="s">
        <v>1062</v>
      </c>
      <c r="G655" s="147" t="s">
        <v>1041</v>
      </c>
      <c r="H655" s="148">
        <v>133.01599999999999</v>
      </c>
      <c r="I655" s="149"/>
      <c r="J655" s="150">
        <f>ROUND(I655*H655,2)</f>
        <v>0</v>
      </c>
      <c r="K655" s="151"/>
      <c r="L655" s="32"/>
      <c r="M655" s="152" t="s">
        <v>1</v>
      </c>
      <c r="N655" s="153" t="s">
        <v>41</v>
      </c>
      <c r="P655" s="154">
        <f>O655*H655</f>
        <v>0</v>
      </c>
      <c r="Q655" s="154">
        <v>0</v>
      </c>
      <c r="R655" s="154">
        <f>Q655*H655</f>
        <v>0</v>
      </c>
      <c r="S655" s="154">
        <v>0</v>
      </c>
      <c r="T655" s="155">
        <f>S655*H655</f>
        <v>0</v>
      </c>
      <c r="AR655" s="156" t="s">
        <v>126</v>
      </c>
      <c r="AT655" s="156" t="s">
        <v>274</v>
      </c>
      <c r="AU655" s="156" t="s">
        <v>88</v>
      </c>
      <c r="AY655" s="17" t="s">
        <v>273</v>
      </c>
      <c r="BE655" s="157">
        <f>IF(N655="základná",J655,0)</f>
        <v>0</v>
      </c>
      <c r="BF655" s="157">
        <f>IF(N655="znížená",J655,0)</f>
        <v>0</v>
      </c>
      <c r="BG655" s="157">
        <f>IF(N655="zákl. prenesená",J655,0)</f>
        <v>0</v>
      </c>
      <c r="BH655" s="157">
        <f>IF(N655="zníž. prenesená",J655,0)</f>
        <v>0</v>
      </c>
      <c r="BI655" s="157">
        <f>IF(N655="nulová",J655,0)</f>
        <v>0</v>
      </c>
      <c r="BJ655" s="17" t="s">
        <v>88</v>
      </c>
      <c r="BK655" s="157">
        <f>ROUND(I655*H655,2)</f>
        <v>0</v>
      </c>
      <c r="BL655" s="17" t="s">
        <v>126</v>
      </c>
      <c r="BM655" s="156" t="s">
        <v>1063</v>
      </c>
    </row>
    <row r="656" spans="2:65" s="1" customFormat="1" ht="24.2" customHeight="1">
      <c r="B656" s="143"/>
      <c r="C656" s="144" t="s">
        <v>1064</v>
      </c>
      <c r="D656" s="271" t="s">
        <v>274</v>
      </c>
      <c r="E656" s="145" t="s">
        <v>1065</v>
      </c>
      <c r="F656" s="146" t="s">
        <v>1066</v>
      </c>
      <c r="G656" s="147" t="s">
        <v>1041</v>
      </c>
      <c r="H656" s="148">
        <v>399.048</v>
      </c>
      <c r="I656" s="149"/>
      <c r="J656" s="150">
        <f>ROUND(I656*H656,2)</f>
        <v>0</v>
      </c>
      <c r="K656" s="151"/>
      <c r="L656" s="32"/>
      <c r="M656" s="152" t="s">
        <v>1</v>
      </c>
      <c r="N656" s="153" t="s">
        <v>41</v>
      </c>
      <c r="P656" s="154">
        <f>O656*H656</f>
        <v>0</v>
      </c>
      <c r="Q656" s="154">
        <v>0</v>
      </c>
      <c r="R656" s="154">
        <f>Q656*H656</f>
        <v>0</v>
      </c>
      <c r="S656" s="154">
        <v>0</v>
      </c>
      <c r="T656" s="155">
        <f>S656*H656</f>
        <v>0</v>
      </c>
      <c r="AR656" s="156" t="s">
        <v>126</v>
      </c>
      <c r="AT656" s="156" t="s">
        <v>274</v>
      </c>
      <c r="AU656" s="156" t="s">
        <v>88</v>
      </c>
      <c r="AY656" s="17" t="s">
        <v>273</v>
      </c>
      <c r="BE656" s="157">
        <f>IF(N656="základná",J656,0)</f>
        <v>0</v>
      </c>
      <c r="BF656" s="157">
        <f>IF(N656="znížená",J656,0)</f>
        <v>0</v>
      </c>
      <c r="BG656" s="157">
        <f>IF(N656="zákl. prenesená",J656,0)</f>
        <v>0</v>
      </c>
      <c r="BH656" s="157">
        <f>IF(N656="zníž. prenesená",J656,0)</f>
        <v>0</v>
      </c>
      <c r="BI656" s="157">
        <f>IF(N656="nulová",J656,0)</f>
        <v>0</v>
      </c>
      <c r="BJ656" s="17" t="s">
        <v>88</v>
      </c>
      <c r="BK656" s="157">
        <f>ROUND(I656*H656,2)</f>
        <v>0</v>
      </c>
      <c r="BL656" s="17" t="s">
        <v>126</v>
      </c>
      <c r="BM656" s="156" t="s">
        <v>1067</v>
      </c>
    </row>
    <row r="657" spans="2:65" s="14" customFormat="1">
      <c r="B657" s="174"/>
      <c r="D657" s="159" t="s">
        <v>278</v>
      </c>
      <c r="F657" s="176" t="s">
        <v>1068</v>
      </c>
      <c r="H657" s="177">
        <v>399.048</v>
      </c>
      <c r="I657" s="178"/>
      <c r="L657" s="174"/>
      <c r="M657" s="179"/>
      <c r="T657" s="180"/>
      <c r="AT657" s="175" t="s">
        <v>278</v>
      </c>
      <c r="AU657" s="175" t="s">
        <v>88</v>
      </c>
      <c r="AV657" s="14" t="s">
        <v>88</v>
      </c>
      <c r="AW657" s="14" t="s">
        <v>3</v>
      </c>
      <c r="AX657" s="14" t="s">
        <v>82</v>
      </c>
      <c r="AY657" s="175" t="s">
        <v>273</v>
      </c>
    </row>
    <row r="658" spans="2:65" s="1" customFormat="1" ht="37.9" customHeight="1">
      <c r="B658" s="143"/>
      <c r="C658" s="144" t="s">
        <v>1069</v>
      </c>
      <c r="D658" s="271" t="s">
        <v>274</v>
      </c>
      <c r="E658" s="145" t="s">
        <v>1070</v>
      </c>
      <c r="F658" s="146" t="s">
        <v>1071</v>
      </c>
      <c r="G658" s="147" t="s">
        <v>1041</v>
      </c>
      <c r="H658" s="148">
        <v>133.01599999999999</v>
      </c>
      <c r="I658" s="149"/>
      <c r="J658" s="150">
        <f>ROUND(I658*H658,2)</f>
        <v>0</v>
      </c>
      <c r="K658" s="151"/>
      <c r="L658" s="32"/>
      <c r="M658" s="152" t="s">
        <v>1</v>
      </c>
      <c r="N658" s="153" t="s">
        <v>41</v>
      </c>
      <c r="P658" s="154">
        <f>O658*H658</f>
        <v>0</v>
      </c>
      <c r="Q658" s="154">
        <v>0</v>
      </c>
      <c r="R658" s="154">
        <f>Q658*H658</f>
        <v>0</v>
      </c>
      <c r="S658" s="154">
        <v>0</v>
      </c>
      <c r="T658" s="155">
        <f>S658*H658</f>
        <v>0</v>
      </c>
      <c r="AR658" s="156" t="s">
        <v>126</v>
      </c>
      <c r="AT658" s="156" t="s">
        <v>274</v>
      </c>
      <c r="AU658" s="156" t="s">
        <v>88</v>
      </c>
      <c r="AY658" s="17" t="s">
        <v>273</v>
      </c>
      <c r="BE658" s="157">
        <f>IF(N658="základná",J658,0)</f>
        <v>0</v>
      </c>
      <c r="BF658" s="157">
        <f>IF(N658="znížená",J658,0)</f>
        <v>0</v>
      </c>
      <c r="BG658" s="157">
        <f>IF(N658="zákl. prenesená",J658,0)</f>
        <v>0</v>
      </c>
      <c r="BH658" s="157">
        <f>IF(N658="zníž. prenesená",J658,0)</f>
        <v>0</v>
      </c>
      <c r="BI658" s="157">
        <f>IF(N658="nulová",J658,0)</f>
        <v>0</v>
      </c>
      <c r="BJ658" s="17" t="s">
        <v>88</v>
      </c>
      <c r="BK658" s="157">
        <f>ROUND(I658*H658,2)</f>
        <v>0</v>
      </c>
      <c r="BL658" s="17" t="s">
        <v>126</v>
      </c>
      <c r="BM658" s="156" t="s">
        <v>1072</v>
      </c>
    </row>
    <row r="659" spans="2:65" s="11" customFormat="1" ht="22.9" customHeight="1">
      <c r="B659" s="133"/>
      <c r="D659" s="134" t="s">
        <v>74</v>
      </c>
      <c r="E659" s="172" t="s">
        <v>813</v>
      </c>
      <c r="F659" s="172" t="s">
        <v>1073</v>
      </c>
      <c r="I659" s="136"/>
      <c r="J659" s="173">
        <f>BK659</f>
        <v>0</v>
      </c>
      <c r="L659" s="133"/>
      <c r="M659" s="138"/>
      <c r="P659" s="139">
        <f>P660</f>
        <v>0</v>
      </c>
      <c r="R659" s="139">
        <f>R660</f>
        <v>0</v>
      </c>
      <c r="T659" s="140">
        <f>T660</f>
        <v>0</v>
      </c>
      <c r="AR659" s="134" t="s">
        <v>82</v>
      </c>
      <c r="AT659" s="141" t="s">
        <v>74</v>
      </c>
      <c r="AU659" s="141" t="s">
        <v>82</v>
      </c>
      <c r="AY659" s="134" t="s">
        <v>273</v>
      </c>
      <c r="BK659" s="142">
        <f>BK660</f>
        <v>0</v>
      </c>
    </row>
    <row r="660" spans="2:65" s="1" customFormat="1" ht="24.2" customHeight="1">
      <c r="B660" s="143"/>
      <c r="C660" s="144" t="s">
        <v>1074</v>
      </c>
      <c r="D660" s="144" t="s">
        <v>274</v>
      </c>
      <c r="E660" s="145" t="s">
        <v>1075</v>
      </c>
      <c r="F660" s="146" t="s">
        <v>1076</v>
      </c>
      <c r="G660" s="147" t="s">
        <v>1041</v>
      </c>
      <c r="H660" s="148">
        <v>71.212999999999994</v>
      </c>
      <c r="I660" s="149"/>
      <c r="J660" s="150">
        <f>ROUND(I660*H660,2)</f>
        <v>0</v>
      </c>
      <c r="K660" s="151"/>
      <c r="L660" s="32"/>
      <c r="M660" s="152" t="s">
        <v>1</v>
      </c>
      <c r="N660" s="153" t="s">
        <v>41</v>
      </c>
      <c r="P660" s="154">
        <f>O660*H660</f>
        <v>0</v>
      </c>
      <c r="Q660" s="154">
        <v>0</v>
      </c>
      <c r="R660" s="154">
        <f>Q660*H660</f>
        <v>0</v>
      </c>
      <c r="S660" s="154">
        <v>0</v>
      </c>
      <c r="T660" s="155">
        <f>S660*H660</f>
        <v>0</v>
      </c>
      <c r="AR660" s="156" t="s">
        <v>126</v>
      </c>
      <c r="AT660" s="156" t="s">
        <v>274</v>
      </c>
      <c r="AU660" s="156" t="s">
        <v>88</v>
      </c>
      <c r="AY660" s="17" t="s">
        <v>273</v>
      </c>
      <c r="BE660" s="157">
        <f>IF(N660="základná",J660,0)</f>
        <v>0</v>
      </c>
      <c r="BF660" s="157">
        <f>IF(N660="znížená",J660,0)</f>
        <v>0</v>
      </c>
      <c r="BG660" s="157">
        <f>IF(N660="zákl. prenesená",J660,0)</f>
        <v>0</v>
      </c>
      <c r="BH660" s="157">
        <f>IF(N660="zníž. prenesená",J660,0)</f>
        <v>0</v>
      </c>
      <c r="BI660" s="157">
        <f>IF(N660="nulová",J660,0)</f>
        <v>0</v>
      </c>
      <c r="BJ660" s="17" t="s">
        <v>88</v>
      </c>
      <c r="BK660" s="157">
        <f>ROUND(I660*H660,2)</f>
        <v>0</v>
      </c>
      <c r="BL660" s="17" t="s">
        <v>126</v>
      </c>
      <c r="BM660" s="156" t="s">
        <v>1077</v>
      </c>
    </row>
    <row r="661" spans="2:65" s="11" customFormat="1" ht="25.9" customHeight="1">
      <c r="B661" s="133"/>
      <c r="D661" s="134" t="s">
        <v>74</v>
      </c>
      <c r="E661" s="135" t="s">
        <v>1078</v>
      </c>
      <c r="F661" s="135" t="s">
        <v>1079</v>
      </c>
      <c r="I661" s="136"/>
      <c r="J661" s="137">
        <f>BK661</f>
        <v>0</v>
      </c>
      <c r="L661" s="133"/>
      <c r="M661" s="138"/>
      <c r="P661" s="139">
        <f>P662+P670+P699+P708+P716+P739+P917+P930+P974+P1042+P1070+P1090+P1141+P1168+P1214</f>
        <v>0</v>
      </c>
      <c r="R661" s="139">
        <f>R662+R670+R699+R708+R716+R739+R917+R930+R974+R1042+R1070+R1090+R1141+R1168+R1214</f>
        <v>61.802748945599994</v>
      </c>
      <c r="T661" s="140">
        <f>T662+T670+T699+T708+T716+T739+T917+T930+T974+T1042+T1070+T1090+T1141+T1168+T1214</f>
        <v>0.35272999999999999</v>
      </c>
      <c r="AR661" s="134" t="s">
        <v>88</v>
      </c>
      <c r="AT661" s="141" t="s">
        <v>74</v>
      </c>
      <c r="AU661" s="141" t="s">
        <v>75</v>
      </c>
      <c r="AY661" s="134" t="s">
        <v>273</v>
      </c>
      <c r="BK661" s="142">
        <f>BK662+BK670+BK699+BK708+BK716+BK739+BK917+BK930+BK974+BK1042+BK1070+BK1090+BK1141+BK1168+BK1214</f>
        <v>0</v>
      </c>
    </row>
    <row r="662" spans="2:65" s="11" customFormat="1" ht="22.9" customHeight="1">
      <c r="B662" s="133"/>
      <c r="D662" s="134" t="s">
        <v>74</v>
      </c>
      <c r="E662" s="172" t="s">
        <v>1080</v>
      </c>
      <c r="F662" s="172" t="s">
        <v>1081</v>
      </c>
      <c r="I662" s="136"/>
      <c r="J662" s="173">
        <f>BK662</f>
        <v>0</v>
      </c>
      <c r="L662" s="133"/>
      <c r="M662" s="138"/>
      <c r="P662" s="139">
        <f>SUM(P663:P669)</f>
        <v>0</v>
      </c>
      <c r="R662" s="139">
        <f>SUM(R663:R669)</f>
        <v>2.2878400000000004E-2</v>
      </c>
      <c r="T662" s="140">
        <f>SUM(T663:T669)</f>
        <v>0</v>
      </c>
      <c r="AR662" s="134" t="s">
        <v>88</v>
      </c>
      <c r="AT662" s="141" t="s">
        <v>74</v>
      </c>
      <c r="AU662" s="141" t="s">
        <v>82</v>
      </c>
      <c r="AY662" s="134" t="s">
        <v>273</v>
      </c>
      <c r="BK662" s="142">
        <f>SUM(BK663:BK669)</f>
        <v>0</v>
      </c>
    </row>
    <row r="663" spans="2:65" s="1" customFormat="1" ht="49.15" customHeight="1">
      <c r="B663" s="143"/>
      <c r="C663" s="144" t="s">
        <v>1082</v>
      </c>
      <c r="D663" s="144" t="s">
        <v>274</v>
      </c>
      <c r="E663" s="145" t="s">
        <v>1083</v>
      </c>
      <c r="F663" s="146" t="s">
        <v>1084</v>
      </c>
      <c r="G663" s="147" t="s">
        <v>338</v>
      </c>
      <c r="H663" s="148">
        <v>2.6</v>
      </c>
      <c r="I663" s="149"/>
      <c r="J663" s="150">
        <f>ROUND(I663*H663,2)</f>
        <v>0</v>
      </c>
      <c r="K663" s="151"/>
      <c r="L663" s="32"/>
      <c r="M663" s="152" t="s">
        <v>1</v>
      </c>
      <c r="N663" s="153" t="s">
        <v>41</v>
      </c>
      <c r="P663" s="154">
        <f>O663*H663</f>
        <v>0</v>
      </c>
      <c r="Q663" s="154">
        <v>1.58E-3</v>
      </c>
      <c r="R663" s="154">
        <f>Q663*H663</f>
        <v>4.1080000000000005E-3</v>
      </c>
      <c r="S663" s="154">
        <v>0</v>
      </c>
      <c r="T663" s="155">
        <f>S663*H663</f>
        <v>0</v>
      </c>
      <c r="AR663" s="156" t="s">
        <v>375</v>
      </c>
      <c r="AT663" s="156" t="s">
        <v>274</v>
      </c>
      <c r="AU663" s="156" t="s">
        <v>88</v>
      </c>
      <c r="AY663" s="17" t="s">
        <v>273</v>
      </c>
      <c r="BE663" s="157">
        <f>IF(N663="základná",J663,0)</f>
        <v>0</v>
      </c>
      <c r="BF663" s="157">
        <f>IF(N663="znížená",J663,0)</f>
        <v>0</v>
      </c>
      <c r="BG663" s="157">
        <f>IF(N663="zákl. prenesená",J663,0)</f>
        <v>0</v>
      </c>
      <c r="BH663" s="157">
        <f>IF(N663="zníž. prenesená",J663,0)</f>
        <v>0</v>
      </c>
      <c r="BI663" s="157">
        <f>IF(N663="nulová",J663,0)</f>
        <v>0</v>
      </c>
      <c r="BJ663" s="17" t="s">
        <v>88</v>
      </c>
      <c r="BK663" s="157">
        <f>ROUND(I663*H663,2)</f>
        <v>0</v>
      </c>
      <c r="BL663" s="17" t="s">
        <v>375</v>
      </c>
      <c r="BM663" s="156" t="s">
        <v>1085</v>
      </c>
    </row>
    <row r="664" spans="2:65" s="14" customFormat="1">
      <c r="B664" s="174"/>
      <c r="D664" s="159" t="s">
        <v>278</v>
      </c>
      <c r="E664" s="175" t="s">
        <v>1</v>
      </c>
      <c r="F664" s="176" t="s">
        <v>1086</v>
      </c>
      <c r="H664" s="177">
        <v>2.6</v>
      </c>
      <c r="I664" s="178"/>
      <c r="L664" s="174"/>
      <c r="M664" s="179"/>
      <c r="T664" s="180"/>
      <c r="AT664" s="175" t="s">
        <v>278</v>
      </c>
      <c r="AU664" s="175" t="s">
        <v>88</v>
      </c>
      <c r="AV664" s="14" t="s">
        <v>88</v>
      </c>
      <c r="AW664" s="14" t="s">
        <v>32</v>
      </c>
      <c r="AX664" s="14" t="s">
        <v>75</v>
      </c>
      <c r="AY664" s="175" t="s">
        <v>273</v>
      </c>
    </row>
    <row r="665" spans="2:65" s="13" customFormat="1">
      <c r="B665" s="165"/>
      <c r="D665" s="159" t="s">
        <v>278</v>
      </c>
      <c r="E665" s="166" t="s">
        <v>1</v>
      </c>
      <c r="F665" s="167" t="s">
        <v>285</v>
      </c>
      <c r="H665" s="168">
        <v>2.6</v>
      </c>
      <c r="I665" s="169"/>
      <c r="L665" s="165"/>
      <c r="M665" s="170"/>
      <c r="T665" s="171"/>
      <c r="AT665" s="166" t="s">
        <v>278</v>
      </c>
      <c r="AU665" s="166" t="s">
        <v>88</v>
      </c>
      <c r="AV665" s="13" t="s">
        <v>126</v>
      </c>
      <c r="AW665" s="13" t="s">
        <v>32</v>
      </c>
      <c r="AX665" s="13" t="s">
        <v>82</v>
      </c>
      <c r="AY665" s="166" t="s">
        <v>273</v>
      </c>
    </row>
    <row r="666" spans="2:65" s="1" customFormat="1" ht="49.15" customHeight="1">
      <c r="B666" s="143"/>
      <c r="C666" s="144" t="s">
        <v>1087</v>
      </c>
      <c r="D666" s="144" t="s">
        <v>274</v>
      </c>
      <c r="E666" s="145" t="s">
        <v>1088</v>
      </c>
      <c r="F666" s="146" t="s">
        <v>1089</v>
      </c>
      <c r="G666" s="147" t="s">
        <v>338</v>
      </c>
      <c r="H666" s="148">
        <v>11.88</v>
      </c>
      <c r="I666" s="149"/>
      <c r="J666" s="150">
        <f>ROUND(I666*H666,2)</f>
        <v>0</v>
      </c>
      <c r="K666" s="151"/>
      <c r="L666" s="32"/>
      <c r="M666" s="152" t="s">
        <v>1</v>
      </c>
      <c r="N666" s="153" t="s">
        <v>41</v>
      </c>
      <c r="P666" s="154">
        <f>O666*H666</f>
        <v>0</v>
      </c>
      <c r="Q666" s="154">
        <v>1.58E-3</v>
      </c>
      <c r="R666" s="154">
        <f>Q666*H666</f>
        <v>1.8770400000000003E-2</v>
      </c>
      <c r="S666" s="154">
        <v>0</v>
      </c>
      <c r="T666" s="155">
        <f>S666*H666</f>
        <v>0</v>
      </c>
      <c r="AR666" s="156" t="s">
        <v>375</v>
      </c>
      <c r="AT666" s="156" t="s">
        <v>274</v>
      </c>
      <c r="AU666" s="156" t="s">
        <v>88</v>
      </c>
      <c r="AY666" s="17" t="s">
        <v>273</v>
      </c>
      <c r="BE666" s="157">
        <f>IF(N666="základná",J666,0)</f>
        <v>0</v>
      </c>
      <c r="BF666" s="157">
        <f>IF(N666="znížená",J666,0)</f>
        <v>0</v>
      </c>
      <c r="BG666" s="157">
        <f>IF(N666="zákl. prenesená",J666,0)</f>
        <v>0</v>
      </c>
      <c r="BH666" s="157">
        <f>IF(N666="zníž. prenesená",J666,0)</f>
        <v>0</v>
      </c>
      <c r="BI666" s="157">
        <f>IF(N666="nulová",J666,0)</f>
        <v>0</v>
      </c>
      <c r="BJ666" s="17" t="s">
        <v>88</v>
      </c>
      <c r="BK666" s="157">
        <f>ROUND(I666*H666,2)</f>
        <v>0</v>
      </c>
      <c r="BL666" s="17" t="s">
        <v>375</v>
      </c>
      <c r="BM666" s="156" t="s">
        <v>1090</v>
      </c>
    </row>
    <row r="667" spans="2:65" s="14" customFormat="1">
      <c r="B667" s="174"/>
      <c r="D667" s="159" t="s">
        <v>278</v>
      </c>
      <c r="E667" s="175" t="s">
        <v>1</v>
      </c>
      <c r="F667" s="176" t="s">
        <v>1091</v>
      </c>
      <c r="H667" s="177">
        <v>11.88</v>
      </c>
      <c r="I667" s="178"/>
      <c r="L667" s="174"/>
      <c r="M667" s="179"/>
      <c r="T667" s="180"/>
      <c r="AT667" s="175" t="s">
        <v>278</v>
      </c>
      <c r="AU667" s="175" t="s">
        <v>88</v>
      </c>
      <c r="AV667" s="14" t="s">
        <v>88</v>
      </c>
      <c r="AW667" s="14" t="s">
        <v>32</v>
      </c>
      <c r="AX667" s="14" t="s">
        <v>75</v>
      </c>
      <c r="AY667" s="175" t="s">
        <v>273</v>
      </c>
    </row>
    <row r="668" spans="2:65" s="13" customFormat="1">
      <c r="B668" s="165"/>
      <c r="D668" s="159" t="s">
        <v>278</v>
      </c>
      <c r="E668" s="166" t="s">
        <v>1</v>
      </c>
      <c r="F668" s="167" t="s">
        <v>285</v>
      </c>
      <c r="H668" s="168">
        <v>11.88</v>
      </c>
      <c r="I668" s="169"/>
      <c r="L668" s="165"/>
      <c r="M668" s="170"/>
      <c r="T668" s="171"/>
      <c r="AT668" s="166" t="s">
        <v>278</v>
      </c>
      <c r="AU668" s="166" t="s">
        <v>88</v>
      </c>
      <c r="AV668" s="13" t="s">
        <v>126</v>
      </c>
      <c r="AW668" s="13" t="s">
        <v>32</v>
      </c>
      <c r="AX668" s="13" t="s">
        <v>82</v>
      </c>
      <c r="AY668" s="166" t="s">
        <v>273</v>
      </c>
    </row>
    <row r="669" spans="2:65" s="1" customFormat="1" ht="24.2" customHeight="1">
      <c r="B669" s="143"/>
      <c r="C669" s="144" t="s">
        <v>1092</v>
      </c>
      <c r="D669" s="144" t="s">
        <v>274</v>
      </c>
      <c r="E669" s="145" t="s">
        <v>1093</v>
      </c>
      <c r="F669" s="146" t="s">
        <v>1094</v>
      </c>
      <c r="G669" s="147" t="s">
        <v>1095</v>
      </c>
      <c r="H669" s="200"/>
      <c r="I669" s="149"/>
      <c r="J669" s="150">
        <f>ROUND(I669*H669,2)</f>
        <v>0</v>
      </c>
      <c r="K669" s="151"/>
      <c r="L669" s="32"/>
      <c r="M669" s="152" t="s">
        <v>1</v>
      </c>
      <c r="N669" s="153" t="s">
        <v>41</v>
      </c>
      <c r="P669" s="154">
        <f>O669*H669</f>
        <v>0</v>
      </c>
      <c r="Q669" s="154">
        <v>0</v>
      </c>
      <c r="R669" s="154">
        <f>Q669*H669</f>
        <v>0</v>
      </c>
      <c r="S669" s="154">
        <v>0</v>
      </c>
      <c r="T669" s="155">
        <f>S669*H669</f>
        <v>0</v>
      </c>
      <c r="AR669" s="156" t="s">
        <v>375</v>
      </c>
      <c r="AT669" s="156" t="s">
        <v>274</v>
      </c>
      <c r="AU669" s="156" t="s">
        <v>88</v>
      </c>
      <c r="AY669" s="17" t="s">
        <v>273</v>
      </c>
      <c r="BE669" s="157">
        <f>IF(N669="základná",J669,0)</f>
        <v>0</v>
      </c>
      <c r="BF669" s="157">
        <f>IF(N669="znížená",J669,0)</f>
        <v>0</v>
      </c>
      <c r="BG669" s="157">
        <f>IF(N669="zákl. prenesená",J669,0)</f>
        <v>0</v>
      </c>
      <c r="BH669" s="157">
        <f>IF(N669="zníž. prenesená",J669,0)</f>
        <v>0</v>
      </c>
      <c r="BI669" s="157">
        <f>IF(N669="nulová",J669,0)</f>
        <v>0</v>
      </c>
      <c r="BJ669" s="17" t="s">
        <v>88</v>
      </c>
      <c r="BK669" s="157">
        <f>ROUND(I669*H669,2)</f>
        <v>0</v>
      </c>
      <c r="BL669" s="17" t="s">
        <v>375</v>
      </c>
      <c r="BM669" s="156" t="s">
        <v>1096</v>
      </c>
    </row>
    <row r="670" spans="2:65" s="11" customFormat="1" ht="22.9" customHeight="1">
      <c r="B670" s="133"/>
      <c r="D670" s="134" t="s">
        <v>74</v>
      </c>
      <c r="E670" s="172" t="s">
        <v>1097</v>
      </c>
      <c r="F670" s="172" t="s">
        <v>1098</v>
      </c>
      <c r="I670" s="136"/>
      <c r="J670" s="173">
        <f>BK670</f>
        <v>0</v>
      </c>
      <c r="L670" s="133"/>
      <c r="M670" s="138"/>
      <c r="P670" s="139">
        <f>SUM(P671:P698)</f>
        <v>0</v>
      </c>
      <c r="R670" s="139">
        <f>SUM(R671:R698)</f>
        <v>3.7919370000000001E-2</v>
      </c>
      <c r="T670" s="140">
        <f>SUM(T671:T698)</f>
        <v>0</v>
      </c>
      <c r="AR670" s="134" t="s">
        <v>88</v>
      </c>
      <c r="AT670" s="141" t="s">
        <v>74</v>
      </c>
      <c r="AU670" s="141" t="s">
        <v>82</v>
      </c>
      <c r="AY670" s="134" t="s">
        <v>273</v>
      </c>
      <c r="BK670" s="142">
        <f>SUM(BK671:BK698)</f>
        <v>0</v>
      </c>
    </row>
    <row r="671" spans="2:65" s="1" customFormat="1" ht="24.2" customHeight="1">
      <c r="B671" s="143"/>
      <c r="C671" s="144" t="s">
        <v>1099</v>
      </c>
      <c r="D671" s="144" t="s">
        <v>274</v>
      </c>
      <c r="E671" s="145" t="s">
        <v>1100</v>
      </c>
      <c r="F671" s="146" t="s">
        <v>1101</v>
      </c>
      <c r="G671" s="147" t="s">
        <v>338</v>
      </c>
      <c r="H671" s="148">
        <v>4.1630000000000003</v>
      </c>
      <c r="I671" s="149"/>
      <c r="J671" s="150">
        <f>ROUND(I671*H671,2)</f>
        <v>0</v>
      </c>
      <c r="K671" s="151"/>
      <c r="L671" s="32"/>
      <c r="M671" s="152" t="s">
        <v>1</v>
      </c>
      <c r="N671" s="153" t="s">
        <v>41</v>
      </c>
      <c r="P671" s="154">
        <f>O671*H671</f>
        <v>0</v>
      </c>
      <c r="Q671" s="154">
        <v>0</v>
      </c>
      <c r="R671" s="154">
        <f>Q671*H671</f>
        <v>0</v>
      </c>
      <c r="S671" s="154">
        <v>0</v>
      </c>
      <c r="T671" s="155">
        <f>S671*H671</f>
        <v>0</v>
      </c>
      <c r="AR671" s="156" t="s">
        <v>375</v>
      </c>
      <c r="AT671" s="156" t="s">
        <v>274</v>
      </c>
      <c r="AU671" s="156" t="s">
        <v>88</v>
      </c>
      <c r="AY671" s="17" t="s">
        <v>273</v>
      </c>
      <c r="BE671" s="157">
        <f>IF(N671="základná",J671,0)</f>
        <v>0</v>
      </c>
      <c r="BF671" s="157">
        <f>IF(N671="znížená",J671,0)</f>
        <v>0</v>
      </c>
      <c r="BG671" s="157">
        <f>IF(N671="zákl. prenesená",J671,0)</f>
        <v>0</v>
      </c>
      <c r="BH671" s="157">
        <f>IF(N671="zníž. prenesená",J671,0)</f>
        <v>0</v>
      </c>
      <c r="BI671" s="157">
        <f>IF(N671="nulová",J671,0)</f>
        <v>0</v>
      </c>
      <c r="BJ671" s="17" t="s">
        <v>88</v>
      </c>
      <c r="BK671" s="157">
        <f>ROUND(I671*H671,2)</f>
        <v>0</v>
      </c>
      <c r="BL671" s="17" t="s">
        <v>375</v>
      </c>
      <c r="BM671" s="156" t="s">
        <v>1102</v>
      </c>
    </row>
    <row r="672" spans="2:65" s="14" customFormat="1">
      <c r="B672" s="174"/>
      <c r="D672" s="159" t="s">
        <v>278</v>
      </c>
      <c r="E672" s="175" t="s">
        <v>1</v>
      </c>
      <c r="F672" s="176" t="s">
        <v>220</v>
      </c>
      <c r="H672" s="177">
        <v>4.1630000000000003</v>
      </c>
      <c r="I672" s="178"/>
      <c r="L672" s="174"/>
      <c r="M672" s="179"/>
      <c r="T672" s="180"/>
      <c r="AT672" s="175" t="s">
        <v>278</v>
      </c>
      <c r="AU672" s="175" t="s">
        <v>88</v>
      </c>
      <c r="AV672" s="14" t="s">
        <v>88</v>
      </c>
      <c r="AW672" s="14" t="s">
        <v>32</v>
      </c>
      <c r="AX672" s="14" t="s">
        <v>75</v>
      </c>
      <c r="AY672" s="175" t="s">
        <v>273</v>
      </c>
    </row>
    <row r="673" spans="2:65" s="13" customFormat="1">
      <c r="B673" s="165"/>
      <c r="D673" s="159" t="s">
        <v>278</v>
      </c>
      <c r="E673" s="166" t="s">
        <v>183</v>
      </c>
      <c r="F673" s="167" t="s">
        <v>285</v>
      </c>
      <c r="H673" s="168">
        <v>4.1630000000000003</v>
      </c>
      <c r="I673" s="169"/>
      <c r="L673" s="165"/>
      <c r="M673" s="170"/>
      <c r="T673" s="171"/>
      <c r="AT673" s="166" t="s">
        <v>278</v>
      </c>
      <c r="AU673" s="166" t="s">
        <v>88</v>
      </c>
      <c r="AV673" s="13" t="s">
        <v>126</v>
      </c>
      <c r="AW673" s="13" t="s">
        <v>32</v>
      </c>
      <c r="AX673" s="13" t="s">
        <v>82</v>
      </c>
      <c r="AY673" s="166" t="s">
        <v>273</v>
      </c>
    </row>
    <row r="674" spans="2:65" s="1" customFormat="1" ht="24.2" customHeight="1">
      <c r="B674" s="143"/>
      <c r="C674" s="188" t="s">
        <v>1103</v>
      </c>
      <c r="D674" s="188" t="s">
        <v>523</v>
      </c>
      <c r="E674" s="189" t="s">
        <v>1104</v>
      </c>
      <c r="F674" s="190" t="s">
        <v>1105</v>
      </c>
      <c r="G674" s="191" t="s">
        <v>338</v>
      </c>
      <c r="H674" s="192">
        <v>4.7869999999999999</v>
      </c>
      <c r="I674" s="193"/>
      <c r="J674" s="194">
        <f>ROUND(I674*H674,2)</f>
        <v>0</v>
      </c>
      <c r="K674" s="195"/>
      <c r="L674" s="196"/>
      <c r="M674" s="197" t="s">
        <v>1</v>
      </c>
      <c r="N674" s="198" t="s">
        <v>41</v>
      </c>
      <c r="P674" s="154">
        <f>O674*H674</f>
        <v>0</v>
      </c>
      <c r="Q674" s="154">
        <v>0</v>
      </c>
      <c r="R674" s="154">
        <f>Q674*H674</f>
        <v>0</v>
      </c>
      <c r="S674" s="154">
        <v>0</v>
      </c>
      <c r="T674" s="155">
        <f>S674*H674</f>
        <v>0</v>
      </c>
      <c r="AR674" s="156" t="s">
        <v>449</v>
      </c>
      <c r="AT674" s="156" t="s">
        <v>523</v>
      </c>
      <c r="AU674" s="156" t="s">
        <v>88</v>
      </c>
      <c r="AY674" s="17" t="s">
        <v>273</v>
      </c>
      <c r="BE674" s="157">
        <f>IF(N674="základná",J674,0)</f>
        <v>0</v>
      </c>
      <c r="BF674" s="157">
        <f>IF(N674="znížená",J674,0)</f>
        <v>0</v>
      </c>
      <c r="BG674" s="157">
        <f>IF(N674="zákl. prenesená",J674,0)</f>
        <v>0</v>
      </c>
      <c r="BH674" s="157">
        <f>IF(N674="zníž. prenesená",J674,0)</f>
        <v>0</v>
      </c>
      <c r="BI674" s="157">
        <f>IF(N674="nulová",J674,0)</f>
        <v>0</v>
      </c>
      <c r="BJ674" s="17" t="s">
        <v>88</v>
      </c>
      <c r="BK674" s="157">
        <f>ROUND(I674*H674,2)</f>
        <v>0</v>
      </c>
      <c r="BL674" s="17" t="s">
        <v>375</v>
      </c>
      <c r="BM674" s="156" t="s">
        <v>1106</v>
      </c>
    </row>
    <row r="675" spans="2:65" s="14" customFormat="1">
      <c r="B675" s="174"/>
      <c r="D675" s="159" t="s">
        <v>278</v>
      </c>
      <c r="E675" s="175" t="s">
        <v>1</v>
      </c>
      <c r="F675" s="176" t="s">
        <v>1107</v>
      </c>
      <c r="H675" s="177">
        <v>4.7869999999999999</v>
      </c>
      <c r="I675" s="178"/>
      <c r="L675" s="174"/>
      <c r="M675" s="179"/>
      <c r="T675" s="180"/>
      <c r="AT675" s="175" t="s">
        <v>278</v>
      </c>
      <c r="AU675" s="175" t="s">
        <v>88</v>
      </c>
      <c r="AV675" s="14" t="s">
        <v>88</v>
      </c>
      <c r="AW675" s="14" t="s">
        <v>32</v>
      </c>
      <c r="AX675" s="14" t="s">
        <v>82</v>
      </c>
      <c r="AY675" s="175" t="s">
        <v>273</v>
      </c>
    </row>
    <row r="676" spans="2:65" s="1" customFormat="1" ht="24.2" customHeight="1">
      <c r="B676" s="143"/>
      <c r="C676" s="144" t="s">
        <v>1108</v>
      </c>
      <c r="D676" s="144" t="s">
        <v>274</v>
      </c>
      <c r="E676" s="145" t="s">
        <v>1109</v>
      </c>
      <c r="F676" s="146" t="s">
        <v>1110</v>
      </c>
      <c r="G676" s="147" t="s">
        <v>338</v>
      </c>
      <c r="H676" s="148">
        <v>2</v>
      </c>
      <c r="I676" s="149"/>
      <c r="J676" s="150">
        <f>ROUND(I676*H676,2)</f>
        <v>0</v>
      </c>
      <c r="K676" s="151"/>
      <c r="L676" s="32"/>
      <c r="M676" s="152" t="s">
        <v>1</v>
      </c>
      <c r="N676" s="153" t="s">
        <v>41</v>
      </c>
      <c r="P676" s="154">
        <f>O676*H676</f>
        <v>0</v>
      </c>
      <c r="Q676" s="154">
        <v>0</v>
      </c>
      <c r="R676" s="154">
        <f>Q676*H676</f>
        <v>0</v>
      </c>
      <c r="S676" s="154">
        <v>0</v>
      </c>
      <c r="T676" s="155">
        <f>S676*H676</f>
        <v>0</v>
      </c>
      <c r="AR676" s="156" t="s">
        <v>375</v>
      </c>
      <c r="AT676" s="156" t="s">
        <v>274</v>
      </c>
      <c r="AU676" s="156" t="s">
        <v>88</v>
      </c>
      <c r="AY676" s="17" t="s">
        <v>273</v>
      </c>
      <c r="BE676" s="157">
        <f>IF(N676="základná",J676,0)</f>
        <v>0</v>
      </c>
      <c r="BF676" s="157">
        <f>IF(N676="znížená",J676,0)</f>
        <v>0</v>
      </c>
      <c r="BG676" s="157">
        <f>IF(N676="zákl. prenesená",J676,0)</f>
        <v>0</v>
      </c>
      <c r="BH676" s="157">
        <f>IF(N676="zníž. prenesená",J676,0)</f>
        <v>0</v>
      </c>
      <c r="BI676" s="157">
        <f>IF(N676="nulová",J676,0)</f>
        <v>0</v>
      </c>
      <c r="BJ676" s="17" t="s">
        <v>88</v>
      </c>
      <c r="BK676" s="157">
        <f>ROUND(I676*H676,2)</f>
        <v>0</v>
      </c>
      <c r="BL676" s="17" t="s">
        <v>375</v>
      </c>
      <c r="BM676" s="156" t="s">
        <v>1111</v>
      </c>
    </row>
    <row r="677" spans="2:65" s="14" customFormat="1">
      <c r="B677" s="174"/>
      <c r="D677" s="159" t="s">
        <v>278</v>
      </c>
      <c r="E677" s="175" t="s">
        <v>1</v>
      </c>
      <c r="F677" s="176" t="s">
        <v>88</v>
      </c>
      <c r="H677" s="177">
        <v>2</v>
      </c>
      <c r="I677" s="178"/>
      <c r="L677" s="174"/>
      <c r="M677" s="179"/>
      <c r="T677" s="180"/>
      <c r="AT677" s="175" t="s">
        <v>278</v>
      </c>
      <c r="AU677" s="175" t="s">
        <v>88</v>
      </c>
      <c r="AV677" s="14" t="s">
        <v>88</v>
      </c>
      <c r="AW677" s="14" t="s">
        <v>32</v>
      </c>
      <c r="AX677" s="14" t="s">
        <v>75</v>
      </c>
      <c r="AY677" s="175" t="s">
        <v>273</v>
      </c>
    </row>
    <row r="678" spans="2:65" s="15" customFormat="1">
      <c r="B678" s="181"/>
      <c r="D678" s="159" t="s">
        <v>278</v>
      </c>
      <c r="E678" s="182" t="s">
        <v>1112</v>
      </c>
      <c r="F678" s="183" t="s">
        <v>598</v>
      </c>
      <c r="H678" s="184">
        <v>2</v>
      </c>
      <c r="I678" s="185"/>
      <c r="L678" s="181"/>
      <c r="M678" s="186"/>
      <c r="T678" s="187"/>
      <c r="AT678" s="182" t="s">
        <v>278</v>
      </c>
      <c r="AU678" s="182" t="s">
        <v>88</v>
      </c>
      <c r="AV678" s="15" t="s">
        <v>104</v>
      </c>
      <c r="AW678" s="15" t="s">
        <v>32</v>
      </c>
      <c r="AX678" s="15" t="s">
        <v>75</v>
      </c>
      <c r="AY678" s="182" t="s">
        <v>273</v>
      </c>
    </row>
    <row r="679" spans="2:65" s="13" customFormat="1">
      <c r="B679" s="165"/>
      <c r="D679" s="159" t="s">
        <v>278</v>
      </c>
      <c r="E679" s="166" t="s">
        <v>1</v>
      </c>
      <c r="F679" s="167" t="s">
        <v>285</v>
      </c>
      <c r="H679" s="168">
        <v>2</v>
      </c>
      <c r="I679" s="169"/>
      <c r="L679" s="165"/>
      <c r="M679" s="170"/>
      <c r="T679" s="171"/>
      <c r="AT679" s="166" t="s">
        <v>278</v>
      </c>
      <c r="AU679" s="166" t="s">
        <v>88</v>
      </c>
      <c r="AV679" s="13" t="s">
        <v>126</v>
      </c>
      <c r="AW679" s="13" t="s">
        <v>32</v>
      </c>
      <c r="AX679" s="13" t="s">
        <v>82</v>
      </c>
      <c r="AY679" s="166" t="s">
        <v>273</v>
      </c>
    </row>
    <row r="680" spans="2:65" s="1" customFormat="1" ht="16.5" customHeight="1">
      <c r="B680" s="143"/>
      <c r="C680" s="188" t="s">
        <v>1113</v>
      </c>
      <c r="D680" s="188" t="s">
        <v>523</v>
      </c>
      <c r="E680" s="189" t="s">
        <v>1114</v>
      </c>
      <c r="F680" s="190" t="s">
        <v>1115</v>
      </c>
      <c r="G680" s="191" t="s">
        <v>1041</v>
      </c>
      <c r="H680" s="192">
        <v>0.03</v>
      </c>
      <c r="I680" s="193"/>
      <c r="J680" s="194">
        <f>ROUND(I680*H680,2)</f>
        <v>0</v>
      </c>
      <c r="K680" s="195"/>
      <c r="L680" s="196"/>
      <c r="M680" s="197" t="s">
        <v>1</v>
      </c>
      <c r="N680" s="198" t="s">
        <v>41</v>
      </c>
      <c r="P680" s="154">
        <f>O680*H680</f>
        <v>0</v>
      </c>
      <c r="Q680" s="154">
        <v>1</v>
      </c>
      <c r="R680" s="154">
        <f>Q680*H680</f>
        <v>0.03</v>
      </c>
      <c r="S680" s="154">
        <v>0</v>
      </c>
      <c r="T680" s="155">
        <f>S680*H680</f>
        <v>0</v>
      </c>
      <c r="AR680" s="156" t="s">
        <v>449</v>
      </c>
      <c r="AT680" s="156" t="s">
        <v>523</v>
      </c>
      <c r="AU680" s="156" t="s">
        <v>88</v>
      </c>
      <c r="AY680" s="17" t="s">
        <v>273</v>
      </c>
      <c r="BE680" s="157">
        <f>IF(N680="základná",J680,0)</f>
        <v>0</v>
      </c>
      <c r="BF680" s="157">
        <f>IF(N680="znížená",J680,0)</f>
        <v>0</v>
      </c>
      <c r="BG680" s="157">
        <f>IF(N680="zákl. prenesená",J680,0)</f>
        <v>0</v>
      </c>
      <c r="BH680" s="157">
        <f>IF(N680="zníž. prenesená",J680,0)</f>
        <v>0</v>
      </c>
      <c r="BI680" s="157">
        <f>IF(N680="nulová",J680,0)</f>
        <v>0</v>
      </c>
      <c r="BJ680" s="17" t="s">
        <v>88</v>
      </c>
      <c r="BK680" s="157">
        <f>ROUND(I680*H680,2)</f>
        <v>0</v>
      </c>
      <c r="BL680" s="17" t="s">
        <v>375</v>
      </c>
      <c r="BM680" s="156" t="s">
        <v>1116</v>
      </c>
    </row>
    <row r="681" spans="2:65" s="1" customFormat="1" ht="37.9" customHeight="1">
      <c r="B681" s="143"/>
      <c r="C681" s="144" t="s">
        <v>1117</v>
      </c>
      <c r="D681" s="144" t="s">
        <v>274</v>
      </c>
      <c r="E681" s="145" t="s">
        <v>1118</v>
      </c>
      <c r="F681" s="146" t="s">
        <v>1119</v>
      </c>
      <c r="G681" s="147" t="s">
        <v>338</v>
      </c>
      <c r="H681" s="148">
        <v>6.1630000000000003</v>
      </c>
      <c r="I681" s="149"/>
      <c r="J681" s="150">
        <f>ROUND(I681*H681,2)</f>
        <v>0</v>
      </c>
      <c r="K681" s="151"/>
      <c r="L681" s="32"/>
      <c r="M681" s="152" t="s">
        <v>1</v>
      </c>
      <c r="N681" s="153" t="s">
        <v>41</v>
      </c>
      <c r="P681" s="154">
        <f>O681*H681</f>
        <v>0</v>
      </c>
      <c r="Q681" s="154">
        <v>9.8999999999999999E-4</v>
      </c>
      <c r="R681" s="154">
        <f>Q681*H681</f>
        <v>6.1013700000000001E-3</v>
      </c>
      <c r="S681" s="154">
        <v>0</v>
      </c>
      <c r="T681" s="155">
        <f>S681*H681</f>
        <v>0</v>
      </c>
      <c r="AR681" s="156" t="s">
        <v>375</v>
      </c>
      <c r="AT681" s="156" t="s">
        <v>274</v>
      </c>
      <c r="AU681" s="156" t="s">
        <v>88</v>
      </c>
      <c r="AY681" s="17" t="s">
        <v>273</v>
      </c>
      <c r="BE681" s="157">
        <f>IF(N681="základná",J681,0)</f>
        <v>0</v>
      </c>
      <c r="BF681" s="157">
        <f>IF(N681="znížená",J681,0)</f>
        <v>0</v>
      </c>
      <c r="BG681" s="157">
        <f>IF(N681="zákl. prenesená",J681,0)</f>
        <v>0</v>
      </c>
      <c r="BH681" s="157">
        <f>IF(N681="zníž. prenesená",J681,0)</f>
        <v>0</v>
      </c>
      <c r="BI681" s="157">
        <f>IF(N681="nulová",J681,0)</f>
        <v>0</v>
      </c>
      <c r="BJ681" s="17" t="s">
        <v>88</v>
      </c>
      <c r="BK681" s="157">
        <f>ROUND(I681*H681,2)</f>
        <v>0</v>
      </c>
      <c r="BL681" s="17" t="s">
        <v>375</v>
      </c>
      <c r="BM681" s="156" t="s">
        <v>1120</v>
      </c>
    </row>
    <row r="682" spans="2:65" s="14" customFormat="1">
      <c r="B682" s="174"/>
      <c r="D682" s="159" t="s">
        <v>278</v>
      </c>
      <c r="E682" s="175" t="s">
        <v>1</v>
      </c>
      <c r="F682" s="176" t="s">
        <v>1121</v>
      </c>
      <c r="H682" s="177">
        <v>4.1630000000000003</v>
      </c>
      <c r="I682" s="178"/>
      <c r="L682" s="174"/>
      <c r="M682" s="179"/>
      <c r="T682" s="180"/>
      <c r="AT682" s="175" t="s">
        <v>278</v>
      </c>
      <c r="AU682" s="175" t="s">
        <v>88</v>
      </c>
      <c r="AV682" s="14" t="s">
        <v>88</v>
      </c>
      <c r="AW682" s="14" t="s">
        <v>32</v>
      </c>
      <c r="AX682" s="14" t="s">
        <v>75</v>
      </c>
      <c r="AY682" s="175" t="s">
        <v>273</v>
      </c>
    </row>
    <row r="683" spans="2:65" s="15" customFormat="1">
      <c r="B683" s="181"/>
      <c r="D683" s="159" t="s">
        <v>278</v>
      </c>
      <c r="E683" s="182" t="s">
        <v>220</v>
      </c>
      <c r="F683" s="183" t="s">
        <v>598</v>
      </c>
      <c r="H683" s="184">
        <v>4.1630000000000003</v>
      </c>
      <c r="I683" s="185"/>
      <c r="L683" s="181"/>
      <c r="M683" s="186"/>
      <c r="T683" s="187"/>
      <c r="AT683" s="182" t="s">
        <v>278</v>
      </c>
      <c r="AU683" s="182" t="s">
        <v>88</v>
      </c>
      <c r="AV683" s="15" t="s">
        <v>104</v>
      </c>
      <c r="AW683" s="15" t="s">
        <v>32</v>
      </c>
      <c r="AX683" s="15" t="s">
        <v>75</v>
      </c>
      <c r="AY683" s="182" t="s">
        <v>273</v>
      </c>
    </row>
    <row r="684" spans="2:65" s="14" customFormat="1">
      <c r="B684" s="174"/>
      <c r="D684" s="159" t="s">
        <v>278</v>
      </c>
      <c r="E684" s="175" t="s">
        <v>1</v>
      </c>
      <c r="F684" s="176" t="s">
        <v>88</v>
      </c>
      <c r="H684" s="177">
        <v>2</v>
      </c>
      <c r="I684" s="178"/>
      <c r="L684" s="174"/>
      <c r="M684" s="179"/>
      <c r="T684" s="180"/>
      <c r="AT684" s="175" t="s">
        <v>278</v>
      </c>
      <c r="AU684" s="175" t="s">
        <v>88</v>
      </c>
      <c r="AV684" s="14" t="s">
        <v>88</v>
      </c>
      <c r="AW684" s="14" t="s">
        <v>32</v>
      </c>
      <c r="AX684" s="14" t="s">
        <v>75</v>
      </c>
      <c r="AY684" s="175" t="s">
        <v>273</v>
      </c>
    </row>
    <row r="685" spans="2:65" s="15" customFormat="1">
      <c r="B685" s="181"/>
      <c r="D685" s="159" t="s">
        <v>278</v>
      </c>
      <c r="E685" s="182" t="s">
        <v>1122</v>
      </c>
      <c r="F685" s="183" t="s">
        <v>598</v>
      </c>
      <c r="H685" s="184">
        <v>2</v>
      </c>
      <c r="I685" s="185"/>
      <c r="L685" s="181"/>
      <c r="M685" s="186"/>
      <c r="T685" s="187"/>
      <c r="AT685" s="182" t="s">
        <v>278</v>
      </c>
      <c r="AU685" s="182" t="s">
        <v>88</v>
      </c>
      <c r="AV685" s="15" t="s">
        <v>104</v>
      </c>
      <c r="AW685" s="15" t="s">
        <v>32</v>
      </c>
      <c r="AX685" s="15" t="s">
        <v>75</v>
      </c>
      <c r="AY685" s="182" t="s">
        <v>273</v>
      </c>
    </row>
    <row r="686" spans="2:65" s="13" customFormat="1">
      <c r="B686" s="165"/>
      <c r="D686" s="159" t="s">
        <v>278</v>
      </c>
      <c r="E686" s="166" t="s">
        <v>218</v>
      </c>
      <c r="F686" s="167" t="s">
        <v>285</v>
      </c>
      <c r="H686" s="168">
        <v>6.1630000000000003</v>
      </c>
      <c r="I686" s="169"/>
      <c r="L686" s="165"/>
      <c r="M686" s="170"/>
      <c r="T686" s="171"/>
      <c r="AT686" s="166" t="s">
        <v>278</v>
      </c>
      <c r="AU686" s="166" t="s">
        <v>88</v>
      </c>
      <c r="AV686" s="13" t="s">
        <v>126</v>
      </c>
      <c r="AW686" s="13" t="s">
        <v>32</v>
      </c>
      <c r="AX686" s="13" t="s">
        <v>82</v>
      </c>
      <c r="AY686" s="166" t="s">
        <v>273</v>
      </c>
    </row>
    <row r="687" spans="2:65" s="1" customFormat="1" ht="24.2" customHeight="1">
      <c r="B687" s="143"/>
      <c r="C687" s="188" t="s">
        <v>139</v>
      </c>
      <c r="D687" s="188" t="s">
        <v>523</v>
      </c>
      <c r="E687" s="189" t="s">
        <v>1123</v>
      </c>
      <c r="F687" s="190" t="s">
        <v>1124</v>
      </c>
      <c r="G687" s="191" t="s">
        <v>338</v>
      </c>
      <c r="H687" s="192">
        <v>7.2720000000000002</v>
      </c>
      <c r="I687" s="193"/>
      <c r="J687" s="194">
        <f>ROUND(I687*H687,2)</f>
        <v>0</v>
      </c>
      <c r="K687" s="195"/>
      <c r="L687" s="196"/>
      <c r="M687" s="197" t="s">
        <v>1</v>
      </c>
      <c r="N687" s="198" t="s">
        <v>41</v>
      </c>
      <c r="P687" s="154">
        <f>O687*H687</f>
        <v>0</v>
      </c>
      <c r="Q687" s="154">
        <v>2.5000000000000001E-4</v>
      </c>
      <c r="R687" s="154">
        <f>Q687*H687</f>
        <v>1.8180000000000002E-3</v>
      </c>
      <c r="S687" s="154">
        <v>0</v>
      </c>
      <c r="T687" s="155">
        <f>S687*H687</f>
        <v>0</v>
      </c>
      <c r="AR687" s="156" t="s">
        <v>449</v>
      </c>
      <c r="AT687" s="156" t="s">
        <v>523</v>
      </c>
      <c r="AU687" s="156" t="s">
        <v>88</v>
      </c>
      <c r="AY687" s="17" t="s">
        <v>273</v>
      </c>
      <c r="BE687" s="157">
        <f>IF(N687="základná",J687,0)</f>
        <v>0</v>
      </c>
      <c r="BF687" s="157">
        <f>IF(N687="znížená",J687,0)</f>
        <v>0</v>
      </c>
      <c r="BG687" s="157">
        <f>IF(N687="zákl. prenesená",J687,0)</f>
        <v>0</v>
      </c>
      <c r="BH687" s="157">
        <f>IF(N687="zníž. prenesená",J687,0)</f>
        <v>0</v>
      </c>
      <c r="BI687" s="157">
        <f>IF(N687="nulová",J687,0)</f>
        <v>0</v>
      </c>
      <c r="BJ687" s="17" t="s">
        <v>88</v>
      </c>
      <c r="BK687" s="157">
        <f>ROUND(I687*H687,2)</f>
        <v>0</v>
      </c>
      <c r="BL687" s="17" t="s">
        <v>375</v>
      </c>
      <c r="BM687" s="156" t="s">
        <v>1125</v>
      </c>
    </row>
    <row r="688" spans="2:65" s="14" customFormat="1">
      <c r="B688" s="174"/>
      <c r="D688" s="159" t="s">
        <v>278</v>
      </c>
      <c r="E688" s="175" t="s">
        <v>1</v>
      </c>
      <c r="F688" s="176" t="s">
        <v>1126</v>
      </c>
      <c r="H688" s="177">
        <v>7.2720000000000002</v>
      </c>
      <c r="I688" s="178"/>
      <c r="L688" s="174"/>
      <c r="M688" s="179"/>
      <c r="T688" s="180"/>
      <c r="AT688" s="175" t="s">
        <v>278</v>
      </c>
      <c r="AU688" s="175" t="s">
        <v>88</v>
      </c>
      <c r="AV688" s="14" t="s">
        <v>88</v>
      </c>
      <c r="AW688" s="14" t="s">
        <v>32</v>
      </c>
      <c r="AX688" s="14" t="s">
        <v>82</v>
      </c>
      <c r="AY688" s="175" t="s">
        <v>273</v>
      </c>
    </row>
    <row r="689" spans="2:65" s="1" customFormat="1" ht="37.9" customHeight="1">
      <c r="B689" s="143"/>
      <c r="C689" s="188" t="s">
        <v>1127</v>
      </c>
      <c r="D689" s="188" t="s">
        <v>523</v>
      </c>
      <c r="E689" s="189" t="s">
        <v>1128</v>
      </c>
      <c r="F689" s="190" t="s">
        <v>1129</v>
      </c>
      <c r="G689" s="191" t="s">
        <v>338</v>
      </c>
      <c r="H689" s="192">
        <v>7.2720000000000002</v>
      </c>
      <c r="I689" s="193"/>
      <c r="J689" s="194">
        <f>ROUND(I689*H689,2)</f>
        <v>0</v>
      </c>
      <c r="K689" s="195"/>
      <c r="L689" s="196"/>
      <c r="M689" s="197" t="s">
        <v>1</v>
      </c>
      <c r="N689" s="198" t="s">
        <v>41</v>
      </c>
      <c r="P689" s="154">
        <f>O689*H689</f>
        <v>0</v>
      </c>
      <c r="Q689" s="154">
        <v>0</v>
      </c>
      <c r="R689" s="154">
        <f>Q689*H689</f>
        <v>0</v>
      </c>
      <c r="S689" s="154">
        <v>0</v>
      </c>
      <c r="T689" s="155">
        <f>S689*H689</f>
        <v>0</v>
      </c>
      <c r="AR689" s="156" t="s">
        <v>449</v>
      </c>
      <c r="AT689" s="156" t="s">
        <v>523</v>
      </c>
      <c r="AU689" s="156" t="s">
        <v>88</v>
      </c>
      <c r="AY689" s="17" t="s">
        <v>273</v>
      </c>
      <c r="BE689" s="157">
        <f>IF(N689="základná",J689,0)</f>
        <v>0</v>
      </c>
      <c r="BF689" s="157">
        <f>IF(N689="znížená",J689,0)</f>
        <v>0</v>
      </c>
      <c r="BG689" s="157">
        <f>IF(N689="zákl. prenesená",J689,0)</f>
        <v>0</v>
      </c>
      <c r="BH689" s="157">
        <f>IF(N689="zníž. prenesená",J689,0)</f>
        <v>0</v>
      </c>
      <c r="BI689" s="157">
        <f>IF(N689="nulová",J689,0)</f>
        <v>0</v>
      </c>
      <c r="BJ689" s="17" t="s">
        <v>88</v>
      </c>
      <c r="BK689" s="157">
        <f>ROUND(I689*H689,2)</f>
        <v>0</v>
      </c>
      <c r="BL689" s="17" t="s">
        <v>375</v>
      </c>
      <c r="BM689" s="156" t="s">
        <v>1130</v>
      </c>
    </row>
    <row r="690" spans="2:65" s="14" customFormat="1">
      <c r="B690" s="174"/>
      <c r="D690" s="159" t="s">
        <v>278</v>
      </c>
      <c r="E690" s="175" t="s">
        <v>1</v>
      </c>
      <c r="F690" s="176" t="s">
        <v>1126</v>
      </c>
      <c r="H690" s="177">
        <v>7.2720000000000002</v>
      </c>
      <c r="I690" s="178"/>
      <c r="L690" s="174"/>
      <c r="M690" s="179"/>
      <c r="T690" s="180"/>
      <c r="AT690" s="175" t="s">
        <v>278</v>
      </c>
      <c r="AU690" s="175" t="s">
        <v>88</v>
      </c>
      <c r="AV690" s="14" t="s">
        <v>88</v>
      </c>
      <c r="AW690" s="14" t="s">
        <v>32</v>
      </c>
      <c r="AX690" s="14" t="s">
        <v>82</v>
      </c>
      <c r="AY690" s="175" t="s">
        <v>273</v>
      </c>
    </row>
    <row r="691" spans="2:65" s="1" customFormat="1" ht="33" customHeight="1">
      <c r="B691" s="143"/>
      <c r="C691" s="144" t="s">
        <v>1131</v>
      </c>
      <c r="D691" s="144" t="s">
        <v>274</v>
      </c>
      <c r="E691" s="145" t="s">
        <v>1132</v>
      </c>
      <c r="F691" s="146" t="s">
        <v>1133</v>
      </c>
      <c r="G691" s="147" t="s">
        <v>1134</v>
      </c>
      <c r="H691" s="148">
        <v>2</v>
      </c>
      <c r="I691" s="149"/>
      <c r="J691" s="150">
        <f>ROUND(I691*H691,2)</f>
        <v>0</v>
      </c>
      <c r="K691" s="151"/>
      <c r="L691" s="32"/>
      <c r="M691" s="152" t="s">
        <v>1</v>
      </c>
      <c r="N691" s="153" t="s">
        <v>41</v>
      </c>
      <c r="P691" s="154">
        <f>O691*H691</f>
        <v>0</v>
      </c>
      <c r="Q691" s="154">
        <v>0</v>
      </c>
      <c r="R691" s="154">
        <f>Q691*H691</f>
        <v>0</v>
      </c>
      <c r="S691" s="154">
        <v>0</v>
      </c>
      <c r="T691" s="155">
        <f>S691*H691</f>
        <v>0</v>
      </c>
      <c r="AR691" s="156" t="s">
        <v>375</v>
      </c>
      <c r="AT691" s="156" t="s">
        <v>274</v>
      </c>
      <c r="AU691" s="156" t="s">
        <v>88</v>
      </c>
      <c r="AY691" s="17" t="s">
        <v>273</v>
      </c>
      <c r="BE691" s="157">
        <f>IF(N691="základná",J691,0)</f>
        <v>0</v>
      </c>
      <c r="BF691" s="157">
        <f>IF(N691="znížená",J691,0)</f>
        <v>0</v>
      </c>
      <c r="BG691" s="157">
        <f>IF(N691="zákl. prenesená",J691,0)</f>
        <v>0</v>
      </c>
      <c r="BH691" s="157">
        <f>IF(N691="zníž. prenesená",J691,0)</f>
        <v>0</v>
      </c>
      <c r="BI691" s="157">
        <f>IF(N691="nulová",J691,0)</f>
        <v>0</v>
      </c>
      <c r="BJ691" s="17" t="s">
        <v>88</v>
      </c>
      <c r="BK691" s="157">
        <f>ROUND(I691*H691,2)</f>
        <v>0</v>
      </c>
      <c r="BL691" s="17" t="s">
        <v>375</v>
      </c>
      <c r="BM691" s="156" t="s">
        <v>1135</v>
      </c>
    </row>
    <row r="692" spans="2:65" s="1" customFormat="1" ht="24.2" customHeight="1">
      <c r="B692" s="143"/>
      <c r="C692" s="144" t="s">
        <v>1136</v>
      </c>
      <c r="D692" s="144" t="s">
        <v>274</v>
      </c>
      <c r="E692" s="145" t="s">
        <v>1137</v>
      </c>
      <c r="F692" s="146" t="s">
        <v>1138</v>
      </c>
      <c r="G692" s="147" t="s">
        <v>338</v>
      </c>
      <c r="H692" s="148">
        <v>3.5</v>
      </c>
      <c r="I692" s="149"/>
      <c r="J692" s="150">
        <f>ROUND(I692*H692,2)</f>
        <v>0</v>
      </c>
      <c r="K692" s="151"/>
      <c r="L692" s="32"/>
      <c r="M692" s="152" t="s">
        <v>1</v>
      </c>
      <c r="N692" s="153" t="s">
        <v>41</v>
      </c>
      <c r="P692" s="154">
        <f>O692*H692</f>
        <v>0</v>
      </c>
      <c r="Q692" s="154">
        <v>0</v>
      </c>
      <c r="R692" s="154">
        <f>Q692*H692</f>
        <v>0</v>
      </c>
      <c r="S692" s="154">
        <v>0</v>
      </c>
      <c r="T692" s="155">
        <f>S692*H692</f>
        <v>0</v>
      </c>
      <c r="AR692" s="156" t="s">
        <v>375</v>
      </c>
      <c r="AT692" s="156" t="s">
        <v>274</v>
      </c>
      <c r="AU692" s="156" t="s">
        <v>88</v>
      </c>
      <c r="AY692" s="17" t="s">
        <v>273</v>
      </c>
      <c r="BE692" s="157">
        <f>IF(N692="základná",J692,0)</f>
        <v>0</v>
      </c>
      <c r="BF692" s="157">
        <f>IF(N692="znížená",J692,0)</f>
        <v>0</v>
      </c>
      <c r="BG692" s="157">
        <f>IF(N692="zákl. prenesená",J692,0)</f>
        <v>0</v>
      </c>
      <c r="BH692" s="157">
        <f>IF(N692="zníž. prenesená",J692,0)</f>
        <v>0</v>
      </c>
      <c r="BI692" s="157">
        <f>IF(N692="nulová",J692,0)</f>
        <v>0</v>
      </c>
      <c r="BJ692" s="17" t="s">
        <v>88</v>
      </c>
      <c r="BK692" s="157">
        <f>ROUND(I692*H692,2)</f>
        <v>0</v>
      </c>
      <c r="BL692" s="17" t="s">
        <v>375</v>
      </c>
      <c r="BM692" s="156" t="s">
        <v>1139</v>
      </c>
    </row>
    <row r="693" spans="2:65" s="12" customFormat="1">
      <c r="B693" s="158"/>
      <c r="D693" s="159" t="s">
        <v>278</v>
      </c>
      <c r="E693" s="160" t="s">
        <v>1</v>
      </c>
      <c r="F693" s="161" t="s">
        <v>1140</v>
      </c>
      <c r="H693" s="160" t="s">
        <v>1</v>
      </c>
      <c r="I693" s="162"/>
      <c r="L693" s="158"/>
      <c r="M693" s="163"/>
      <c r="T693" s="164"/>
      <c r="AT693" s="160" t="s">
        <v>278</v>
      </c>
      <c r="AU693" s="160" t="s">
        <v>88</v>
      </c>
      <c r="AV693" s="12" t="s">
        <v>82</v>
      </c>
      <c r="AW693" s="12" t="s">
        <v>32</v>
      </c>
      <c r="AX693" s="12" t="s">
        <v>75</v>
      </c>
      <c r="AY693" s="160" t="s">
        <v>273</v>
      </c>
    </row>
    <row r="694" spans="2:65" s="14" customFormat="1">
      <c r="B694" s="174"/>
      <c r="D694" s="159" t="s">
        <v>278</v>
      </c>
      <c r="E694" s="175" t="s">
        <v>1</v>
      </c>
      <c r="F694" s="176" t="s">
        <v>1141</v>
      </c>
      <c r="H694" s="177">
        <v>3.5</v>
      </c>
      <c r="I694" s="178"/>
      <c r="L694" s="174"/>
      <c r="M694" s="179"/>
      <c r="T694" s="180"/>
      <c r="AT694" s="175" t="s">
        <v>278</v>
      </c>
      <c r="AU694" s="175" t="s">
        <v>88</v>
      </c>
      <c r="AV694" s="14" t="s">
        <v>88</v>
      </c>
      <c r="AW694" s="14" t="s">
        <v>32</v>
      </c>
      <c r="AX694" s="14" t="s">
        <v>75</v>
      </c>
      <c r="AY694" s="175" t="s">
        <v>273</v>
      </c>
    </row>
    <row r="695" spans="2:65" s="13" customFormat="1">
      <c r="B695" s="165"/>
      <c r="D695" s="159" t="s">
        <v>278</v>
      </c>
      <c r="E695" s="166" t="s">
        <v>1</v>
      </c>
      <c r="F695" s="167" t="s">
        <v>285</v>
      </c>
      <c r="H695" s="168">
        <v>3.5</v>
      </c>
      <c r="I695" s="169"/>
      <c r="L695" s="165"/>
      <c r="M695" s="170"/>
      <c r="T695" s="171"/>
      <c r="AT695" s="166" t="s">
        <v>278</v>
      </c>
      <c r="AU695" s="166" t="s">
        <v>88</v>
      </c>
      <c r="AV695" s="13" t="s">
        <v>126</v>
      </c>
      <c r="AW695" s="13" t="s">
        <v>32</v>
      </c>
      <c r="AX695" s="13" t="s">
        <v>82</v>
      </c>
      <c r="AY695" s="166" t="s">
        <v>273</v>
      </c>
    </row>
    <row r="696" spans="2:65" s="1" customFormat="1" ht="16.5" customHeight="1">
      <c r="B696" s="143"/>
      <c r="C696" s="188" t="s">
        <v>1142</v>
      </c>
      <c r="D696" s="188" t="s">
        <v>523</v>
      </c>
      <c r="E696" s="189" t="s">
        <v>1143</v>
      </c>
      <c r="F696" s="190" t="s">
        <v>1144</v>
      </c>
      <c r="G696" s="191" t="s">
        <v>338</v>
      </c>
      <c r="H696" s="192">
        <v>4.0250000000000004</v>
      </c>
      <c r="I696" s="193"/>
      <c r="J696" s="194">
        <f>ROUND(I696*H696,2)</f>
        <v>0</v>
      </c>
      <c r="K696" s="195"/>
      <c r="L696" s="196"/>
      <c r="M696" s="197" t="s">
        <v>1</v>
      </c>
      <c r="N696" s="198" t="s">
        <v>41</v>
      </c>
      <c r="P696" s="154">
        <f>O696*H696</f>
        <v>0</v>
      </c>
      <c r="Q696" s="154">
        <v>0</v>
      </c>
      <c r="R696" s="154">
        <f>Q696*H696</f>
        <v>0</v>
      </c>
      <c r="S696" s="154">
        <v>0</v>
      </c>
      <c r="T696" s="155">
        <f>S696*H696</f>
        <v>0</v>
      </c>
      <c r="AR696" s="156" t="s">
        <v>449</v>
      </c>
      <c r="AT696" s="156" t="s">
        <v>523</v>
      </c>
      <c r="AU696" s="156" t="s">
        <v>88</v>
      </c>
      <c r="AY696" s="17" t="s">
        <v>273</v>
      </c>
      <c r="BE696" s="157">
        <f>IF(N696="základná",J696,0)</f>
        <v>0</v>
      </c>
      <c r="BF696" s="157">
        <f>IF(N696="znížená",J696,0)</f>
        <v>0</v>
      </c>
      <c r="BG696" s="157">
        <f>IF(N696="zákl. prenesená",J696,0)</f>
        <v>0</v>
      </c>
      <c r="BH696" s="157">
        <f>IF(N696="zníž. prenesená",J696,0)</f>
        <v>0</v>
      </c>
      <c r="BI696" s="157">
        <f>IF(N696="nulová",J696,0)</f>
        <v>0</v>
      </c>
      <c r="BJ696" s="17" t="s">
        <v>88</v>
      </c>
      <c r="BK696" s="157">
        <f>ROUND(I696*H696,2)</f>
        <v>0</v>
      </c>
      <c r="BL696" s="17" t="s">
        <v>375</v>
      </c>
      <c r="BM696" s="156" t="s">
        <v>1145</v>
      </c>
    </row>
    <row r="697" spans="2:65" s="14" customFormat="1">
      <c r="B697" s="174"/>
      <c r="D697" s="159" t="s">
        <v>278</v>
      </c>
      <c r="E697" s="175" t="s">
        <v>1</v>
      </c>
      <c r="F697" s="176" t="s">
        <v>1146</v>
      </c>
      <c r="H697" s="177">
        <v>4.0250000000000004</v>
      </c>
      <c r="I697" s="178"/>
      <c r="L697" s="174"/>
      <c r="M697" s="179"/>
      <c r="T697" s="180"/>
      <c r="AT697" s="175" t="s">
        <v>278</v>
      </c>
      <c r="AU697" s="175" t="s">
        <v>88</v>
      </c>
      <c r="AV697" s="14" t="s">
        <v>88</v>
      </c>
      <c r="AW697" s="14" t="s">
        <v>32</v>
      </c>
      <c r="AX697" s="14" t="s">
        <v>82</v>
      </c>
      <c r="AY697" s="175" t="s">
        <v>273</v>
      </c>
    </row>
    <row r="698" spans="2:65" s="1" customFormat="1" ht="24.2" customHeight="1">
      <c r="B698" s="143"/>
      <c r="C698" s="144" t="s">
        <v>1147</v>
      </c>
      <c r="D698" s="144" t="s">
        <v>274</v>
      </c>
      <c r="E698" s="145" t="s">
        <v>1148</v>
      </c>
      <c r="F698" s="146" t="s">
        <v>1149</v>
      </c>
      <c r="G698" s="147" t="s">
        <v>1095</v>
      </c>
      <c r="H698" s="200"/>
      <c r="I698" s="149"/>
      <c r="J698" s="150">
        <f>ROUND(I698*H698,2)</f>
        <v>0</v>
      </c>
      <c r="K698" s="151"/>
      <c r="L698" s="32"/>
      <c r="M698" s="152" t="s">
        <v>1</v>
      </c>
      <c r="N698" s="153" t="s">
        <v>41</v>
      </c>
      <c r="P698" s="154">
        <f>O698*H698</f>
        <v>0</v>
      </c>
      <c r="Q698" s="154">
        <v>0</v>
      </c>
      <c r="R698" s="154">
        <f>Q698*H698</f>
        <v>0</v>
      </c>
      <c r="S698" s="154">
        <v>0</v>
      </c>
      <c r="T698" s="155">
        <f>S698*H698</f>
        <v>0</v>
      </c>
      <c r="AR698" s="156" t="s">
        <v>375</v>
      </c>
      <c r="AT698" s="156" t="s">
        <v>274</v>
      </c>
      <c r="AU698" s="156" t="s">
        <v>88</v>
      </c>
      <c r="AY698" s="17" t="s">
        <v>273</v>
      </c>
      <c r="BE698" s="157">
        <f>IF(N698="základná",J698,0)</f>
        <v>0</v>
      </c>
      <c r="BF698" s="157">
        <f>IF(N698="znížená",J698,0)</f>
        <v>0</v>
      </c>
      <c r="BG698" s="157">
        <f>IF(N698="zákl. prenesená",J698,0)</f>
        <v>0</v>
      </c>
      <c r="BH698" s="157">
        <f>IF(N698="zníž. prenesená",J698,0)</f>
        <v>0</v>
      </c>
      <c r="BI698" s="157">
        <f>IF(N698="nulová",J698,0)</f>
        <v>0</v>
      </c>
      <c r="BJ698" s="17" t="s">
        <v>88</v>
      </c>
      <c r="BK698" s="157">
        <f>ROUND(I698*H698,2)</f>
        <v>0</v>
      </c>
      <c r="BL698" s="17" t="s">
        <v>375</v>
      </c>
      <c r="BM698" s="156" t="s">
        <v>1150</v>
      </c>
    </row>
    <row r="699" spans="2:65" s="11" customFormat="1" ht="22.9" customHeight="1">
      <c r="B699" s="133"/>
      <c r="D699" s="134" t="s">
        <v>74</v>
      </c>
      <c r="E699" s="172" t="s">
        <v>1151</v>
      </c>
      <c r="F699" s="172" t="s">
        <v>1152</v>
      </c>
      <c r="I699" s="136"/>
      <c r="J699" s="173">
        <f>BK699</f>
        <v>0</v>
      </c>
      <c r="L699" s="133"/>
      <c r="M699" s="138"/>
      <c r="P699" s="139">
        <f>SUM(P700:P707)</f>
        <v>0</v>
      </c>
      <c r="R699" s="139">
        <f>SUM(R700:R707)</f>
        <v>0</v>
      </c>
      <c r="T699" s="140">
        <f>SUM(T700:T707)</f>
        <v>0</v>
      </c>
      <c r="AR699" s="134" t="s">
        <v>88</v>
      </c>
      <c r="AT699" s="141" t="s">
        <v>74</v>
      </c>
      <c r="AU699" s="141" t="s">
        <v>82</v>
      </c>
      <c r="AY699" s="134" t="s">
        <v>273</v>
      </c>
      <c r="BK699" s="142">
        <f>SUM(BK700:BK707)</f>
        <v>0</v>
      </c>
    </row>
    <row r="700" spans="2:65" s="1" customFormat="1" ht="24.2" customHeight="1">
      <c r="B700" s="143"/>
      <c r="C700" s="144" t="s">
        <v>1153</v>
      </c>
      <c r="D700" s="144" t="s">
        <v>274</v>
      </c>
      <c r="E700" s="145" t="s">
        <v>1154</v>
      </c>
      <c r="F700" s="146" t="s">
        <v>1155</v>
      </c>
      <c r="G700" s="147" t="s">
        <v>338</v>
      </c>
      <c r="H700" s="148">
        <v>4.1630000000000003</v>
      </c>
      <c r="I700" s="149"/>
      <c r="J700" s="150">
        <f>ROUND(I700*H700,2)</f>
        <v>0</v>
      </c>
      <c r="K700" s="151"/>
      <c r="L700" s="32"/>
      <c r="M700" s="152" t="s">
        <v>1</v>
      </c>
      <c r="N700" s="153" t="s">
        <v>41</v>
      </c>
      <c r="P700" s="154">
        <f>O700*H700</f>
        <v>0</v>
      </c>
      <c r="Q700" s="154">
        <v>0</v>
      </c>
      <c r="R700" s="154">
        <f>Q700*H700</f>
        <v>0</v>
      </c>
      <c r="S700" s="154">
        <v>0</v>
      </c>
      <c r="T700" s="155">
        <f>S700*H700</f>
        <v>0</v>
      </c>
      <c r="AR700" s="156" t="s">
        <v>375</v>
      </c>
      <c r="AT700" s="156" t="s">
        <v>274</v>
      </c>
      <c r="AU700" s="156" t="s">
        <v>88</v>
      </c>
      <c r="AY700" s="17" t="s">
        <v>273</v>
      </c>
      <c r="BE700" s="157">
        <f>IF(N700="základná",J700,0)</f>
        <v>0</v>
      </c>
      <c r="BF700" s="157">
        <f>IF(N700="znížená",J700,0)</f>
        <v>0</v>
      </c>
      <c r="BG700" s="157">
        <f>IF(N700="zákl. prenesená",J700,0)</f>
        <v>0</v>
      </c>
      <c r="BH700" s="157">
        <f>IF(N700="zníž. prenesená",J700,0)</f>
        <v>0</v>
      </c>
      <c r="BI700" s="157">
        <f>IF(N700="nulová",J700,0)</f>
        <v>0</v>
      </c>
      <c r="BJ700" s="17" t="s">
        <v>88</v>
      </c>
      <c r="BK700" s="157">
        <f>ROUND(I700*H700,2)</f>
        <v>0</v>
      </c>
      <c r="BL700" s="17" t="s">
        <v>375</v>
      </c>
      <c r="BM700" s="156" t="s">
        <v>1156</v>
      </c>
    </row>
    <row r="701" spans="2:65" s="14" customFormat="1">
      <c r="B701" s="174"/>
      <c r="D701" s="159" t="s">
        <v>278</v>
      </c>
      <c r="E701" s="175" t="s">
        <v>1</v>
      </c>
      <c r="F701" s="176" t="s">
        <v>220</v>
      </c>
      <c r="H701" s="177">
        <v>4.1630000000000003</v>
      </c>
      <c r="I701" s="178"/>
      <c r="L701" s="174"/>
      <c r="M701" s="179"/>
      <c r="T701" s="180"/>
      <c r="AT701" s="175" t="s">
        <v>278</v>
      </c>
      <c r="AU701" s="175" t="s">
        <v>88</v>
      </c>
      <c r="AV701" s="14" t="s">
        <v>88</v>
      </c>
      <c r="AW701" s="14" t="s">
        <v>32</v>
      </c>
      <c r="AX701" s="14" t="s">
        <v>75</v>
      </c>
      <c r="AY701" s="175" t="s">
        <v>273</v>
      </c>
    </row>
    <row r="702" spans="2:65" s="15" customFormat="1">
      <c r="B702" s="181"/>
      <c r="D702" s="159" t="s">
        <v>278</v>
      </c>
      <c r="E702" s="182" t="s">
        <v>150</v>
      </c>
      <c r="F702" s="183" t="s">
        <v>598</v>
      </c>
      <c r="H702" s="184">
        <v>4.1630000000000003</v>
      </c>
      <c r="I702" s="185"/>
      <c r="L702" s="181"/>
      <c r="M702" s="186"/>
      <c r="T702" s="187"/>
      <c r="AT702" s="182" t="s">
        <v>278</v>
      </c>
      <c r="AU702" s="182" t="s">
        <v>88</v>
      </c>
      <c r="AV702" s="15" t="s">
        <v>104</v>
      </c>
      <c r="AW702" s="15" t="s">
        <v>32</v>
      </c>
      <c r="AX702" s="15" t="s">
        <v>75</v>
      </c>
      <c r="AY702" s="182" t="s">
        <v>273</v>
      </c>
    </row>
    <row r="703" spans="2:65" s="13" customFormat="1">
      <c r="B703" s="165"/>
      <c r="D703" s="159" t="s">
        <v>278</v>
      </c>
      <c r="E703" s="166" t="s">
        <v>1</v>
      </c>
      <c r="F703" s="167" t="s">
        <v>285</v>
      </c>
      <c r="H703" s="168">
        <v>4.1630000000000003</v>
      </c>
      <c r="I703" s="169"/>
      <c r="L703" s="165"/>
      <c r="M703" s="170"/>
      <c r="T703" s="171"/>
      <c r="AT703" s="166" t="s">
        <v>278</v>
      </c>
      <c r="AU703" s="166" t="s">
        <v>88</v>
      </c>
      <c r="AV703" s="13" t="s">
        <v>126</v>
      </c>
      <c r="AW703" s="13" t="s">
        <v>32</v>
      </c>
      <c r="AX703" s="13" t="s">
        <v>82</v>
      </c>
      <c r="AY703" s="166" t="s">
        <v>273</v>
      </c>
    </row>
    <row r="704" spans="2:65" s="1" customFormat="1" ht="21.75" customHeight="1">
      <c r="B704" s="143"/>
      <c r="C704" s="188" t="s">
        <v>1157</v>
      </c>
      <c r="D704" s="188" t="s">
        <v>523</v>
      </c>
      <c r="E704" s="189" t="s">
        <v>1158</v>
      </c>
      <c r="F704" s="190" t="s">
        <v>1159</v>
      </c>
      <c r="G704" s="191" t="s">
        <v>338</v>
      </c>
      <c r="H704" s="192">
        <v>4.2460000000000004</v>
      </c>
      <c r="I704" s="193"/>
      <c r="J704" s="194">
        <f>ROUND(I704*H704,2)</f>
        <v>0</v>
      </c>
      <c r="K704" s="195"/>
      <c r="L704" s="196"/>
      <c r="M704" s="197" t="s">
        <v>1</v>
      </c>
      <c r="N704" s="198" t="s">
        <v>41</v>
      </c>
      <c r="P704" s="154">
        <f>O704*H704</f>
        <v>0</v>
      </c>
      <c r="Q704" s="154">
        <v>0</v>
      </c>
      <c r="R704" s="154">
        <f>Q704*H704</f>
        <v>0</v>
      </c>
      <c r="S704" s="154">
        <v>0</v>
      </c>
      <c r="T704" s="155">
        <f>S704*H704</f>
        <v>0</v>
      </c>
      <c r="AR704" s="156" t="s">
        <v>449</v>
      </c>
      <c r="AT704" s="156" t="s">
        <v>523</v>
      </c>
      <c r="AU704" s="156" t="s">
        <v>88</v>
      </c>
      <c r="AY704" s="17" t="s">
        <v>273</v>
      </c>
      <c r="BE704" s="157">
        <f>IF(N704="základná",J704,0)</f>
        <v>0</v>
      </c>
      <c r="BF704" s="157">
        <f>IF(N704="znížená",J704,0)</f>
        <v>0</v>
      </c>
      <c r="BG704" s="157">
        <f>IF(N704="zákl. prenesená",J704,0)</f>
        <v>0</v>
      </c>
      <c r="BH704" s="157">
        <f>IF(N704="zníž. prenesená",J704,0)</f>
        <v>0</v>
      </c>
      <c r="BI704" s="157">
        <f>IF(N704="nulová",J704,0)</f>
        <v>0</v>
      </c>
      <c r="BJ704" s="17" t="s">
        <v>88</v>
      </c>
      <c r="BK704" s="157">
        <f>ROUND(I704*H704,2)</f>
        <v>0</v>
      </c>
      <c r="BL704" s="17" t="s">
        <v>375</v>
      </c>
      <c r="BM704" s="156" t="s">
        <v>1160</v>
      </c>
    </row>
    <row r="705" spans="2:65" s="14" customFormat="1">
      <c r="B705" s="174"/>
      <c r="D705" s="159" t="s">
        <v>278</v>
      </c>
      <c r="E705" s="175" t="s">
        <v>1</v>
      </c>
      <c r="F705" s="176" t="s">
        <v>1161</v>
      </c>
      <c r="H705" s="177">
        <v>4.2460000000000004</v>
      </c>
      <c r="I705" s="178"/>
      <c r="L705" s="174"/>
      <c r="M705" s="179"/>
      <c r="T705" s="180"/>
      <c r="AT705" s="175" t="s">
        <v>278</v>
      </c>
      <c r="AU705" s="175" t="s">
        <v>88</v>
      </c>
      <c r="AV705" s="14" t="s">
        <v>88</v>
      </c>
      <c r="AW705" s="14" t="s">
        <v>32</v>
      </c>
      <c r="AX705" s="14" t="s">
        <v>82</v>
      </c>
      <c r="AY705" s="175" t="s">
        <v>273</v>
      </c>
    </row>
    <row r="706" spans="2:65" s="1" customFormat="1" ht="44.25" customHeight="1">
      <c r="B706" s="143"/>
      <c r="C706" s="144" t="s">
        <v>1162</v>
      </c>
      <c r="D706" s="144" t="s">
        <v>274</v>
      </c>
      <c r="E706" s="145" t="s">
        <v>1163</v>
      </c>
      <c r="F706" s="146" t="s">
        <v>1164</v>
      </c>
      <c r="G706" s="147" t="s">
        <v>318</v>
      </c>
      <c r="H706" s="148">
        <v>10</v>
      </c>
      <c r="I706" s="149"/>
      <c r="J706" s="150">
        <f>ROUND(I706*H706,2)</f>
        <v>0</v>
      </c>
      <c r="K706" s="151"/>
      <c r="L706" s="32"/>
      <c r="M706" s="152" t="s">
        <v>1</v>
      </c>
      <c r="N706" s="153" t="s">
        <v>41</v>
      </c>
      <c r="P706" s="154">
        <f>O706*H706</f>
        <v>0</v>
      </c>
      <c r="Q706" s="154">
        <v>0</v>
      </c>
      <c r="R706" s="154">
        <f>Q706*H706</f>
        <v>0</v>
      </c>
      <c r="S706" s="154">
        <v>0</v>
      </c>
      <c r="T706" s="155">
        <f>S706*H706</f>
        <v>0</v>
      </c>
      <c r="AR706" s="156" t="s">
        <v>375</v>
      </c>
      <c r="AT706" s="156" t="s">
        <v>274</v>
      </c>
      <c r="AU706" s="156" t="s">
        <v>88</v>
      </c>
      <c r="AY706" s="17" t="s">
        <v>273</v>
      </c>
      <c r="BE706" s="157">
        <f>IF(N706="základná",J706,0)</f>
        <v>0</v>
      </c>
      <c r="BF706" s="157">
        <f>IF(N706="znížená",J706,0)</f>
        <v>0</v>
      </c>
      <c r="BG706" s="157">
        <f>IF(N706="zákl. prenesená",J706,0)</f>
        <v>0</v>
      </c>
      <c r="BH706" s="157">
        <f>IF(N706="zníž. prenesená",J706,0)</f>
        <v>0</v>
      </c>
      <c r="BI706" s="157">
        <f>IF(N706="nulová",J706,0)</f>
        <v>0</v>
      </c>
      <c r="BJ706" s="17" t="s">
        <v>88</v>
      </c>
      <c r="BK706" s="157">
        <f>ROUND(I706*H706,2)</f>
        <v>0</v>
      </c>
      <c r="BL706" s="17" t="s">
        <v>375</v>
      </c>
      <c r="BM706" s="156" t="s">
        <v>1165</v>
      </c>
    </row>
    <row r="707" spans="2:65" s="1" customFormat="1" ht="24.2" customHeight="1">
      <c r="B707" s="143"/>
      <c r="C707" s="144" t="s">
        <v>1166</v>
      </c>
      <c r="D707" s="144" t="s">
        <v>274</v>
      </c>
      <c r="E707" s="145" t="s">
        <v>1167</v>
      </c>
      <c r="F707" s="146" t="s">
        <v>1168</v>
      </c>
      <c r="G707" s="147" t="s">
        <v>1095</v>
      </c>
      <c r="H707" s="200"/>
      <c r="I707" s="149"/>
      <c r="J707" s="150">
        <f>ROUND(I707*H707,2)</f>
        <v>0</v>
      </c>
      <c r="K707" s="151"/>
      <c r="L707" s="32"/>
      <c r="M707" s="152" t="s">
        <v>1</v>
      </c>
      <c r="N707" s="153" t="s">
        <v>41</v>
      </c>
      <c r="P707" s="154">
        <f>O707*H707</f>
        <v>0</v>
      </c>
      <c r="Q707" s="154">
        <v>0</v>
      </c>
      <c r="R707" s="154">
        <f>Q707*H707</f>
        <v>0</v>
      </c>
      <c r="S707" s="154">
        <v>0</v>
      </c>
      <c r="T707" s="155">
        <f>S707*H707</f>
        <v>0</v>
      </c>
      <c r="AR707" s="156" t="s">
        <v>375</v>
      </c>
      <c r="AT707" s="156" t="s">
        <v>274</v>
      </c>
      <c r="AU707" s="156" t="s">
        <v>88</v>
      </c>
      <c r="AY707" s="17" t="s">
        <v>273</v>
      </c>
      <c r="BE707" s="157">
        <f>IF(N707="základná",J707,0)</f>
        <v>0</v>
      </c>
      <c r="BF707" s="157">
        <f>IF(N707="znížená",J707,0)</f>
        <v>0</v>
      </c>
      <c r="BG707" s="157">
        <f>IF(N707="zákl. prenesená",J707,0)</f>
        <v>0</v>
      </c>
      <c r="BH707" s="157">
        <f>IF(N707="zníž. prenesená",J707,0)</f>
        <v>0</v>
      </c>
      <c r="BI707" s="157">
        <f>IF(N707="nulová",J707,0)</f>
        <v>0</v>
      </c>
      <c r="BJ707" s="17" t="s">
        <v>88</v>
      </c>
      <c r="BK707" s="157">
        <f>ROUND(I707*H707,2)</f>
        <v>0</v>
      </c>
      <c r="BL707" s="17" t="s">
        <v>375</v>
      </c>
      <c r="BM707" s="156" t="s">
        <v>1169</v>
      </c>
    </row>
    <row r="708" spans="2:65" s="11" customFormat="1" ht="22.9" customHeight="1">
      <c r="B708" s="133"/>
      <c r="D708" s="134" t="s">
        <v>74</v>
      </c>
      <c r="E708" s="172" t="s">
        <v>1170</v>
      </c>
      <c r="F708" s="172" t="s">
        <v>1171</v>
      </c>
      <c r="I708" s="136"/>
      <c r="J708" s="173">
        <f>BK708</f>
        <v>0</v>
      </c>
      <c r="L708" s="133"/>
      <c r="M708" s="138"/>
      <c r="P708" s="139">
        <f>SUM(P709:P715)</f>
        <v>0</v>
      </c>
      <c r="R708" s="139">
        <f>SUM(R709:R715)</f>
        <v>0.02</v>
      </c>
      <c r="T708" s="140">
        <f>SUM(T709:T715)</f>
        <v>0</v>
      </c>
      <c r="AR708" s="134" t="s">
        <v>88</v>
      </c>
      <c r="AT708" s="141" t="s">
        <v>74</v>
      </c>
      <c r="AU708" s="141" t="s">
        <v>82</v>
      </c>
      <c r="AY708" s="134" t="s">
        <v>273</v>
      </c>
      <c r="BK708" s="142">
        <f>SUM(BK709:BK715)</f>
        <v>0</v>
      </c>
    </row>
    <row r="709" spans="2:65" s="1" customFormat="1" ht="21.75" customHeight="1">
      <c r="B709" s="143"/>
      <c r="C709" s="144" t="s">
        <v>1172</v>
      </c>
      <c r="D709" s="144" t="s">
        <v>274</v>
      </c>
      <c r="E709" s="145" t="s">
        <v>1173</v>
      </c>
      <c r="F709" s="146" t="s">
        <v>1174</v>
      </c>
      <c r="G709" s="147" t="s">
        <v>318</v>
      </c>
      <c r="H709" s="148">
        <v>4</v>
      </c>
      <c r="I709" s="149"/>
      <c r="J709" s="150">
        <f>ROUND(I709*H709,2)</f>
        <v>0</v>
      </c>
      <c r="K709" s="151"/>
      <c r="L709" s="32"/>
      <c r="M709" s="152" t="s">
        <v>1</v>
      </c>
      <c r="N709" s="153" t="s">
        <v>41</v>
      </c>
      <c r="P709" s="154">
        <f>O709*H709</f>
        <v>0</v>
      </c>
      <c r="Q709" s="154">
        <v>0</v>
      </c>
      <c r="R709" s="154">
        <f>Q709*H709</f>
        <v>0</v>
      </c>
      <c r="S709" s="154">
        <v>0</v>
      </c>
      <c r="T709" s="155">
        <f>S709*H709</f>
        <v>0</v>
      </c>
      <c r="AR709" s="156" t="s">
        <v>375</v>
      </c>
      <c r="AT709" s="156" t="s">
        <v>274</v>
      </c>
      <c r="AU709" s="156" t="s">
        <v>88</v>
      </c>
      <c r="AY709" s="17" t="s">
        <v>273</v>
      </c>
      <c r="BE709" s="157">
        <f>IF(N709="základná",J709,0)</f>
        <v>0</v>
      </c>
      <c r="BF709" s="157">
        <f>IF(N709="znížená",J709,0)</f>
        <v>0</v>
      </c>
      <c r="BG709" s="157">
        <f>IF(N709="zákl. prenesená",J709,0)</f>
        <v>0</v>
      </c>
      <c r="BH709" s="157">
        <f>IF(N709="zníž. prenesená",J709,0)</f>
        <v>0</v>
      </c>
      <c r="BI709" s="157">
        <f>IF(N709="nulová",J709,0)</f>
        <v>0</v>
      </c>
      <c r="BJ709" s="17" t="s">
        <v>88</v>
      </c>
      <c r="BK709" s="157">
        <f>ROUND(I709*H709,2)</f>
        <v>0</v>
      </c>
      <c r="BL709" s="17" t="s">
        <v>375</v>
      </c>
      <c r="BM709" s="156" t="s">
        <v>1175</v>
      </c>
    </row>
    <row r="710" spans="2:65" s="1" customFormat="1" ht="16.5" customHeight="1">
      <c r="B710" s="143"/>
      <c r="C710" s="188" t="s">
        <v>1176</v>
      </c>
      <c r="D710" s="188" t="s">
        <v>523</v>
      </c>
      <c r="E710" s="189" t="s">
        <v>1177</v>
      </c>
      <c r="F710" s="190" t="s">
        <v>1178</v>
      </c>
      <c r="G710" s="191" t="s">
        <v>318</v>
      </c>
      <c r="H710" s="192">
        <v>2</v>
      </c>
      <c r="I710" s="193"/>
      <c r="J710" s="194">
        <f>ROUND(I710*H710,2)</f>
        <v>0</v>
      </c>
      <c r="K710" s="195"/>
      <c r="L710" s="196"/>
      <c r="M710" s="197" t="s">
        <v>1</v>
      </c>
      <c r="N710" s="198" t="s">
        <v>41</v>
      </c>
      <c r="P710" s="154">
        <f>O710*H710</f>
        <v>0</v>
      </c>
      <c r="Q710" s="154">
        <v>5.0000000000000001E-3</v>
      </c>
      <c r="R710" s="154">
        <f>Q710*H710</f>
        <v>0.01</v>
      </c>
      <c r="S710" s="154">
        <v>0</v>
      </c>
      <c r="T710" s="155">
        <f>S710*H710</f>
        <v>0</v>
      </c>
      <c r="AR710" s="156" t="s">
        <v>449</v>
      </c>
      <c r="AT710" s="156" t="s">
        <v>523</v>
      </c>
      <c r="AU710" s="156" t="s">
        <v>88</v>
      </c>
      <c r="AY710" s="17" t="s">
        <v>273</v>
      </c>
      <c r="BE710" s="157">
        <f>IF(N710="základná",J710,0)</f>
        <v>0</v>
      </c>
      <c r="BF710" s="157">
        <f>IF(N710="znížená",J710,0)</f>
        <v>0</v>
      </c>
      <c r="BG710" s="157">
        <f>IF(N710="zákl. prenesená",J710,0)</f>
        <v>0</v>
      </c>
      <c r="BH710" s="157">
        <f>IF(N710="zníž. prenesená",J710,0)</f>
        <v>0</v>
      </c>
      <c r="BI710" s="157">
        <f>IF(N710="nulová",J710,0)</f>
        <v>0</v>
      </c>
      <c r="BJ710" s="17" t="s">
        <v>88</v>
      </c>
      <c r="BK710" s="157">
        <f>ROUND(I710*H710,2)</f>
        <v>0</v>
      </c>
      <c r="BL710" s="17" t="s">
        <v>375</v>
      </c>
      <c r="BM710" s="156" t="s">
        <v>1179</v>
      </c>
    </row>
    <row r="711" spans="2:65" s="14" customFormat="1">
      <c r="B711" s="174"/>
      <c r="D711" s="159" t="s">
        <v>278</v>
      </c>
      <c r="E711" s="175" t="s">
        <v>1</v>
      </c>
      <c r="F711" s="176" t="s">
        <v>1180</v>
      </c>
      <c r="H711" s="177">
        <v>2</v>
      </c>
      <c r="I711" s="178"/>
      <c r="L711" s="174"/>
      <c r="M711" s="179"/>
      <c r="T711" s="180"/>
      <c r="AT711" s="175" t="s">
        <v>278</v>
      </c>
      <c r="AU711" s="175" t="s">
        <v>88</v>
      </c>
      <c r="AV711" s="14" t="s">
        <v>88</v>
      </c>
      <c r="AW711" s="14" t="s">
        <v>32</v>
      </c>
      <c r="AX711" s="14" t="s">
        <v>82</v>
      </c>
      <c r="AY711" s="175" t="s">
        <v>273</v>
      </c>
    </row>
    <row r="712" spans="2:65" s="1" customFormat="1" ht="16.5" customHeight="1">
      <c r="B712" s="143"/>
      <c r="C712" s="188" t="s">
        <v>1181</v>
      </c>
      <c r="D712" s="188" t="s">
        <v>523</v>
      </c>
      <c r="E712" s="189" t="s">
        <v>1182</v>
      </c>
      <c r="F712" s="190" t="s">
        <v>1183</v>
      </c>
      <c r="G712" s="191" t="s">
        <v>318</v>
      </c>
      <c r="H712" s="192">
        <v>2</v>
      </c>
      <c r="I712" s="193"/>
      <c r="J712" s="194">
        <f>ROUND(I712*H712,2)</f>
        <v>0</v>
      </c>
      <c r="K712" s="195"/>
      <c r="L712" s="196"/>
      <c r="M712" s="197" t="s">
        <v>1</v>
      </c>
      <c r="N712" s="198" t="s">
        <v>41</v>
      </c>
      <c r="P712" s="154">
        <f>O712*H712</f>
        <v>0</v>
      </c>
      <c r="Q712" s="154">
        <v>5.0000000000000001E-3</v>
      </c>
      <c r="R712" s="154">
        <f>Q712*H712</f>
        <v>0.01</v>
      </c>
      <c r="S712" s="154">
        <v>0</v>
      </c>
      <c r="T712" s="155">
        <f>S712*H712</f>
        <v>0</v>
      </c>
      <c r="AR712" s="156" t="s">
        <v>449</v>
      </c>
      <c r="AT712" s="156" t="s">
        <v>523</v>
      </c>
      <c r="AU712" s="156" t="s">
        <v>88</v>
      </c>
      <c r="AY712" s="17" t="s">
        <v>273</v>
      </c>
      <c r="BE712" s="157">
        <f>IF(N712="základná",J712,0)</f>
        <v>0</v>
      </c>
      <c r="BF712" s="157">
        <f>IF(N712="znížená",J712,0)</f>
        <v>0</v>
      </c>
      <c r="BG712" s="157">
        <f>IF(N712="zákl. prenesená",J712,0)</f>
        <v>0</v>
      </c>
      <c r="BH712" s="157">
        <f>IF(N712="zníž. prenesená",J712,0)</f>
        <v>0</v>
      </c>
      <c r="BI712" s="157">
        <f>IF(N712="nulová",J712,0)</f>
        <v>0</v>
      </c>
      <c r="BJ712" s="17" t="s">
        <v>88</v>
      </c>
      <c r="BK712" s="157">
        <f>ROUND(I712*H712,2)</f>
        <v>0</v>
      </c>
      <c r="BL712" s="17" t="s">
        <v>375</v>
      </c>
      <c r="BM712" s="156" t="s">
        <v>1184</v>
      </c>
    </row>
    <row r="713" spans="2:65" s="14" customFormat="1">
      <c r="B713" s="174"/>
      <c r="D713" s="159" t="s">
        <v>278</v>
      </c>
      <c r="E713" s="175" t="s">
        <v>1</v>
      </c>
      <c r="F713" s="176" t="s">
        <v>1185</v>
      </c>
      <c r="H713" s="177">
        <v>2</v>
      </c>
      <c r="I713" s="178"/>
      <c r="L713" s="174"/>
      <c r="M713" s="179"/>
      <c r="T713" s="180"/>
      <c r="AT713" s="175" t="s">
        <v>278</v>
      </c>
      <c r="AU713" s="175" t="s">
        <v>88</v>
      </c>
      <c r="AV713" s="14" t="s">
        <v>88</v>
      </c>
      <c r="AW713" s="14" t="s">
        <v>32</v>
      </c>
      <c r="AX713" s="14" t="s">
        <v>75</v>
      </c>
      <c r="AY713" s="175" t="s">
        <v>273</v>
      </c>
    </row>
    <row r="714" spans="2:65" s="13" customFormat="1">
      <c r="B714" s="165"/>
      <c r="D714" s="159" t="s">
        <v>278</v>
      </c>
      <c r="E714" s="166" t="s">
        <v>1</v>
      </c>
      <c r="F714" s="167" t="s">
        <v>285</v>
      </c>
      <c r="H714" s="168">
        <v>2</v>
      </c>
      <c r="I714" s="169"/>
      <c r="L714" s="165"/>
      <c r="M714" s="170"/>
      <c r="T714" s="171"/>
      <c r="AT714" s="166" t="s">
        <v>278</v>
      </c>
      <c r="AU714" s="166" t="s">
        <v>88</v>
      </c>
      <c r="AV714" s="13" t="s">
        <v>126</v>
      </c>
      <c r="AW714" s="13" t="s">
        <v>32</v>
      </c>
      <c r="AX714" s="13" t="s">
        <v>82</v>
      </c>
      <c r="AY714" s="166" t="s">
        <v>273</v>
      </c>
    </row>
    <row r="715" spans="2:65" s="1" customFormat="1" ht="24.2" customHeight="1">
      <c r="B715" s="143"/>
      <c r="C715" s="144" t="s">
        <v>1186</v>
      </c>
      <c r="D715" s="144" t="s">
        <v>274</v>
      </c>
      <c r="E715" s="145" t="s">
        <v>1187</v>
      </c>
      <c r="F715" s="146" t="s">
        <v>1188</v>
      </c>
      <c r="G715" s="147" t="s">
        <v>1095</v>
      </c>
      <c r="H715" s="200"/>
      <c r="I715" s="149"/>
      <c r="J715" s="150">
        <f>ROUND(I715*H715,2)</f>
        <v>0</v>
      </c>
      <c r="K715" s="151"/>
      <c r="L715" s="32"/>
      <c r="M715" s="152" t="s">
        <v>1</v>
      </c>
      <c r="N715" s="153" t="s">
        <v>41</v>
      </c>
      <c r="P715" s="154">
        <f>O715*H715</f>
        <v>0</v>
      </c>
      <c r="Q715" s="154">
        <v>0</v>
      </c>
      <c r="R715" s="154">
        <f>Q715*H715</f>
        <v>0</v>
      </c>
      <c r="S715" s="154">
        <v>0</v>
      </c>
      <c r="T715" s="155">
        <f>S715*H715</f>
        <v>0</v>
      </c>
      <c r="AR715" s="156" t="s">
        <v>375</v>
      </c>
      <c r="AT715" s="156" t="s">
        <v>274</v>
      </c>
      <c r="AU715" s="156" t="s">
        <v>88</v>
      </c>
      <c r="AY715" s="17" t="s">
        <v>273</v>
      </c>
      <c r="BE715" s="157">
        <f>IF(N715="základná",J715,0)</f>
        <v>0</v>
      </c>
      <c r="BF715" s="157">
        <f>IF(N715="znížená",J715,0)</f>
        <v>0</v>
      </c>
      <c r="BG715" s="157">
        <f>IF(N715="zákl. prenesená",J715,0)</f>
        <v>0</v>
      </c>
      <c r="BH715" s="157">
        <f>IF(N715="zníž. prenesená",J715,0)</f>
        <v>0</v>
      </c>
      <c r="BI715" s="157">
        <f>IF(N715="nulová",J715,0)</f>
        <v>0</v>
      </c>
      <c r="BJ715" s="17" t="s">
        <v>88</v>
      </c>
      <c r="BK715" s="157">
        <f>ROUND(I715*H715,2)</f>
        <v>0</v>
      </c>
      <c r="BL715" s="17" t="s">
        <v>375</v>
      </c>
      <c r="BM715" s="156" t="s">
        <v>1189</v>
      </c>
    </row>
    <row r="716" spans="2:65" s="11" customFormat="1" ht="22.9" customHeight="1">
      <c r="B716" s="133"/>
      <c r="D716" s="134" t="s">
        <v>74</v>
      </c>
      <c r="E716" s="172" t="s">
        <v>1190</v>
      </c>
      <c r="F716" s="172" t="s">
        <v>1191</v>
      </c>
      <c r="I716" s="136"/>
      <c r="J716" s="173">
        <f>BK716</f>
        <v>0</v>
      </c>
      <c r="L716" s="133"/>
      <c r="M716" s="138"/>
      <c r="P716" s="139">
        <f>SUM(P717:P738)</f>
        <v>0</v>
      </c>
      <c r="R716" s="139">
        <f>SUM(R717:R738)</f>
        <v>0</v>
      </c>
      <c r="T716" s="140">
        <f>SUM(T717:T738)</f>
        <v>0</v>
      </c>
      <c r="AR716" s="134" t="s">
        <v>88</v>
      </c>
      <c r="AT716" s="141" t="s">
        <v>74</v>
      </c>
      <c r="AU716" s="141" t="s">
        <v>82</v>
      </c>
      <c r="AY716" s="134" t="s">
        <v>273</v>
      </c>
      <c r="BK716" s="142">
        <f>SUM(BK717:BK738)</f>
        <v>0</v>
      </c>
    </row>
    <row r="717" spans="2:65" s="1" customFormat="1" ht="24.2" customHeight="1">
      <c r="B717" s="143"/>
      <c r="C717" s="144" t="s">
        <v>1192</v>
      </c>
      <c r="D717" s="144" t="s">
        <v>274</v>
      </c>
      <c r="E717" s="145" t="s">
        <v>1193</v>
      </c>
      <c r="F717" s="146" t="s">
        <v>1194</v>
      </c>
      <c r="G717" s="147" t="s">
        <v>344</v>
      </c>
      <c r="H717" s="148">
        <v>12.74</v>
      </c>
      <c r="I717" s="149"/>
      <c r="J717" s="150">
        <f>ROUND(I717*H717,2)</f>
        <v>0</v>
      </c>
      <c r="K717" s="151"/>
      <c r="L717" s="32"/>
      <c r="M717" s="152" t="s">
        <v>1</v>
      </c>
      <c r="N717" s="153" t="s">
        <v>41</v>
      </c>
      <c r="P717" s="154">
        <f>O717*H717</f>
        <v>0</v>
      </c>
      <c r="Q717" s="154">
        <v>0</v>
      </c>
      <c r="R717" s="154">
        <f>Q717*H717</f>
        <v>0</v>
      </c>
      <c r="S717" s="154">
        <v>0</v>
      </c>
      <c r="T717" s="155">
        <f>S717*H717</f>
        <v>0</v>
      </c>
      <c r="AR717" s="156" t="s">
        <v>375</v>
      </c>
      <c r="AT717" s="156" t="s">
        <v>274</v>
      </c>
      <c r="AU717" s="156" t="s">
        <v>88</v>
      </c>
      <c r="AY717" s="17" t="s">
        <v>273</v>
      </c>
      <c r="BE717" s="157">
        <f>IF(N717="základná",J717,0)</f>
        <v>0</v>
      </c>
      <c r="BF717" s="157">
        <f>IF(N717="znížená",J717,0)</f>
        <v>0</v>
      </c>
      <c r="BG717" s="157">
        <f>IF(N717="zákl. prenesená",J717,0)</f>
        <v>0</v>
      </c>
      <c r="BH717" s="157">
        <f>IF(N717="zníž. prenesená",J717,0)</f>
        <v>0</v>
      </c>
      <c r="BI717" s="157">
        <f>IF(N717="nulová",J717,0)</f>
        <v>0</v>
      </c>
      <c r="BJ717" s="17" t="s">
        <v>88</v>
      </c>
      <c r="BK717" s="157">
        <f>ROUND(I717*H717,2)</f>
        <v>0</v>
      </c>
      <c r="BL717" s="17" t="s">
        <v>375</v>
      </c>
      <c r="BM717" s="156" t="s">
        <v>1195</v>
      </c>
    </row>
    <row r="718" spans="2:65" s="12" customFormat="1">
      <c r="B718" s="158"/>
      <c r="D718" s="159" t="s">
        <v>278</v>
      </c>
      <c r="E718" s="160" t="s">
        <v>1</v>
      </c>
      <c r="F718" s="161" t="s">
        <v>1196</v>
      </c>
      <c r="H718" s="160" t="s">
        <v>1</v>
      </c>
      <c r="I718" s="162"/>
      <c r="L718" s="158"/>
      <c r="M718" s="163"/>
      <c r="T718" s="164"/>
      <c r="AT718" s="160" t="s">
        <v>278</v>
      </c>
      <c r="AU718" s="160" t="s">
        <v>88</v>
      </c>
      <c r="AV718" s="12" t="s">
        <v>82</v>
      </c>
      <c r="AW718" s="12" t="s">
        <v>32</v>
      </c>
      <c r="AX718" s="12" t="s">
        <v>75</v>
      </c>
      <c r="AY718" s="160" t="s">
        <v>273</v>
      </c>
    </row>
    <row r="719" spans="2:65" s="14" customFormat="1">
      <c r="B719" s="174"/>
      <c r="D719" s="159" t="s">
        <v>278</v>
      </c>
      <c r="E719" s="175" t="s">
        <v>1</v>
      </c>
      <c r="F719" s="176" t="s">
        <v>1197</v>
      </c>
      <c r="H719" s="177">
        <v>12.74</v>
      </c>
      <c r="I719" s="178"/>
      <c r="L719" s="174"/>
      <c r="M719" s="179"/>
      <c r="T719" s="180"/>
      <c r="AT719" s="175" t="s">
        <v>278</v>
      </c>
      <c r="AU719" s="175" t="s">
        <v>88</v>
      </c>
      <c r="AV719" s="14" t="s">
        <v>88</v>
      </c>
      <c r="AW719" s="14" t="s">
        <v>32</v>
      </c>
      <c r="AX719" s="14" t="s">
        <v>75</v>
      </c>
      <c r="AY719" s="175" t="s">
        <v>273</v>
      </c>
    </row>
    <row r="720" spans="2:65" s="13" customFormat="1">
      <c r="B720" s="165"/>
      <c r="D720" s="159" t="s">
        <v>278</v>
      </c>
      <c r="E720" s="166" t="s">
        <v>1</v>
      </c>
      <c r="F720" s="167" t="s">
        <v>285</v>
      </c>
      <c r="H720" s="168">
        <v>12.74</v>
      </c>
      <c r="I720" s="169"/>
      <c r="L720" s="165"/>
      <c r="M720" s="170"/>
      <c r="T720" s="171"/>
      <c r="AT720" s="166" t="s">
        <v>278</v>
      </c>
      <c r="AU720" s="166" t="s">
        <v>88</v>
      </c>
      <c r="AV720" s="13" t="s">
        <v>126</v>
      </c>
      <c r="AW720" s="13" t="s">
        <v>32</v>
      </c>
      <c r="AX720" s="13" t="s">
        <v>82</v>
      </c>
      <c r="AY720" s="166" t="s">
        <v>273</v>
      </c>
    </row>
    <row r="721" spans="2:65" s="1" customFormat="1" ht="16.5" customHeight="1">
      <c r="B721" s="143"/>
      <c r="C721" s="188" t="s">
        <v>1198</v>
      </c>
      <c r="D721" s="188" t="s">
        <v>523</v>
      </c>
      <c r="E721" s="189" t="s">
        <v>1199</v>
      </c>
      <c r="F721" s="190" t="s">
        <v>1200</v>
      </c>
      <c r="G721" s="191" t="s">
        <v>318</v>
      </c>
      <c r="H721" s="192">
        <v>4</v>
      </c>
      <c r="I721" s="193"/>
      <c r="J721" s="194">
        <f>ROUND(I721*H721,2)</f>
        <v>0</v>
      </c>
      <c r="K721" s="195"/>
      <c r="L721" s="196"/>
      <c r="M721" s="197" t="s">
        <v>1</v>
      </c>
      <c r="N721" s="198" t="s">
        <v>41</v>
      </c>
      <c r="P721" s="154">
        <f>O721*H721</f>
        <v>0</v>
      </c>
      <c r="Q721" s="154">
        <v>0</v>
      </c>
      <c r="R721" s="154">
        <f>Q721*H721</f>
        <v>0</v>
      </c>
      <c r="S721" s="154">
        <v>0</v>
      </c>
      <c r="T721" s="155">
        <f>S721*H721</f>
        <v>0</v>
      </c>
      <c r="AR721" s="156" t="s">
        <v>449</v>
      </c>
      <c r="AT721" s="156" t="s">
        <v>523</v>
      </c>
      <c r="AU721" s="156" t="s">
        <v>88</v>
      </c>
      <c r="AY721" s="17" t="s">
        <v>273</v>
      </c>
      <c r="BE721" s="157">
        <f>IF(N721="základná",J721,0)</f>
        <v>0</v>
      </c>
      <c r="BF721" s="157">
        <f>IF(N721="znížená",J721,0)</f>
        <v>0</v>
      </c>
      <c r="BG721" s="157">
        <f>IF(N721="zákl. prenesená",J721,0)</f>
        <v>0</v>
      </c>
      <c r="BH721" s="157">
        <f>IF(N721="zníž. prenesená",J721,0)</f>
        <v>0</v>
      </c>
      <c r="BI721" s="157">
        <f>IF(N721="nulová",J721,0)</f>
        <v>0</v>
      </c>
      <c r="BJ721" s="17" t="s">
        <v>88</v>
      </c>
      <c r="BK721" s="157">
        <f>ROUND(I721*H721,2)</f>
        <v>0</v>
      </c>
      <c r="BL721" s="17" t="s">
        <v>375</v>
      </c>
      <c r="BM721" s="156" t="s">
        <v>1201</v>
      </c>
    </row>
    <row r="722" spans="2:65" s="14" customFormat="1">
      <c r="B722" s="174"/>
      <c r="D722" s="159" t="s">
        <v>278</v>
      </c>
      <c r="E722" s="175" t="s">
        <v>1</v>
      </c>
      <c r="F722" s="176" t="s">
        <v>1202</v>
      </c>
      <c r="H722" s="177">
        <v>4</v>
      </c>
      <c r="I722" s="178"/>
      <c r="L722" s="174"/>
      <c r="M722" s="179"/>
      <c r="T722" s="180"/>
      <c r="AT722" s="175" t="s">
        <v>278</v>
      </c>
      <c r="AU722" s="175" t="s">
        <v>88</v>
      </c>
      <c r="AV722" s="14" t="s">
        <v>88</v>
      </c>
      <c r="AW722" s="14" t="s">
        <v>32</v>
      </c>
      <c r="AX722" s="14" t="s">
        <v>75</v>
      </c>
      <c r="AY722" s="175" t="s">
        <v>273</v>
      </c>
    </row>
    <row r="723" spans="2:65" s="13" customFormat="1">
      <c r="B723" s="165"/>
      <c r="D723" s="159" t="s">
        <v>278</v>
      </c>
      <c r="E723" s="166" t="s">
        <v>1</v>
      </c>
      <c r="F723" s="167" t="s">
        <v>285</v>
      </c>
      <c r="H723" s="168">
        <v>4</v>
      </c>
      <c r="I723" s="169"/>
      <c r="L723" s="165"/>
      <c r="M723" s="170"/>
      <c r="T723" s="171"/>
      <c r="AT723" s="166" t="s">
        <v>278</v>
      </c>
      <c r="AU723" s="166" t="s">
        <v>88</v>
      </c>
      <c r="AV723" s="13" t="s">
        <v>126</v>
      </c>
      <c r="AW723" s="13" t="s">
        <v>32</v>
      </c>
      <c r="AX723" s="13" t="s">
        <v>82</v>
      </c>
      <c r="AY723" s="166" t="s">
        <v>273</v>
      </c>
    </row>
    <row r="724" spans="2:65" s="1" customFormat="1" ht="16.5" customHeight="1">
      <c r="B724" s="143"/>
      <c r="C724" s="188" t="s">
        <v>1203</v>
      </c>
      <c r="D724" s="188" t="s">
        <v>523</v>
      </c>
      <c r="E724" s="189" t="s">
        <v>1204</v>
      </c>
      <c r="F724" s="190" t="s">
        <v>1205</v>
      </c>
      <c r="G724" s="191" t="s">
        <v>318</v>
      </c>
      <c r="H724" s="192">
        <v>2</v>
      </c>
      <c r="I724" s="193"/>
      <c r="J724" s="194">
        <f>ROUND(I724*H724,2)</f>
        <v>0</v>
      </c>
      <c r="K724" s="195"/>
      <c r="L724" s="196"/>
      <c r="M724" s="197" t="s">
        <v>1</v>
      </c>
      <c r="N724" s="198" t="s">
        <v>41</v>
      </c>
      <c r="P724" s="154">
        <f>O724*H724</f>
        <v>0</v>
      </c>
      <c r="Q724" s="154">
        <v>0</v>
      </c>
      <c r="R724" s="154">
        <f>Q724*H724</f>
        <v>0</v>
      </c>
      <c r="S724" s="154">
        <v>0</v>
      </c>
      <c r="T724" s="155">
        <f>S724*H724</f>
        <v>0</v>
      </c>
      <c r="AR724" s="156" t="s">
        <v>449</v>
      </c>
      <c r="AT724" s="156" t="s">
        <v>523</v>
      </c>
      <c r="AU724" s="156" t="s">
        <v>88</v>
      </c>
      <c r="AY724" s="17" t="s">
        <v>273</v>
      </c>
      <c r="BE724" s="157">
        <f>IF(N724="základná",J724,0)</f>
        <v>0</v>
      </c>
      <c r="BF724" s="157">
        <f>IF(N724="znížená",J724,0)</f>
        <v>0</v>
      </c>
      <c r="BG724" s="157">
        <f>IF(N724="zákl. prenesená",J724,0)</f>
        <v>0</v>
      </c>
      <c r="BH724" s="157">
        <f>IF(N724="zníž. prenesená",J724,0)</f>
        <v>0</v>
      </c>
      <c r="BI724" s="157">
        <f>IF(N724="nulová",J724,0)</f>
        <v>0</v>
      </c>
      <c r="BJ724" s="17" t="s">
        <v>88</v>
      </c>
      <c r="BK724" s="157">
        <f>ROUND(I724*H724,2)</f>
        <v>0</v>
      </c>
      <c r="BL724" s="17" t="s">
        <v>375</v>
      </c>
      <c r="BM724" s="156" t="s">
        <v>1206</v>
      </c>
    </row>
    <row r="725" spans="2:65" s="14" customFormat="1">
      <c r="B725" s="174"/>
      <c r="D725" s="159" t="s">
        <v>278</v>
      </c>
      <c r="E725" s="175" t="s">
        <v>1</v>
      </c>
      <c r="F725" s="176" t="s">
        <v>1207</v>
      </c>
      <c r="H725" s="177">
        <v>2</v>
      </c>
      <c r="I725" s="178"/>
      <c r="L725" s="174"/>
      <c r="M725" s="179"/>
      <c r="T725" s="180"/>
      <c r="AT725" s="175" t="s">
        <v>278</v>
      </c>
      <c r="AU725" s="175" t="s">
        <v>88</v>
      </c>
      <c r="AV725" s="14" t="s">
        <v>88</v>
      </c>
      <c r="AW725" s="14" t="s">
        <v>32</v>
      </c>
      <c r="AX725" s="14" t="s">
        <v>82</v>
      </c>
      <c r="AY725" s="175" t="s">
        <v>273</v>
      </c>
    </row>
    <row r="726" spans="2:65" s="1" customFormat="1" ht="16.5" customHeight="1">
      <c r="B726" s="143"/>
      <c r="C726" s="188" t="s">
        <v>1208</v>
      </c>
      <c r="D726" s="188" t="s">
        <v>523</v>
      </c>
      <c r="E726" s="189" t="s">
        <v>1209</v>
      </c>
      <c r="F726" s="190" t="s">
        <v>1210</v>
      </c>
      <c r="G726" s="191" t="s">
        <v>318</v>
      </c>
      <c r="H726" s="192">
        <v>4</v>
      </c>
      <c r="I726" s="193"/>
      <c r="J726" s="194">
        <f>ROUND(I726*H726,2)</f>
        <v>0</v>
      </c>
      <c r="K726" s="195"/>
      <c r="L726" s="196"/>
      <c r="M726" s="197" t="s">
        <v>1</v>
      </c>
      <c r="N726" s="198" t="s">
        <v>41</v>
      </c>
      <c r="P726" s="154">
        <f>O726*H726</f>
        <v>0</v>
      </c>
      <c r="Q726" s="154">
        <v>0</v>
      </c>
      <c r="R726" s="154">
        <f>Q726*H726</f>
        <v>0</v>
      </c>
      <c r="S726" s="154">
        <v>0</v>
      </c>
      <c r="T726" s="155">
        <f>S726*H726</f>
        <v>0</v>
      </c>
      <c r="AR726" s="156" t="s">
        <v>449</v>
      </c>
      <c r="AT726" s="156" t="s">
        <v>523</v>
      </c>
      <c r="AU726" s="156" t="s">
        <v>88</v>
      </c>
      <c r="AY726" s="17" t="s">
        <v>273</v>
      </c>
      <c r="BE726" s="157">
        <f>IF(N726="základná",J726,0)</f>
        <v>0</v>
      </c>
      <c r="BF726" s="157">
        <f>IF(N726="znížená",J726,0)</f>
        <v>0</v>
      </c>
      <c r="BG726" s="157">
        <f>IF(N726="zákl. prenesená",J726,0)</f>
        <v>0</v>
      </c>
      <c r="BH726" s="157">
        <f>IF(N726="zníž. prenesená",J726,0)</f>
        <v>0</v>
      </c>
      <c r="BI726" s="157">
        <f>IF(N726="nulová",J726,0)</f>
        <v>0</v>
      </c>
      <c r="BJ726" s="17" t="s">
        <v>88</v>
      </c>
      <c r="BK726" s="157">
        <f>ROUND(I726*H726,2)</f>
        <v>0</v>
      </c>
      <c r="BL726" s="17" t="s">
        <v>375</v>
      </c>
      <c r="BM726" s="156" t="s">
        <v>1211</v>
      </c>
    </row>
    <row r="727" spans="2:65" s="14" customFormat="1">
      <c r="B727" s="174"/>
      <c r="D727" s="159" t="s">
        <v>278</v>
      </c>
      <c r="E727" s="175" t="s">
        <v>1</v>
      </c>
      <c r="F727" s="176" t="s">
        <v>1212</v>
      </c>
      <c r="H727" s="177">
        <v>4</v>
      </c>
      <c r="I727" s="178"/>
      <c r="L727" s="174"/>
      <c r="M727" s="179"/>
      <c r="T727" s="180"/>
      <c r="AT727" s="175" t="s">
        <v>278</v>
      </c>
      <c r="AU727" s="175" t="s">
        <v>88</v>
      </c>
      <c r="AV727" s="14" t="s">
        <v>88</v>
      </c>
      <c r="AW727" s="14" t="s">
        <v>32</v>
      </c>
      <c r="AX727" s="14" t="s">
        <v>75</v>
      </c>
      <c r="AY727" s="175" t="s">
        <v>273</v>
      </c>
    </row>
    <row r="728" spans="2:65" s="13" customFormat="1">
      <c r="B728" s="165"/>
      <c r="D728" s="159" t="s">
        <v>278</v>
      </c>
      <c r="E728" s="166" t="s">
        <v>1</v>
      </c>
      <c r="F728" s="167" t="s">
        <v>285</v>
      </c>
      <c r="H728" s="168">
        <v>4</v>
      </c>
      <c r="I728" s="169"/>
      <c r="L728" s="165"/>
      <c r="M728" s="170"/>
      <c r="T728" s="171"/>
      <c r="AT728" s="166" t="s">
        <v>278</v>
      </c>
      <c r="AU728" s="166" t="s">
        <v>88</v>
      </c>
      <c r="AV728" s="13" t="s">
        <v>126</v>
      </c>
      <c r="AW728" s="13" t="s">
        <v>32</v>
      </c>
      <c r="AX728" s="13" t="s">
        <v>82</v>
      </c>
      <c r="AY728" s="166" t="s">
        <v>273</v>
      </c>
    </row>
    <row r="729" spans="2:65" s="1" customFormat="1" ht="44.25" customHeight="1">
      <c r="B729" s="143"/>
      <c r="C729" s="144" t="s">
        <v>1213</v>
      </c>
      <c r="D729" s="144" t="s">
        <v>274</v>
      </c>
      <c r="E729" s="145" t="s">
        <v>1214</v>
      </c>
      <c r="F729" s="146" t="s">
        <v>1215</v>
      </c>
      <c r="G729" s="147" t="s">
        <v>318</v>
      </c>
      <c r="H729" s="148">
        <v>40</v>
      </c>
      <c r="I729" s="149"/>
      <c r="J729" s="150">
        <f>ROUND(I729*H729,2)</f>
        <v>0</v>
      </c>
      <c r="K729" s="151"/>
      <c r="L729" s="32"/>
      <c r="M729" s="152" t="s">
        <v>1</v>
      </c>
      <c r="N729" s="153" t="s">
        <v>41</v>
      </c>
      <c r="P729" s="154">
        <f>O729*H729</f>
        <v>0</v>
      </c>
      <c r="Q729" s="154">
        <v>0</v>
      </c>
      <c r="R729" s="154">
        <f>Q729*H729</f>
        <v>0</v>
      </c>
      <c r="S729" s="154">
        <v>0</v>
      </c>
      <c r="T729" s="155">
        <f>S729*H729</f>
        <v>0</v>
      </c>
      <c r="AR729" s="156" t="s">
        <v>375</v>
      </c>
      <c r="AT729" s="156" t="s">
        <v>274</v>
      </c>
      <c r="AU729" s="156" t="s">
        <v>88</v>
      </c>
      <c r="AY729" s="17" t="s">
        <v>273</v>
      </c>
      <c r="BE729" s="157">
        <f>IF(N729="základná",J729,0)</f>
        <v>0</v>
      </c>
      <c r="BF729" s="157">
        <f>IF(N729="znížená",J729,0)</f>
        <v>0</v>
      </c>
      <c r="BG729" s="157">
        <f>IF(N729="zákl. prenesená",J729,0)</f>
        <v>0</v>
      </c>
      <c r="BH729" s="157">
        <f>IF(N729="zníž. prenesená",J729,0)</f>
        <v>0</v>
      </c>
      <c r="BI729" s="157">
        <f>IF(N729="nulová",J729,0)</f>
        <v>0</v>
      </c>
      <c r="BJ729" s="17" t="s">
        <v>88</v>
      </c>
      <c r="BK729" s="157">
        <f>ROUND(I729*H729,2)</f>
        <v>0</v>
      </c>
      <c r="BL729" s="17" t="s">
        <v>375</v>
      </c>
      <c r="BM729" s="156" t="s">
        <v>1216</v>
      </c>
    </row>
    <row r="730" spans="2:65" s="14" customFormat="1">
      <c r="B730" s="174"/>
      <c r="D730" s="159" t="s">
        <v>278</v>
      </c>
      <c r="E730" s="175" t="s">
        <v>1</v>
      </c>
      <c r="F730" s="176" t="s">
        <v>1217</v>
      </c>
      <c r="H730" s="177">
        <v>40</v>
      </c>
      <c r="I730" s="178"/>
      <c r="L730" s="174"/>
      <c r="M730" s="179"/>
      <c r="T730" s="180"/>
      <c r="AT730" s="175" t="s">
        <v>278</v>
      </c>
      <c r="AU730" s="175" t="s">
        <v>88</v>
      </c>
      <c r="AV730" s="14" t="s">
        <v>88</v>
      </c>
      <c r="AW730" s="14" t="s">
        <v>32</v>
      </c>
      <c r="AX730" s="14" t="s">
        <v>82</v>
      </c>
      <c r="AY730" s="175" t="s">
        <v>273</v>
      </c>
    </row>
    <row r="731" spans="2:65" s="1" customFormat="1" ht="33" customHeight="1">
      <c r="B731" s="143"/>
      <c r="C731" s="144" t="s">
        <v>1218</v>
      </c>
      <c r="D731" s="144" t="s">
        <v>274</v>
      </c>
      <c r="E731" s="145" t="s">
        <v>1219</v>
      </c>
      <c r="F731" s="146" t="s">
        <v>1220</v>
      </c>
      <c r="G731" s="147" t="s">
        <v>338</v>
      </c>
      <c r="H731" s="148">
        <v>10.099</v>
      </c>
      <c r="I731" s="149"/>
      <c r="J731" s="150">
        <f>ROUND(I731*H731,2)</f>
        <v>0</v>
      </c>
      <c r="K731" s="151"/>
      <c r="L731" s="32"/>
      <c r="M731" s="152" t="s">
        <v>1</v>
      </c>
      <c r="N731" s="153" t="s">
        <v>41</v>
      </c>
      <c r="P731" s="154">
        <f>O731*H731</f>
        <v>0</v>
      </c>
      <c r="Q731" s="154">
        <v>0</v>
      </c>
      <c r="R731" s="154">
        <f>Q731*H731</f>
        <v>0</v>
      </c>
      <c r="S731" s="154">
        <v>0</v>
      </c>
      <c r="T731" s="155">
        <f>S731*H731</f>
        <v>0</v>
      </c>
      <c r="AR731" s="156" t="s">
        <v>375</v>
      </c>
      <c r="AT731" s="156" t="s">
        <v>274</v>
      </c>
      <c r="AU731" s="156" t="s">
        <v>88</v>
      </c>
      <c r="AY731" s="17" t="s">
        <v>273</v>
      </c>
      <c r="BE731" s="157">
        <f>IF(N731="základná",J731,0)</f>
        <v>0</v>
      </c>
      <c r="BF731" s="157">
        <f>IF(N731="znížená",J731,0)</f>
        <v>0</v>
      </c>
      <c r="BG731" s="157">
        <f>IF(N731="zákl. prenesená",J731,0)</f>
        <v>0</v>
      </c>
      <c r="BH731" s="157">
        <f>IF(N731="zníž. prenesená",J731,0)</f>
        <v>0</v>
      </c>
      <c r="BI731" s="157">
        <f>IF(N731="nulová",J731,0)</f>
        <v>0</v>
      </c>
      <c r="BJ731" s="17" t="s">
        <v>88</v>
      </c>
      <c r="BK731" s="157">
        <f>ROUND(I731*H731,2)</f>
        <v>0</v>
      </c>
      <c r="BL731" s="17" t="s">
        <v>375</v>
      </c>
      <c r="BM731" s="156" t="s">
        <v>1221</v>
      </c>
    </row>
    <row r="732" spans="2:65" s="12" customFormat="1">
      <c r="B732" s="158"/>
      <c r="D732" s="159" t="s">
        <v>278</v>
      </c>
      <c r="E732" s="160" t="s">
        <v>1</v>
      </c>
      <c r="F732" s="161" t="s">
        <v>1222</v>
      </c>
      <c r="H732" s="160" t="s">
        <v>1</v>
      </c>
      <c r="I732" s="162"/>
      <c r="L732" s="158"/>
      <c r="M732" s="163"/>
      <c r="T732" s="164"/>
      <c r="AT732" s="160" t="s">
        <v>278</v>
      </c>
      <c r="AU732" s="160" t="s">
        <v>88</v>
      </c>
      <c r="AV732" s="12" t="s">
        <v>82</v>
      </c>
      <c r="AW732" s="12" t="s">
        <v>32</v>
      </c>
      <c r="AX732" s="12" t="s">
        <v>75</v>
      </c>
      <c r="AY732" s="160" t="s">
        <v>273</v>
      </c>
    </row>
    <row r="733" spans="2:65" s="14" customFormat="1">
      <c r="B733" s="174"/>
      <c r="D733" s="159" t="s">
        <v>278</v>
      </c>
      <c r="E733" s="175" t="s">
        <v>1</v>
      </c>
      <c r="F733" s="176" t="s">
        <v>1223</v>
      </c>
      <c r="H733" s="177">
        <v>2.484</v>
      </c>
      <c r="I733" s="178"/>
      <c r="L733" s="174"/>
      <c r="M733" s="179"/>
      <c r="T733" s="180"/>
      <c r="AT733" s="175" t="s">
        <v>278</v>
      </c>
      <c r="AU733" s="175" t="s">
        <v>88</v>
      </c>
      <c r="AV733" s="14" t="s">
        <v>88</v>
      </c>
      <c r="AW733" s="14" t="s">
        <v>32</v>
      </c>
      <c r="AX733" s="14" t="s">
        <v>75</v>
      </c>
      <c r="AY733" s="175" t="s">
        <v>273</v>
      </c>
    </row>
    <row r="734" spans="2:65" s="14" customFormat="1">
      <c r="B734" s="174"/>
      <c r="D734" s="159" t="s">
        <v>278</v>
      </c>
      <c r="E734" s="175" t="s">
        <v>1</v>
      </c>
      <c r="F734" s="176" t="s">
        <v>1224</v>
      </c>
      <c r="H734" s="177">
        <v>7.6150000000000002</v>
      </c>
      <c r="I734" s="178"/>
      <c r="L734" s="174"/>
      <c r="M734" s="179"/>
      <c r="T734" s="180"/>
      <c r="AT734" s="175" t="s">
        <v>278</v>
      </c>
      <c r="AU734" s="175" t="s">
        <v>88</v>
      </c>
      <c r="AV734" s="14" t="s">
        <v>88</v>
      </c>
      <c r="AW734" s="14" t="s">
        <v>32</v>
      </c>
      <c r="AX734" s="14" t="s">
        <v>75</v>
      </c>
      <c r="AY734" s="175" t="s">
        <v>273</v>
      </c>
    </row>
    <row r="735" spans="2:65" s="13" customFormat="1">
      <c r="B735" s="165"/>
      <c r="D735" s="159" t="s">
        <v>278</v>
      </c>
      <c r="E735" s="166" t="s">
        <v>1</v>
      </c>
      <c r="F735" s="167" t="s">
        <v>285</v>
      </c>
      <c r="H735" s="168">
        <v>10.099</v>
      </c>
      <c r="I735" s="169"/>
      <c r="L735" s="165"/>
      <c r="M735" s="170"/>
      <c r="T735" s="171"/>
      <c r="AT735" s="166" t="s">
        <v>278</v>
      </c>
      <c r="AU735" s="166" t="s">
        <v>88</v>
      </c>
      <c r="AV735" s="13" t="s">
        <v>126</v>
      </c>
      <c r="AW735" s="13" t="s">
        <v>32</v>
      </c>
      <c r="AX735" s="13" t="s">
        <v>82</v>
      </c>
      <c r="AY735" s="166" t="s">
        <v>273</v>
      </c>
    </row>
    <row r="736" spans="2:65" s="1" customFormat="1" ht="16.5" customHeight="1">
      <c r="B736" s="143"/>
      <c r="C736" s="188" t="s">
        <v>1225</v>
      </c>
      <c r="D736" s="188" t="s">
        <v>523</v>
      </c>
      <c r="E736" s="189" t="s">
        <v>1226</v>
      </c>
      <c r="F736" s="190" t="s">
        <v>1227</v>
      </c>
      <c r="G736" s="191" t="s">
        <v>338</v>
      </c>
      <c r="H736" s="192">
        <v>11.614000000000001</v>
      </c>
      <c r="I736" s="193"/>
      <c r="J736" s="194">
        <f>ROUND(I736*H736,2)</f>
        <v>0</v>
      </c>
      <c r="K736" s="195"/>
      <c r="L736" s="196"/>
      <c r="M736" s="197" t="s">
        <v>1</v>
      </c>
      <c r="N736" s="198" t="s">
        <v>41</v>
      </c>
      <c r="P736" s="154">
        <f>O736*H736</f>
        <v>0</v>
      </c>
      <c r="Q736" s="154">
        <v>0</v>
      </c>
      <c r="R736" s="154">
        <f>Q736*H736</f>
        <v>0</v>
      </c>
      <c r="S736" s="154">
        <v>0</v>
      </c>
      <c r="T736" s="155">
        <f>S736*H736</f>
        <v>0</v>
      </c>
      <c r="AR736" s="156" t="s">
        <v>449</v>
      </c>
      <c r="AT736" s="156" t="s">
        <v>523</v>
      </c>
      <c r="AU736" s="156" t="s">
        <v>88</v>
      </c>
      <c r="AY736" s="17" t="s">
        <v>273</v>
      </c>
      <c r="BE736" s="157">
        <f>IF(N736="základná",J736,0)</f>
        <v>0</v>
      </c>
      <c r="BF736" s="157">
        <f>IF(N736="znížená",J736,0)</f>
        <v>0</v>
      </c>
      <c r="BG736" s="157">
        <f>IF(N736="zákl. prenesená",J736,0)</f>
        <v>0</v>
      </c>
      <c r="BH736" s="157">
        <f>IF(N736="zníž. prenesená",J736,0)</f>
        <v>0</v>
      </c>
      <c r="BI736" s="157">
        <f>IF(N736="nulová",J736,0)</f>
        <v>0</v>
      </c>
      <c r="BJ736" s="17" t="s">
        <v>88</v>
      </c>
      <c r="BK736" s="157">
        <f>ROUND(I736*H736,2)</f>
        <v>0</v>
      </c>
      <c r="BL736" s="17" t="s">
        <v>375</v>
      </c>
      <c r="BM736" s="156" t="s">
        <v>1228</v>
      </c>
    </row>
    <row r="737" spans="2:65" s="14" customFormat="1">
      <c r="B737" s="174"/>
      <c r="D737" s="159" t="s">
        <v>278</v>
      </c>
      <c r="E737" s="175" t="s">
        <v>1</v>
      </c>
      <c r="F737" s="176" t="s">
        <v>1229</v>
      </c>
      <c r="H737" s="177">
        <v>11.614000000000001</v>
      </c>
      <c r="I737" s="178"/>
      <c r="L737" s="174"/>
      <c r="M737" s="179"/>
      <c r="T737" s="180"/>
      <c r="AT737" s="175" t="s">
        <v>278</v>
      </c>
      <c r="AU737" s="175" t="s">
        <v>88</v>
      </c>
      <c r="AV737" s="14" t="s">
        <v>88</v>
      </c>
      <c r="AW737" s="14" t="s">
        <v>32</v>
      </c>
      <c r="AX737" s="14" t="s">
        <v>82</v>
      </c>
      <c r="AY737" s="175" t="s">
        <v>273</v>
      </c>
    </row>
    <row r="738" spans="2:65" s="1" customFormat="1" ht="24.2" customHeight="1">
      <c r="B738" s="143"/>
      <c r="C738" s="144" t="s">
        <v>1230</v>
      </c>
      <c r="D738" s="144" t="s">
        <v>274</v>
      </c>
      <c r="E738" s="145" t="s">
        <v>1231</v>
      </c>
      <c r="F738" s="146" t="s">
        <v>1232</v>
      </c>
      <c r="G738" s="147" t="s">
        <v>1095</v>
      </c>
      <c r="H738" s="200"/>
      <c r="I738" s="149"/>
      <c r="J738" s="150">
        <f>ROUND(I738*H738,2)</f>
        <v>0</v>
      </c>
      <c r="K738" s="151"/>
      <c r="L738" s="32"/>
      <c r="M738" s="152" t="s">
        <v>1</v>
      </c>
      <c r="N738" s="153" t="s">
        <v>41</v>
      </c>
      <c r="P738" s="154">
        <f>O738*H738</f>
        <v>0</v>
      </c>
      <c r="Q738" s="154">
        <v>0</v>
      </c>
      <c r="R738" s="154">
        <f>Q738*H738</f>
        <v>0</v>
      </c>
      <c r="S738" s="154">
        <v>0</v>
      </c>
      <c r="T738" s="155">
        <f>S738*H738</f>
        <v>0</v>
      </c>
      <c r="AR738" s="156" t="s">
        <v>375</v>
      </c>
      <c r="AT738" s="156" t="s">
        <v>274</v>
      </c>
      <c r="AU738" s="156" t="s">
        <v>88</v>
      </c>
      <c r="AY738" s="17" t="s">
        <v>273</v>
      </c>
      <c r="BE738" s="157">
        <f>IF(N738="základná",J738,0)</f>
        <v>0</v>
      </c>
      <c r="BF738" s="157">
        <f>IF(N738="znížená",J738,0)</f>
        <v>0</v>
      </c>
      <c r="BG738" s="157">
        <f>IF(N738="zákl. prenesená",J738,0)</f>
        <v>0</v>
      </c>
      <c r="BH738" s="157">
        <f>IF(N738="zníž. prenesená",J738,0)</f>
        <v>0</v>
      </c>
      <c r="BI738" s="157">
        <f>IF(N738="nulová",J738,0)</f>
        <v>0</v>
      </c>
      <c r="BJ738" s="17" t="s">
        <v>88</v>
      </c>
      <c r="BK738" s="157">
        <f>ROUND(I738*H738,2)</f>
        <v>0</v>
      </c>
      <c r="BL738" s="17" t="s">
        <v>375</v>
      </c>
      <c r="BM738" s="156" t="s">
        <v>1233</v>
      </c>
    </row>
    <row r="739" spans="2:65" s="11" customFormat="1" ht="22.9" customHeight="1">
      <c r="B739" s="133"/>
      <c r="D739" s="134" t="s">
        <v>74</v>
      </c>
      <c r="E739" s="172" t="s">
        <v>1234</v>
      </c>
      <c r="F739" s="172" t="s">
        <v>1235</v>
      </c>
      <c r="I739" s="136"/>
      <c r="J739" s="173">
        <f>BK739</f>
        <v>0</v>
      </c>
      <c r="L739" s="133"/>
      <c r="M739" s="138"/>
      <c r="P739" s="139">
        <f>SUM(P740:P916)</f>
        <v>0</v>
      </c>
      <c r="R739" s="139">
        <f>SUM(R740:R916)</f>
        <v>45.574762882000002</v>
      </c>
      <c r="T739" s="140">
        <f>SUM(T740:T916)</f>
        <v>0</v>
      </c>
      <c r="AR739" s="134" t="s">
        <v>88</v>
      </c>
      <c r="AT739" s="141" t="s">
        <v>74</v>
      </c>
      <c r="AU739" s="141" t="s">
        <v>82</v>
      </c>
      <c r="AY739" s="134" t="s">
        <v>273</v>
      </c>
      <c r="BK739" s="142">
        <f>SUM(BK740:BK916)</f>
        <v>0</v>
      </c>
    </row>
    <row r="740" spans="2:65" s="1" customFormat="1" ht="24.2" customHeight="1">
      <c r="B740" s="143"/>
      <c r="C740" s="144" t="s">
        <v>1236</v>
      </c>
      <c r="D740" s="144" t="s">
        <v>274</v>
      </c>
      <c r="E740" s="145" t="s">
        <v>1237</v>
      </c>
      <c r="F740" s="146" t="s">
        <v>1238</v>
      </c>
      <c r="G740" s="147" t="s">
        <v>338</v>
      </c>
      <c r="H740" s="148">
        <v>409.05200000000002</v>
      </c>
      <c r="I740" s="149"/>
      <c r="J740" s="150">
        <f>ROUND(I740*H740,2)</f>
        <v>0</v>
      </c>
      <c r="K740" s="151"/>
      <c r="L740" s="32"/>
      <c r="M740" s="152" t="s">
        <v>1</v>
      </c>
      <c r="N740" s="153" t="s">
        <v>41</v>
      </c>
      <c r="P740" s="154">
        <f>O740*H740</f>
        <v>0</v>
      </c>
      <c r="Q740" s="154">
        <v>3.5470000000000002E-2</v>
      </c>
      <c r="R740" s="154">
        <f>Q740*H740</f>
        <v>14.509074440000001</v>
      </c>
      <c r="S740" s="154">
        <v>0</v>
      </c>
      <c r="T740" s="155">
        <f>S740*H740</f>
        <v>0</v>
      </c>
      <c r="AR740" s="156" t="s">
        <v>375</v>
      </c>
      <c r="AT740" s="156" t="s">
        <v>274</v>
      </c>
      <c r="AU740" s="156" t="s">
        <v>88</v>
      </c>
      <c r="AY740" s="17" t="s">
        <v>273</v>
      </c>
      <c r="BE740" s="157">
        <f>IF(N740="základná",J740,0)</f>
        <v>0</v>
      </c>
      <c r="BF740" s="157">
        <f>IF(N740="znížená",J740,0)</f>
        <v>0</v>
      </c>
      <c r="BG740" s="157">
        <f>IF(N740="zákl. prenesená",J740,0)</f>
        <v>0</v>
      </c>
      <c r="BH740" s="157">
        <f>IF(N740="zníž. prenesená",J740,0)</f>
        <v>0</v>
      </c>
      <c r="BI740" s="157">
        <f>IF(N740="nulová",J740,0)</f>
        <v>0</v>
      </c>
      <c r="BJ740" s="17" t="s">
        <v>88</v>
      </c>
      <c r="BK740" s="157">
        <f>ROUND(I740*H740,2)</f>
        <v>0</v>
      </c>
      <c r="BL740" s="17" t="s">
        <v>375</v>
      </c>
      <c r="BM740" s="156" t="s">
        <v>1239</v>
      </c>
    </row>
    <row r="741" spans="2:65" s="12" customFormat="1" ht="22.5">
      <c r="B741" s="158"/>
      <c r="D741" s="159" t="s">
        <v>278</v>
      </c>
      <c r="E741" s="160" t="s">
        <v>1</v>
      </c>
      <c r="F741" s="161" t="s">
        <v>1240</v>
      </c>
      <c r="H741" s="160" t="s">
        <v>1</v>
      </c>
      <c r="I741" s="162"/>
      <c r="L741" s="158"/>
      <c r="M741" s="163"/>
      <c r="T741" s="164"/>
      <c r="AT741" s="160" t="s">
        <v>278</v>
      </c>
      <c r="AU741" s="160" t="s">
        <v>88</v>
      </c>
      <c r="AV741" s="12" t="s">
        <v>82</v>
      </c>
      <c r="AW741" s="12" t="s">
        <v>32</v>
      </c>
      <c r="AX741" s="12" t="s">
        <v>75</v>
      </c>
      <c r="AY741" s="160" t="s">
        <v>273</v>
      </c>
    </row>
    <row r="742" spans="2:65" s="12" customFormat="1">
      <c r="B742" s="158"/>
      <c r="D742" s="159" t="s">
        <v>278</v>
      </c>
      <c r="E742" s="160" t="s">
        <v>1</v>
      </c>
      <c r="F742" s="161" t="s">
        <v>1241</v>
      </c>
      <c r="H742" s="160" t="s">
        <v>1</v>
      </c>
      <c r="I742" s="162"/>
      <c r="L742" s="158"/>
      <c r="M742" s="163"/>
      <c r="T742" s="164"/>
      <c r="AT742" s="160" t="s">
        <v>278</v>
      </c>
      <c r="AU742" s="160" t="s">
        <v>88</v>
      </c>
      <c r="AV742" s="12" t="s">
        <v>82</v>
      </c>
      <c r="AW742" s="12" t="s">
        <v>32</v>
      </c>
      <c r="AX742" s="12" t="s">
        <v>75</v>
      </c>
      <c r="AY742" s="160" t="s">
        <v>273</v>
      </c>
    </row>
    <row r="743" spans="2:65" s="12" customFormat="1">
      <c r="B743" s="158"/>
      <c r="D743" s="159" t="s">
        <v>278</v>
      </c>
      <c r="E743" s="160" t="s">
        <v>1</v>
      </c>
      <c r="F743" s="161" t="s">
        <v>1242</v>
      </c>
      <c r="H743" s="160" t="s">
        <v>1</v>
      </c>
      <c r="I743" s="162"/>
      <c r="L743" s="158"/>
      <c r="M743" s="163"/>
      <c r="T743" s="164"/>
      <c r="AT743" s="160" t="s">
        <v>278</v>
      </c>
      <c r="AU743" s="160" t="s">
        <v>88</v>
      </c>
      <c r="AV743" s="12" t="s">
        <v>82</v>
      </c>
      <c r="AW743" s="12" t="s">
        <v>32</v>
      </c>
      <c r="AX743" s="12" t="s">
        <v>75</v>
      </c>
      <c r="AY743" s="160" t="s">
        <v>273</v>
      </c>
    </row>
    <row r="744" spans="2:65" s="12" customFormat="1">
      <c r="B744" s="158"/>
      <c r="D744" s="159" t="s">
        <v>278</v>
      </c>
      <c r="E744" s="160" t="s">
        <v>1</v>
      </c>
      <c r="F744" s="161" t="s">
        <v>1243</v>
      </c>
      <c r="H744" s="160" t="s">
        <v>1</v>
      </c>
      <c r="I744" s="162"/>
      <c r="L744" s="158"/>
      <c r="M744" s="163"/>
      <c r="T744" s="164"/>
      <c r="AT744" s="160" t="s">
        <v>278</v>
      </c>
      <c r="AU744" s="160" t="s">
        <v>88</v>
      </c>
      <c r="AV744" s="12" t="s">
        <v>82</v>
      </c>
      <c r="AW744" s="12" t="s">
        <v>32</v>
      </c>
      <c r="AX744" s="12" t="s">
        <v>75</v>
      </c>
      <c r="AY744" s="160" t="s">
        <v>273</v>
      </c>
    </row>
    <row r="745" spans="2:65" s="12" customFormat="1">
      <c r="B745" s="158"/>
      <c r="D745" s="159" t="s">
        <v>278</v>
      </c>
      <c r="E745" s="160" t="s">
        <v>1</v>
      </c>
      <c r="F745" s="161" t="s">
        <v>1244</v>
      </c>
      <c r="H745" s="160" t="s">
        <v>1</v>
      </c>
      <c r="I745" s="162"/>
      <c r="L745" s="158"/>
      <c r="M745" s="163"/>
      <c r="T745" s="164"/>
      <c r="AT745" s="160" t="s">
        <v>278</v>
      </c>
      <c r="AU745" s="160" t="s">
        <v>88</v>
      </c>
      <c r="AV745" s="12" t="s">
        <v>82</v>
      </c>
      <c r="AW745" s="12" t="s">
        <v>32</v>
      </c>
      <c r="AX745" s="12" t="s">
        <v>75</v>
      </c>
      <c r="AY745" s="160" t="s">
        <v>273</v>
      </c>
    </row>
    <row r="746" spans="2:65" s="12" customFormat="1">
      <c r="B746" s="158"/>
      <c r="D746" s="159" t="s">
        <v>278</v>
      </c>
      <c r="E746" s="160" t="s">
        <v>1</v>
      </c>
      <c r="F746" s="161" t="s">
        <v>1245</v>
      </c>
      <c r="H746" s="160" t="s">
        <v>1</v>
      </c>
      <c r="I746" s="162"/>
      <c r="L746" s="158"/>
      <c r="M746" s="163"/>
      <c r="T746" s="164"/>
      <c r="AT746" s="160" t="s">
        <v>278</v>
      </c>
      <c r="AU746" s="160" t="s">
        <v>88</v>
      </c>
      <c r="AV746" s="12" t="s">
        <v>82</v>
      </c>
      <c r="AW746" s="12" t="s">
        <v>32</v>
      </c>
      <c r="AX746" s="12" t="s">
        <v>75</v>
      </c>
      <c r="AY746" s="160" t="s">
        <v>273</v>
      </c>
    </row>
    <row r="747" spans="2:65" s="12" customFormat="1">
      <c r="B747" s="158"/>
      <c r="D747" s="159" t="s">
        <v>278</v>
      </c>
      <c r="E747" s="160" t="s">
        <v>1</v>
      </c>
      <c r="F747" s="161" t="s">
        <v>1242</v>
      </c>
      <c r="H747" s="160" t="s">
        <v>1</v>
      </c>
      <c r="I747" s="162"/>
      <c r="L747" s="158"/>
      <c r="M747" s="163"/>
      <c r="T747" s="164"/>
      <c r="AT747" s="160" t="s">
        <v>278</v>
      </c>
      <c r="AU747" s="160" t="s">
        <v>88</v>
      </c>
      <c r="AV747" s="12" t="s">
        <v>82</v>
      </c>
      <c r="AW747" s="12" t="s">
        <v>32</v>
      </c>
      <c r="AX747" s="12" t="s">
        <v>75</v>
      </c>
      <c r="AY747" s="160" t="s">
        <v>273</v>
      </c>
    </row>
    <row r="748" spans="2:65" s="12" customFormat="1">
      <c r="B748" s="158"/>
      <c r="D748" s="159" t="s">
        <v>278</v>
      </c>
      <c r="E748" s="160" t="s">
        <v>1</v>
      </c>
      <c r="F748" s="161" t="s">
        <v>1241</v>
      </c>
      <c r="H748" s="160" t="s">
        <v>1</v>
      </c>
      <c r="I748" s="162"/>
      <c r="L748" s="158"/>
      <c r="M748" s="163"/>
      <c r="T748" s="164"/>
      <c r="AT748" s="160" t="s">
        <v>278</v>
      </c>
      <c r="AU748" s="160" t="s">
        <v>88</v>
      </c>
      <c r="AV748" s="12" t="s">
        <v>82</v>
      </c>
      <c r="AW748" s="12" t="s">
        <v>32</v>
      </c>
      <c r="AX748" s="12" t="s">
        <v>75</v>
      </c>
      <c r="AY748" s="160" t="s">
        <v>273</v>
      </c>
    </row>
    <row r="749" spans="2:65" s="12" customFormat="1">
      <c r="B749" s="158"/>
      <c r="D749" s="159" t="s">
        <v>278</v>
      </c>
      <c r="E749" s="160" t="s">
        <v>1</v>
      </c>
      <c r="F749" s="161" t="s">
        <v>1246</v>
      </c>
      <c r="H749" s="160" t="s">
        <v>1</v>
      </c>
      <c r="I749" s="162"/>
      <c r="L749" s="158"/>
      <c r="M749" s="163"/>
      <c r="T749" s="164"/>
      <c r="AT749" s="160" t="s">
        <v>278</v>
      </c>
      <c r="AU749" s="160" t="s">
        <v>88</v>
      </c>
      <c r="AV749" s="12" t="s">
        <v>82</v>
      </c>
      <c r="AW749" s="12" t="s">
        <v>32</v>
      </c>
      <c r="AX749" s="12" t="s">
        <v>75</v>
      </c>
      <c r="AY749" s="160" t="s">
        <v>273</v>
      </c>
    </row>
    <row r="750" spans="2:65" s="12" customFormat="1">
      <c r="B750" s="158"/>
      <c r="D750" s="159" t="s">
        <v>278</v>
      </c>
      <c r="E750" s="160" t="s">
        <v>1</v>
      </c>
      <c r="F750" s="161" t="s">
        <v>1247</v>
      </c>
      <c r="H750" s="160" t="s">
        <v>1</v>
      </c>
      <c r="I750" s="162"/>
      <c r="L750" s="158"/>
      <c r="M750" s="163"/>
      <c r="T750" s="164"/>
      <c r="AT750" s="160" t="s">
        <v>278</v>
      </c>
      <c r="AU750" s="160" t="s">
        <v>88</v>
      </c>
      <c r="AV750" s="12" t="s">
        <v>82</v>
      </c>
      <c r="AW750" s="12" t="s">
        <v>32</v>
      </c>
      <c r="AX750" s="12" t="s">
        <v>75</v>
      </c>
      <c r="AY750" s="160" t="s">
        <v>273</v>
      </c>
    </row>
    <row r="751" spans="2:65" s="14" customFormat="1">
      <c r="B751" s="174"/>
      <c r="D751" s="159" t="s">
        <v>278</v>
      </c>
      <c r="E751" s="175" t="s">
        <v>1</v>
      </c>
      <c r="F751" s="176" t="s">
        <v>1248</v>
      </c>
      <c r="H751" s="177">
        <v>43.555999999999997</v>
      </c>
      <c r="I751" s="178"/>
      <c r="L751" s="174"/>
      <c r="M751" s="179"/>
      <c r="T751" s="180"/>
      <c r="AT751" s="175" t="s">
        <v>278</v>
      </c>
      <c r="AU751" s="175" t="s">
        <v>88</v>
      </c>
      <c r="AV751" s="14" t="s">
        <v>88</v>
      </c>
      <c r="AW751" s="14" t="s">
        <v>32</v>
      </c>
      <c r="AX751" s="14" t="s">
        <v>75</v>
      </c>
      <c r="AY751" s="175" t="s">
        <v>273</v>
      </c>
    </row>
    <row r="752" spans="2:65" s="15" customFormat="1">
      <c r="B752" s="181"/>
      <c r="D752" s="159" t="s">
        <v>278</v>
      </c>
      <c r="E752" s="182" t="s">
        <v>1</v>
      </c>
      <c r="F752" s="183" t="s">
        <v>598</v>
      </c>
      <c r="H752" s="184">
        <v>43.555999999999997</v>
      </c>
      <c r="I752" s="185"/>
      <c r="L752" s="181"/>
      <c r="M752" s="186"/>
      <c r="T752" s="187"/>
      <c r="AT752" s="182" t="s">
        <v>278</v>
      </c>
      <c r="AU752" s="182" t="s">
        <v>88</v>
      </c>
      <c r="AV752" s="15" t="s">
        <v>104</v>
      </c>
      <c r="AW752" s="15" t="s">
        <v>32</v>
      </c>
      <c r="AX752" s="15" t="s">
        <v>75</v>
      </c>
      <c r="AY752" s="182" t="s">
        <v>273</v>
      </c>
    </row>
    <row r="753" spans="2:51" s="12" customFormat="1">
      <c r="B753" s="158"/>
      <c r="D753" s="159" t="s">
        <v>278</v>
      </c>
      <c r="E753" s="160" t="s">
        <v>1</v>
      </c>
      <c r="F753" s="161" t="s">
        <v>1249</v>
      </c>
      <c r="H753" s="160" t="s">
        <v>1</v>
      </c>
      <c r="I753" s="162"/>
      <c r="L753" s="158"/>
      <c r="M753" s="163"/>
      <c r="T753" s="164"/>
      <c r="AT753" s="160" t="s">
        <v>278</v>
      </c>
      <c r="AU753" s="160" t="s">
        <v>88</v>
      </c>
      <c r="AV753" s="12" t="s">
        <v>82</v>
      </c>
      <c r="AW753" s="12" t="s">
        <v>32</v>
      </c>
      <c r="AX753" s="12" t="s">
        <v>75</v>
      </c>
      <c r="AY753" s="160" t="s">
        <v>273</v>
      </c>
    </row>
    <row r="754" spans="2:51" s="14" customFormat="1">
      <c r="B754" s="174"/>
      <c r="D754" s="159" t="s">
        <v>278</v>
      </c>
      <c r="E754" s="175" t="s">
        <v>1</v>
      </c>
      <c r="F754" s="176" t="s">
        <v>1250</v>
      </c>
      <c r="H754" s="177">
        <v>37.598999999999997</v>
      </c>
      <c r="I754" s="178"/>
      <c r="L754" s="174"/>
      <c r="M754" s="179"/>
      <c r="T754" s="180"/>
      <c r="AT754" s="175" t="s">
        <v>278</v>
      </c>
      <c r="AU754" s="175" t="s">
        <v>88</v>
      </c>
      <c r="AV754" s="14" t="s">
        <v>88</v>
      </c>
      <c r="AW754" s="14" t="s">
        <v>32</v>
      </c>
      <c r="AX754" s="14" t="s">
        <v>75</v>
      </c>
      <c r="AY754" s="175" t="s">
        <v>273</v>
      </c>
    </row>
    <row r="755" spans="2:51" s="14" customFormat="1">
      <c r="B755" s="174"/>
      <c r="D755" s="159" t="s">
        <v>278</v>
      </c>
      <c r="E755" s="175" t="s">
        <v>1</v>
      </c>
      <c r="F755" s="176" t="s">
        <v>1251</v>
      </c>
      <c r="H755" s="177">
        <v>42.601999999999997</v>
      </c>
      <c r="I755" s="178"/>
      <c r="L755" s="174"/>
      <c r="M755" s="179"/>
      <c r="T755" s="180"/>
      <c r="AT755" s="175" t="s">
        <v>278</v>
      </c>
      <c r="AU755" s="175" t="s">
        <v>88</v>
      </c>
      <c r="AV755" s="14" t="s">
        <v>88</v>
      </c>
      <c r="AW755" s="14" t="s">
        <v>32</v>
      </c>
      <c r="AX755" s="14" t="s">
        <v>75</v>
      </c>
      <c r="AY755" s="175" t="s">
        <v>273</v>
      </c>
    </row>
    <row r="756" spans="2:51" s="14" customFormat="1">
      <c r="B756" s="174"/>
      <c r="D756" s="159" t="s">
        <v>278</v>
      </c>
      <c r="E756" s="175" t="s">
        <v>1</v>
      </c>
      <c r="F756" s="176" t="s">
        <v>1252</v>
      </c>
      <c r="H756" s="177">
        <v>38.957999999999998</v>
      </c>
      <c r="I756" s="178"/>
      <c r="L756" s="174"/>
      <c r="M756" s="179"/>
      <c r="T756" s="180"/>
      <c r="AT756" s="175" t="s">
        <v>278</v>
      </c>
      <c r="AU756" s="175" t="s">
        <v>88</v>
      </c>
      <c r="AV756" s="14" t="s">
        <v>88</v>
      </c>
      <c r="AW756" s="14" t="s">
        <v>32</v>
      </c>
      <c r="AX756" s="14" t="s">
        <v>75</v>
      </c>
      <c r="AY756" s="175" t="s">
        <v>273</v>
      </c>
    </row>
    <row r="757" spans="2:51" s="14" customFormat="1">
      <c r="B757" s="174"/>
      <c r="D757" s="159" t="s">
        <v>278</v>
      </c>
      <c r="E757" s="175" t="s">
        <v>1</v>
      </c>
      <c r="F757" s="176" t="s">
        <v>1253</v>
      </c>
      <c r="H757" s="177">
        <v>3.8359999999999999</v>
      </c>
      <c r="I757" s="178"/>
      <c r="L757" s="174"/>
      <c r="M757" s="179"/>
      <c r="T757" s="180"/>
      <c r="AT757" s="175" t="s">
        <v>278</v>
      </c>
      <c r="AU757" s="175" t="s">
        <v>88</v>
      </c>
      <c r="AV757" s="14" t="s">
        <v>88</v>
      </c>
      <c r="AW757" s="14" t="s">
        <v>32</v>
      </c>
      <c r="AX757" s="14" t="s">
        <v>75</v>
      </c>
      <c r="AY757" s="175" t="s">
        <v>273</v>
      </c>
    </row>
    <row r="758" spans="2:51" s="14" customFormat="1">
      <c r="B758" s="174"/>
      <c r="D758" s="159" t="s">
        <v>278</v>
      </c>
      <c r="E758" s="175" t="s">
        <v>1</v>
      </c>
      <c r="F758" s="176" t="s">
        <v>1254</v>
      </c>
      <c r="H758" s="177">
        <v>88.936999999999998</v>
      </c>
      <c r="I758" s="178"/>
      <c r="L758" s="174"/>
      <c r="M758" s="179"/>
      <c r="T758" s="180"/>
      <c r="AT758" s="175" t="s">
        <v>278</v>
      </c>
      <c r="AU758" s="175" t="s">
        <v>88</v>
      </c>
      <c r="AV758" s="14" t="s">
        <v>88</v>
      </c>
      <c r="AW758" s="14" t="s">
        <v>32</v>
      </c>
      <c r="AX758" s="14" t="s">
        <v>75</v>
      </c>
      <c r="AY758" s="175" t="s">
        <v>273</v>
      </c>
    </row>
    <row r="759" spans="2:51" s="15" customFormat="1">
      <c r="B759" s="181"/>
      <c r="D759" s="159" t="s">
        <v>278</v>
      </c>
      <c r="E759" s="182" t="s">
        <v>1</v>
      </c>
      <c r="F759" s="183" t="s">
        <v>598</v>
      </c>
      <c r="H759" s="184">
        <v>211.93199999999999</v>
      </c>
      <c r="I759" s="185"/>
      <c r="L759" s="181"/>
      <c r="M759" s="186"/>
      <c r="T759" s="187"/>
      <c r="AT759" s="182" t="s">
        <v>278</v>
      </c>
      <c r="AU759" s="182" t="s">
        <v>88</v>
      </c>
      <c r="AV759" s="15" t="s">
        <v>104</v>
      </c>
      <c r="AW759" s="15" t="s">
        <v>32</v>
      </c>
      <c r="AX759" s="15" t="s">
        <v>75</v>
      </c>
      <c r="AY759" s="182" t="s">
        <v>273</v>
      </c>
    </row>
    <row r="760" spans="2:51" s="12" customFormat="1">
      <c r="B760" s="158"/>
      <c r="D760" s="159" t="s">
        <v>278</v>
      </c>
      <c r="E760" s="160" t="s">
        <v>1</v>
      </c>
      <c r="F760" s="161" t="s">
        <v>1255</v>
      </c>
      <c r="H760" s="160" t="s">
        <v>1</v>
      </c>
      <c r="I760" s="162"/>
      <c r="L760" s="158"/>
      <c r="M760" s="163"/>
      <c r="T760" s="164"/>
      <c r="AT760" s="160" t="s">
        <v>278</v>
      </c>
      <c r="AU760" s="160" t="s">
        <v>88</v>
      </c>
      <c r="AV760" s="12" t="s">
        <v>82</v>
      </c>
      <c r="AW760" s="12" t="s">
        <v>32</v>
      </c>
      <c r="AX760" s="12" t="s">
        <v>75</v>
      </c>
      <c r="AY760" s="160" t="s">
        <v>273</v>
      </c>
    </row>
    <row r="761" spans="2:51" s="14" customFormat="1">
      <c r="B761" s="174"/>
      <c r="D761" s="159" t="s">
        <v>278</v>
      </c>
      <c r="E761" s="175" t="s">
        <v>1</v>
      </c>
      <c r="F761" s="176" t="s">
        <v>1256</v>
      </c>
      <c r="H761" s="177">
        <v>5.9059999999999997</v>
      </c>
      <c r="I761" s="178"/>
      <c r="L761" s="174"/>
      <c r="M761" s="179"/>
      <c r="T761" s="180"/>
      <c r="AT761" s="175" t="s">
        <v>278</v>
      </c>
      <c r="AU761" s="175" t="s">
        <v>88</v>
      </c>
      <c r="AV761" s="14" t="s">
        <v>88</v>
      </c>
      <c r="AW761" s="14" t="s">
        <v>32</v>
      </c>
      <c r="AX761" s="14" t="s">
        <v>75</v>
      </c>
      <c r="AY761" s="175" t="s">
        <v>273</v>
      </c>
    </row>
    <row r="762" spans="2:51" s="14" customFormat="1">
      <c r="B762" s="174"/>
      <c r="D762" s="159" t="s">
        <v>278</v>
      </c>
      <c r="E762" s="175" t="s">
        <v>1</v>
      </c>
      <c r="F762" s="176" t="s">
        <v>1257</v>
      </c>
      <c r="H762" s="177">
        <v>14.16</v>
      </c>
      <c r="I762" s="178"/>
      <c r="L762" s="174"/>
      <c r="M762" s="179"/>
      <c r="T762" s="180"/>
      <c r="AT762" s="175" t="s">
        <v>278</v>
      </c>
      <c r="AU762" s="175" t="s">
        <v>88</v>
      </c>
      <c r="AV762" s="14" t="s">
        <v>88</v>
      </c>
      <c r="AW762" s="14" t="s">
        <v>32</v>
      </c>
      <c r="AX762" s="14" t="s">
        <v>75</v>
      </c>
      <c r="AY762" s="175" t="s">
        <v>273</v>
      </c>
    </row>
    <row r="763" spans="2:51" s="14" customFormat="1">
      <c r="B763" s="174"/>
      <c r="D763" s="159" t="s">
        <v>278</v>
      </c>
      <c r="E763" s="175" t="s">
        <v>1</v>
      </c>
      <c r="F763" s="176" t="s">
        <v>1258</v>
      </c>
      <c r="H763" s="177">
        <v>6.8959999999999999</v>
      </c>
      <c r="I763" s="178"/>
      <c r="L763" s="174"/>
      <c r="M763" s="179"/>
      <c r="T763" s="180"/>
      <c r="AT763" s="175" t="s">
        <v>278</v>
      </c>
      <c r="AU763" s="175" t="s">
        <v>88</v>
      </c>
      <c r="AV763" s="14" t="s">
        <v>88</v>
      </c>
      <c r="AW763" s="14" t="s">
        <v>32</v>
      </c>
      <c r="AX763" s="14" t="s">
        <v>75</v>
      </c>
      <c r="AY763" s="175" t="s">
        <v>273</v>
      </c>
    </row>
    <row r="764" spans="2:51" s="15" customFormat="1">
      <c r="B764" s="181"/>
      <c r="D764" s="159" t="s">
        <v>278</v>
      </c>
      <c r="E764" s="182" t="s">
        <v>1</v>
      </c>
      <c r="F764" s="183" t="s">
        <v>598</v>
      </c>
      <c r="H764" s="184">
        <v>26.962</v>
      </c>
      <c r="I764" s="185"/>
      <c r="L764" s="181"/>
      <c r="M764" s="186"/>
      <c r="T764" s="187"/>
      <c r="AT764" s="182" t="s">
        <v>278</v>
      </c>
      <c r="AU764" s="182" t="s">
        <v>88</v>
      </c>
      <c r="AV764" s="15" t="s">
        <v>104</v>
      </c>
      <c r="AW764" s="15" t="s">
        <v>32</v>
      </c>
      <c r="AX764" s="15" t="s">
        <v>75</v>
      </c>
      <c r="AY764" s="182" t="s">
        <v>273</v>
      </c>
    </row>
    <row r="765" spans="2:51" s="12" customFormat="1">
      <c r="B765" s="158"/>
      <c r="D765" s="159" t="s">
        <v>278</v>
      </c>
      <c r="E765" s="160" t="s">
        <v>1</v>
      </c>
      <c r="F765" s="161" t="s">
        <v>1259</v>
      </c>
      <c r="H765" s="160" t="s">
        <v>1</v>
      </c>
      <c r="I765" s="162"/>
      <c r="L765" s="158"/>
      <c r="M765" s="163"/>
      <c r="T765" s="164"/>
      <c r="AT765" s="160" t="s">
        <v>278</v>
      </c>
      <c r="AU765" s="160" t="s">
        <v>88</v>
      </c>
      <c r="AV765" s="12" t="s">
        <v>82</v>
      </c>
      <c r="AW765" s="12" t="s">
        <v>32</v>
      </c>
      <c r="AX765" s="12" t="s">
        <v>75</v>
      </c>
      <c r="AY765" s="160" t="s">
        <v>273</v>
      </c>
    </row>
    <row r="766" spans="2:51" s="14" customFormat="1">
      <c r="B766" s="174"/>
      <c r="D766" s="159" t="s">
        <v>278</v>
      </c>
      <c r="E766" s="175" t="s">
        <v>1</v>
      </c>
      <c r="F766" s="176" t="s">
        <v>1260</v>
      </c>
      <c r="H766" s="177">
        <v>34.822000000000003</v>
      </c>
      <c r="I766" s="178"/>
      <c r="L766" s="174"/>
      <c r="M766" s="179"/>
      <c r="T766" s="180"/>
      <c r="AT766" s="175" t="s">
        <v>278</v>
      </c>
      <c r="AU766" s="175" t="s">
        <v>88</v>
      </c>
      <c r="AV766" s="14" t="s">
        <v>88</v>
      </c>
      <c r="AW766" s="14" t="s">
        <v>32</v>
      </c>
      <c r="AX766" s="14" t="s">
        <v>75</v>
      </c>
      <c r="AY766" s="175" t="s">
        <v>273</v>
      </c>
    </row>
    <row r="767" spans="2:51" s="14" customFormat="1">
      <c r="B767" s="174"/>
      <c r="D767" s="159" t="s">
        <v>278</v>
      </c>
      <c r="E767" s="175" t="s">
        <v>1</v>
      </c>
      <c r="F767" s="176" t="s">
        <v>1261</v>
      </c>
      <c r="H767" s="177">
        <v>12.039</v>
      </c>
      <c r="I767" s="178"/>
      <c r="L767" s="174"/>
      <c r="M767" s="179"/>
      <c r="T767" s="180"/>
      <c r="AT767" s="175" t="s">
        <v>278</v>
      </c>
      <c r="AU767" s="175" t="s">
        <v>88</v>
      </c>
      <c r="AV767" s="14" t="s">
        <v>88</v>
      </c>
      <c r="AW767" s="14" t="s">
        <v>32</v>
      </c>
      <c r="AX767" s="14" t="s">
        <v>75</v>
      </c>
      <c r="AY767" s="175" t="s">
        <v>273</v>
      </c>
    </row>
    <row r="768" spans="2:51" s="15" customFormat="1">
      <c r="B768" s="181"/>
      <c r="D768" s="159" t="s">
        <v>278</v>
      </c>
      <c r="E768" s="182" t="s">
        <v>1</v>
      </c>
      <c r="F768" s="183" t="s">
        <v>598</v>
      </c>
      <c r="H768" s="184">
        <v>46.860999999999997</v>
      </c>
      <c r="I768" s="185"/>
      <c r="L768" s="181"/>
      <c r="M768" s="186"/>
      <c r="T768" s="187"/>
      <c r="AT768" s="182" t="s">
        <v>278</v>
      </c>
      <c r="AU768" s="182" t="s">
        <v>88</v>
      </c>
      <c r="AV768" s="15" t="s">
        <v>104</v>
      </c>
      <c r="AW768" s="15" t="s">
        <v>32</v>
      </c>
      <c r="AX768" s="15" t="s">
        <v>75</v>
      </c>
      <c r="AY768" s="182" t="s">
        <v>273</v>
      </c>
    </row>
    <row r="769" spans="2:65" s="12" customFormat="1">
      <c r="B769" s="158"/>
      <c r="D769" s="159" t="s">
        <v>278</v>
      </c>
      <c r="E769" s="160" t="s">
        <v>1</v>
      </c>
      <c r="F769" s="161" t="s">
        <v>1262</v>
      </c>
      <c r="H769" s="160" t="s">
        <v>1</v>
      </c>
      <c r="I769" s="162"/>
      <c r="L769" s="158"/>
      <c r="M769" s="163"/>
      <c r="T769" s="164"/>
      <c r="AT769" s="160" t="s">
        <v>278</v>
      </c>
      <c r="AU769" s="160" t="s">
        <v>88</v>
      </c>
      <c r="AV769" s="12" t="s">
        <v>82</v>
      </c>
      <c r="AW769" s="12" t="s">
        <v>32</v>
      </c>
      <c r="AX769" s="12" t="s">
        <v>75</v>
      </c>
      <c r="AY769" s="160" t="s">
        <v>273</v>
      </c>
    </row>
    <row r="770" spans="2:65" s="14" customFormat="1">
      <c r="B770" s="174"/>
      <c r="D770" s="159" t="s">
        <v>278</v>
      </c>
      <c r="E770" s="175" t="s">
        <v>1</v>
      </c>
      <c r="F770" s="176" t="s">
        <v>1263</v>
      </c>
      <c r="H770" s="177">
        <v>70.593000000000004</v>
      </c>
      <c r="I770" s="178"/>
      <c r="L770" s="174"/>
      <c r="M770" s="179"/>
      <c r="T770" s="180"/>
      <c r="AT770" s="175" t="s">
        <v>278</v>
      </c>
      <c r="AU770" s="175" t="s">
        <v>88</v>
      </c>
      <c r="AV770" s="14" t="s">
        <v>88</v>
      </c>
      <c r="AW770" s="14" t="s">
        <v>32</v>
      </c>
      <c r="AX770" s="14" t="s">
        <v>75</v>
      </c>
      <c r="AY770" s="175" t="s">
        <v>273</v>
      </c>
    </row>
    <row r="771" spans="2:65" s="15" customFormat="1">
      <c r="B771" s="181"/>
      <c r="D771" s="159" t="s">
        <v>278</v>
      </c>
      <c r="E771" s="182" t="s">
        <v>1</v>
      </c>
      <c r="F771" s="183" t="s">
        <v>598</v>
      </c>
      <c r="H771" s="184">
        <v>70.593000000000004</v>
      </c>
      <c r="I771" s="185"/>
      <c r="L771" s="181"/>
      <c r="M771" s="186"/>
      <c r="T771" s="187"/>
      <c r="AT771" s="182" t="s">
        <v>278</v>
      </c>
      <c r="AU771" s="182" t="s">
        <v>88</v>
      </c>
      <c r="AV771" s="15" t="s">
        <v>104</v>
      </c>
      <c r="AW771" s="15" t="s">
        <v>32</v>
      </c>
      <c r="AX771" s="15" t="s">
        <v>75</v>
      </c>
      <c r="AY771" s="182" t="s">
        <v>273</v>
      </c>
    </row>
    <row r="772" spans="2:65" s="12" customFormat="1">
      <c r="B772" s="158"/>
      <c r="D772" s="159" t="s">
        <v>278</v>
      </c>
      <c r="E772" s="160" t="s">
        <v>1</v>
      </c>
      <c r="F772" s="161" t="s">
        <v>1264</v>
      </c>
      <c r="H772" s="160" t="s">
        <v>1</v>
      </c>
      <c r="I772" s="162"/>
      <c r="L772" s="158"/>
      <c r="M772" s="163"/>
      <c r="T772" s="164"/>
      <c r="AT772" s="160" t="s">
        <v>278</v>
      </c>
      <c r="AU772" s="160" t="s">
        <v>88</v>
      </c>
      <c r="AV772" s="12" t="s">
        <v>82</v>
      </c>
      <c r="AW772" s="12" t="s">
        <v>32</v>
      </c>
      <c r="AX772" s="12" t="s">
        <v>75</v>
      </c>
      <c r="AY772" s="160" t="s">
        <v>273</v>
      </c>
    </row>
    <row r="773" spans="2:65" s="14" customFormat="1">
      <c r="B773" s="174"/>
      <c r="D773" s="159" t="s">
        <v>278</v>
      </c>
      <c r="E773" s="175" t="s">
        <v>1</v>
      </c>
      <c r="F773" s="176" t="s">
        <v>1265</v>
      </c>
      <c r="H773" s="177">
        <v>9.1479999999999997</v>
      </c>
      <c r="I773" s="178"/>
      <c r="L773" s="174"/>
      <c r="M773" s="179"/>
      <c r="T773" s="180"/>
      <c r="AT773" s="175" t="s">
        <v>278</v>
      </c>
      <c r="AU773" s="175" t="s">
        <v>88</v>
      </c>
      <c r="AV773" s="14" t="s">
        <v>88</v>
      </c>
      <c r="AW773" s="14" t="s">
        <v>32</v>
      </c>
      <c r="AX773" s="14" t="s">
        <v>75</v>
      </c>
      <c r="AY773" s="175" t="s">
        <v>273</v>
      </c>
    </row>
    <row r="774" spans="2:65" s="15" customFormat="1">
      <c r="B774" s="181"/>
      <c r="D774" s="159" t="s">
        <v>278</v>
      </c>
      <c r="E774" s="182" t="s">
        <v>1</v>
      </c>
      <c r="F774" s="183" t="s">
        <v>598</v>
      </c>
      <c r="H774" s="184">
        <v>9.1479999999999997</v>
      </c>
      <c r="I774" s="185"/>
      <c r="L774" s="181"/>
      <c r="M774" s="186"/>
      <c r="T774" s="187"/>
      <c r="AT774" s="182" t="s">
        <v>278</v>
      </c>
      <c r="AU774" s="182" t="s">
        <v>88</v>
      </c>
      <c r="AV774" s="15" t="s">
        <v>104</v>
      </c>
      <c r="AW774" s="15" t="s">
        <v>32</v>
      </c>
      <c r="AX774" s="15" t="s">
        <v>75</v>
      </c>
      <c r="AY774" s="182" t="s">
        <v>273</v>
      </c>
    </row>
    <row r="775" spans="2:65" s="13" customFormat="1">
      <c r="B775" s="165"/>
      <c r="D775" s="159" t="s">
        <v>278</v>
      </c>
      <c r="E775" s="166" t="s">
        <v>194</v>
      </c>
      <c r="F775" s="167" t="s">
        <v>285</v>
      </c>
      <c r="H775" s="168">
        <v>409.05200000000002</v>
      </c>
      <c r="I775" s="169"/>
      <c r="L775" s="165"/>
      <c r="M775" s="170"/>
      <c r="T775" s="171"/>
      <c r="AT775" s="166" t="s">
        <v>278</v>
      </c>
      <c r="AU775" s="166" t="s">
        <v>88</v>
      </c>
      <c r="AV775" s="13" t="s">
        <v>126</v>
      </c>
      <c r="AW775" s="13" t="s">
        <v>32</v>
      </c>
      <c r="AX775" s="13" t="s">
        <v>82</v>
      </c>
      <c r="AY775" s="166" t="s">
        <v>273</v>
      </c>
    </row>
    <row r="776" spans="2:65" s="1" customFormat="1" ht="33" customHeight="1">
      <c r="B776" s="143"/>
      <c r="C776" s="144" t="s">
        <v>1266</v>
      </c>
      <c r="D776" s="144" t="s">
        <v>274</v>
      </c>
      <c r="E776" s="145" t="s">
        <v>1267</v>
      </c>
      <c r="F776" s="146" t="s">
        <v>1268</v>
      </c>
      <c r="G776" s="147" t="s">
        <v>338</v>
      </c>
      <c r="H776" s="148">
        <v>19.774999999999999</v>
      </c>
      <c r="I776" s="149"/>
      <c r="J776" s="150">
        <f>ROUND(I776*H776,2)</f>
        <v>0</v>
      </c>
      <c r="K776" s="151"/>
      <c r="L776" s="32"/>
      <c r="M776" s="152" t="s">
        <v>1</v>
      </c>
      <c r="N776" s="153" t="s">
        <v>41</v>
      </c>
      <c r="P776" s="154">
        <f>O776*H776</f>
        <v>0</v>
      </c>
      <c r="Q776" s="154">
        <v>3.5470000000000002E-2</v>
      </c>
      <c r="R776" s="154">
        <f>Q776*H776</f>
        <v>0.70141924999999994</v>
      </c>
      <c r="S776" s="154">
        <v>0</v>
      </c>
      <c r="T776" s="155">
        <f>S776*H776</f>
        <v>0</v>
      </c>
      <c r="AR776" s="156" t="s">
        <v>375</v>
      </c>
      <c r="AT776" s="156" t="s">
        <v>274</v>
      </c>
      <c r="AU776" s="156" t="s">
        <v>88</v>
      </c>
      <c r="AY776" s="17" t="s">
        <v>273</v>
      </c>
      <c r="BE776" s="157">
        <f>IF(N776="základná",J776,0)</f>
        <v>0</v>
      </c>
      <c r="BF776" s="157">
        <f>IF(N776="znížená",J776,0)</f>
        <v>0</v>
      </c>
      <c r="BG776" s="157">
        <f>IF(N776="zákl. prenesená",J776,0)</f>
        <v>0</v>
      </c>
      <c r="BH776" s="157">
        <f>IF(N776="zníž. prenesená",J776,0)</f>
        <v>0</v>
      </c>
      <c r="BI776" s="157">
        <f>IF(N776="nulová",J776,0)</f>
        <v>0</v>
      </c>
      <c r="BJ776" s="17" t="s">
        <v>88</v>
      </c>
      <c r="BK776" s="157">
        <f>ROUND(I776*H776,2)</f>
        <v>0</v>
      </c>
      <c r="BL776" s="17" t="s">
        <v>375</v>
      </c>
      <c r="BM776" s="156" t="s">
        <v>1269</v>
      </c>
    </row>
    <row r="777" spans="2:65" s="12" customFormat="1" ht="22.5">
      <c r="B777" s="158"/>
      <c r="D777" s="159" t="s">
        <v>278</v>
      </c>
      <c r="E777" s="160" t="s">
        <v>1</v>
      </c>
      <c r="F777" s="161" t="s">
        <v>1270</v>
      </c>
      <c r="H777" s="160" t="s">
        <v>1</v>
      </c>
      <c r="I777" s="162"/>
      <c r="L777" s="158"/>
      <c r="M777" s="163"/>
      <c r="T777" s="164"/>
      <c r="AT777" s="160" t="s">
        <v>278</v>
      </c>
      <c r="AU777" s="160" t="s">
        <v>88</v>
      </c>
      <c r="AV777" s="12" t="s">
        <v>82</v>
      </c>
      <c r="AW777" s="12" t="s">
        <v>32</v>
      </c>
      <c r="AX777" s="12" t="s">
        <v>75</v>
      </c>
      <c r="AY777" s="160" t="s">
        <v>273</v>
      </c>
    </row>
    <row r="778" spans="2:65" s="12" customFormat="1">
      <c r="B778" s="158"/>
      <c r="D778" s="159" t="s">
        <v>278</v>
      </c>
      <c r="E778" s="160" t="s">
        <v>1</v>
      </c>
      <c r="F778" s="161" t="s">
        <v>1271</v>
      </c>
      <c r="H778" s="160" t="s">
        <v>1</v>
      </c>
      <c r="I778" s="162"/>
      <c r="L778" s="158"/>
      <c r="M778" s="163"/>
      <c r="T778" s="164"/>
      <c r="AT778" s="160" t="s">
        <v>278</v>
      </c>
      <c r="AU778" s="160" t="s">
        <v>88</v>
      </c>
      <c r="AV778" s="12" t="s">
        <v>82</v>
      </c>
      <c r="AW778" s="12" t="s">
        <v>32</v>
      </c>
      <c r="AX778" s="12" t="s">
        <v>75</v>
      </c>
      <c r="AY778" s="160" t="s">
        <v>273</v>
      </c>
    </row>
    <row r="779" spans="2:65" s="12" customFormat="1">
      <c r="B779" s="158"/>
      <c r="D779" s="159" t="s">
        <v>278</v>
      </c>
      <c r="E779" s="160" t="s">
        <v>1</v>
      </c>
      <c r="F779" s="161" t="s">
        <v>1242</v>
      </c>
      <c r="H779" s="160" t="s">
        <v>1</v>
      </c>
      <c r="I779" s="162"/>
      <c r="L779" s="158"/>
      <c r="M779" s="163"/>
      <c r="T779" s="164"/>
      <c r="AT779" s="160" t="s">
        <v>278</v>
      </c>
      <c r="AU779" s="160" t="s">
        <v>88</v>
      </c>
      <c r="AV779" s="12" t="s">
        <v>82</v>
      </c>
      <c r="AW779" s="12" t="s">
        <v>32</v>
      </c>
      <c r="AX779" s="12" t="s">
        <v>75</v>
      </c>
      <c r="AY779" s="160" t="s">
        <v>273</v>
      </c>
    </row>
    <row r="780" spans="2:65" s="12" customFormat="1">
      <c r="B780" s="158"/>
      <c r="D780" s="159" t="s">
        <v>278</v>
      </c>
      <c r="E780" s="160" t="s">
        <v>1</v>
      </c>
      <c r="F780" s="161" t="s">
        <v>1272</v>
      </c>
      <c r="H780" s="160" t="s">
        <v>1</v>
      </c>
      <c r="I780" s="162"/>
      <c r="L780" s="158"/>
      <c r="M780" s="163"/>
      <c r="T780" s="164"/>
      <c r="AT780" s="160" t="s">
        <v>278</v>
      </c>
      <c r="AU780" s="160" t="s">
        <v>88</v>
      </c>
      <c r="AV780" s="12" t="s">
        <v>82</v>
      </c>
      <c r="AW780" s="12" t="s">
        <v>32</v>
      </c>
      <c r="AX780" s="12" t="s">
        <v>75</v>
      </c>
      <c r="AY780" s="160" t="s">
        <v>273</v>
      </c>
    </row>
    <row r="781" spans="2:65" s="12" customFormat="1">
      <c r="B781" s="158"/>
      <c r="D781" s="159" t="s">
        <v>278</v>
      </c>
      <c r="E781" s="160" t="s">
        <v>1</v>
      </c>
      <c r="F781" s="161" t="s">
        <v>1273</v>
      </c>
      <c r="H781" s="160" t="s">
        <v>1</v>
      </c>
      <c r="I781" s="162"/>
      <c r="L781" s="158"/>
      <c r="M781" s="163"/>
      <c r="T781" s="164"/>
      <c r="AT781" s="160" t="s">
        <v>278</v>
      </c>
      <c r="AU781" s="160" t="s">
        <v>88</v>
      </c>
      <c r="AV781" s="12" t="s">
        <v>82</v>
      </c>
      <c r="AW781" s="12" t="s">
        <v>32</v>
      </c>
      <c r="AX781" s="12" t="s">
        <v>75</v>
      </c>
      <c r="AY781" s="160" t="s">
        <v>273</v>
      </c>
    </row>
    <row r="782" spans="2:65" s="12" customFormat="1">
      <c r="B782" s="158"/>
      <c r="D782" s="159" t="s">
        <v>278</v>
      </c>
      <c r="E782" s="160" t="s">
        <v>1</v>
      </c>
      <c r="F782" s="161" t="s">
        <v>1274</v>
      </c>
      <c r="H782" s="160" t="s">
        <v>1</v>
      </c>
      <c r="I782" s="162"/>
      <c r="L782" s="158"/>
      <c r="M782" s="163"/>
      <c r="T782" s="164"/>
      <c r="AT782" s="160" t="s">
        <v>278</v>
      </c>
      <c r="AU782" s="160" t="s">
        <v>88</v>
      </c>
      <c r="AV782" s="12" t="s">
        <v>82</v>
      </c>
      <c r="AW782" s="12" t="s">
        <v>32</v>
      </c>
      <c r="AX782" s="12" t="s">
        <v>75</v>
      </c>
      <c r="AY782" s="160" t="s">
        <v>273</v>
      </c>
    </row>
    <row r="783" spans="2:65" s="12" customFormat="1">
      <c r="B783" s="158"/>
      <c r="D783" s="159" t="s">
        <v>278</v>
      </c>
      <c r="E783" s="160" t="s">
        <v>1</v>
      </c>
      <c r="F783" s="161" t="s">
        <v>1275</v>
      </c>
      <c r="H783" s="160" t="s">
        <v>1</v>
      </c>
      <c r="I783" s="162"/>
      <c r="L783" s="158"/>
      <c r="M783" s="163"/>
      <c r="T783" s="164"/>
      <c r="AT783" s="160" t="s">
        <v>278</v>
      </c>
      <c r="AU783" s="160" t="s">
        <v>88</v>
      </c>
      <c r="AV783" s="12" t="s">
        <v>82</v>
      </c>
      <c r="AW783" s="12" t="s">
        <v>32</v>
      </c>
      <c r="AX783" s="12" t="s">
        <v>75</v>
      </c>
      <c r="AY783" s="160" t="s">
        <v>273</v>
      </c>
    </row>
    <row r="784" spans="2:65" s="12" customFormat="1">
      <c r="B784" s="158"/>
      <c r="D784" s="159" t="s">
        <v>278</v>
      </c>
      <c r="E784" s="160" t="s">
        <v>1</v>
      </c>
      <c r="F784" s="161" t="s">
        <v>1276</v>
      </c>
      <c r="H784" s="160" t="s">
        <v>1</v>
      </c>
      <c r="I784" s="162"/>
      <c r="L784" s="158"/>
      <c r="M784" s="163"/>
      <c r="T784" s="164"/>
      <c r="AT784" s="160" t="s">
        <v>278</v>
      </c>
      <c r="AU784" s="160" t="s">
        <v>88</v>
      </c>
      <c r="AV784" s="12" t="s">
        <v>82</v>
      </c>
      <c r="AW784" s="12" t="s">
        <v>32</v>
      </c>
      <c r="AX784" s="12" t="s">
        <v>75</v>
      </c>
      <c r="AY784" s="160" t="s">
        <v>273</v>
      </c>
    </row>
    <row r="785" spans="2:65" s="12" customFormat="1">
      <c r="B785" s="158"/>
      <c r="D785" s="159" t="s">
        <v>278</v>
      </c>
      <c r="E785" s="160" t="s">
        <v>1</v>
      </c>
      <c r="F785" s="161" t="s">
        <v>1277</v>
      </c>
      <c r="H785" s="160" t="s">
        <v>1</v>
      </c>
      <c r="I785" s="162"/>
      <c r="L785" s="158"/>
      <c r="M785" s="163"/>
      <c r="T785" s="164"/>
      <c r="AT785" s="160" t="s">
        <v>278</v>
      </c>
      <c r="AU785" s="160" t="s">
        <v>88</v>
      </c>
      <c r="AV785" s="12" t="s">
        <v>82</v>
      </c>
      <c r="AW785" s="12" t="s">
        <v>32</v>
      </c>
      <c r="AX785" s="12" t="s">
        <v>75</v>
      </c>
      <c r="AY785" s="160" t="s">
        <v>273</v>
      </c>
    </row>
    <row r="786" spans="2:65" s="12" customFormat="1">
      <c r="B786" s="158"/>
      <c r="D786" s="159" t="s">
        <v>278</v>
      </c>
      <c r="E786" s="160" t="s">
        <v>1</v>
      </c>
      <c r="F786" s="161" t="s">
        <v>1245</v>
      </c>
      <c r="H786" s="160" t="s">
        <v>1</v>
      </c>
      <c r="I786" s="162"/>
      <c r="L786" s="158"/>
      <c r="M786" s="163"/>
      <c r="T786" s="164"/>
      <c r="AT786" s="160" t="s">
        <v>278</v>
      </c>
      <c r="AU786" s="160" t="s">
        <v>88</v>
      </c>
      <c r="AV786" s="12" t="s">
        <v>82</v>
      </c>
      <c r="AW786" s="12" t="s">
        <v>32</v>
      </c>
      <c r="AX786" s="12" t="s">
        <v>75</v>
      </c>
      <c r="AY786" s="160" t="s">
        <v>273</v>
      </c>
    </row>
    <row r="787" spans="2:65" s="12" customFormat="1">
      <c r="B787" s="158"/>
      <c r="D787" s="159" t="s">
        <v>278</v>
      </c>
      <c r="E787" s="160" t="s">
        <v>1</v>
      </c>
      <c r="F787" s="161" t="s">
        <v>1242</v>
      </c>
      <c r="H787" s="160" t="s">
        <v>1</v>
      </c>
      <c r="I787" s="162"/>
      <c r="L787" s="158"/>
      <c r="M787" s="163"/>
      <c r="T787" s="164"/>
      <c r="AT787" s="160" t="s">
        <v>278</v>
      </c>
      <c r="AU787" s="160" t="s">
        <v>88</v>
      </c>
      <c r="AV787" s="12" t="s">
        <v>82</v>
      </c>
      <c r="AW787" s="12" t="s">
        <v>32</v>
      </c>
      <c r="AX787" s="12" t="s">
        <v>75</v>
      </c>
      <c r="AY787" s="160" t="s">
        <v>273</v>
      </c>
    </row>
    <row r="788" spans="2:65" s="12" customFormat="1">
      <c r="B788" s="158"/>
      <c r="D788" s="159" t="s">
        <v>278</v>
      </c>
      <c r="E788" s="160" t="s">
        <v>1</v>
      </c>
      <c r="F788" s="161" t="s">
        <v>1271</v>
      </c>
      <c r="H788" s="160" t="s">
        <v>1</v>
      </c>
      <c r="I788" s="162"/>
      <c r="L788" s="158"/>
      <c r="M788" s="163"/>
      <c r="T788" s="164"/>
      <c r="AT788" s="160" t="s">
        <v>278</v>
      </c>
      <c r="AU788" s="160" t="s">
        <v>88</v>
      </c>
      <c r="AV788" s="12" t="s">
        <v>82</v>
      </c>
      <c r="AW788" s="12" t="s">
        <v>32</v>
      </c>
      <c r="AX788" s="12" t="s">
        <v>75</v>
      </c>
      <c r="AY788" s="160" t="s">
        <v>273</v>
      </c>
    </row>
    <row r="789" spans="2:65" s="14" customFormat="1">
      <c r="B789" s="174"/>
      <c r="D789" s="159" t="s">
        <v>278</v>
      </c>
      <c r="E789" s="175" t="s">
        <v>1</v>
      </c>
      <c r="F789" s="176" t="s">
        <v>1278</v>
      </c>
      <c r="H789" s="177">
        <v>19.774999999999999</v>
      </c>
      <c r="I789" s="178"/>
      <c r="L789" s="174"/>
      <c r="M789" s="179"/>
      <c r="T789" s="180"/>
      <c r="AT789" s="175" t="s">
        <v>278</v>
      </c>
      <c r="AU789" s="175" t="s">
        <v>88</v>
      </c>
      <c r="AV789" s="14" t="s">
        <v>88</v>
      </c>
      <c r="AW789" s="14" t="s">
        <v>32</v>
      </c>
      <c r="AX789" s="14" t="s">
        <v>75</v>
      </c>
      <c r="AY789" s="175" t="s">
        <v>273</v>
      </c>
    </row>
    <row r="790" spans="2:65" s="13" customFormat="1">
      <c r="B790" s="165"/>
      <c r="D790" s="159" t="s">
        <v>278</v>
      </c>
      <c r="E790" s="166" t="s">
        <v>196</v>
      </c>
      <c r="F790" s="167" t="s">
        <v>285</v>
      </c>
      <c r="H790" s="168">
        <v>19.774999999999999</v>
      </c>
      <c r="I790" s="169"/>
      <c r="L790" s="165"/>
      <c r="M790" s="170"/>
      <c r="T790" s="171"/>
      <c r="AT790" s="166" t="s">
        <v>278</v>
      </c>
      <c r="AU790" s="166" t="s">
        <v>88</v>
      </c>
      <c r="AV790" s="13" t="s">
        <v>126</v>
      </c>
      <c r="AW790" s="13" t="s">
        <v>32</v>
      </c>
      <c r="AX790" s="13" t="s">
        <v>82</v>
      </c>
      <c r="AY790" s="166" t="s">
        <v>273</v>
      </c>
    </row>
    <row r="791" spans="2:65" s="1" customFormat="1" ht="24.2" customHeight="1">
      <c r="B791" s="143"/>
      <c r="C791" s="144" t="s">
        <v>1279</v>
      </c>
      <c r="D791" s="144" t="s">
        <v>274</v>
      </c>
      <c r="E791" s="145" t="s">
        <v>1280</v>
      </c>
      <c r="F791" s="146" t="s">
        <v>1281</v>
      </c>
      <c r="G791" s="147" t="s">
        <v>338</v>
      </c>
      <c r="H791" s="148">
        <v>10.81</v>
      </c>
      <c r="I791" s="149"/>
      <c r="J791" s="150">
        <f>ROUND(I791*H791,2)</f>
        <v>0</v>
      </c>
      <c r="K791" s="151"/>
      <c r="L791" s="32"/>
      <c r="M791" s="152" t="s">
        <v>1</v>
      </c>
      <c r="N791" s="153" t="s">
        <v>41</v>
      </c>
      <c r="P791" s="154">
        <f>O791*H791</f>
        <v>0</v>
      </c>
      <c r="Q791" s="154">
        <v>3.5470000000000002E-2</v>
      </c>
      <c r="R791" s="154">
        <f>Q791*H791</f>
        <v>0.38343070000000001</v>
      </c>
      <c r="S791" s="154">
        <v>0</v>
      </c>
      <c r="T791" s="155">
        <f>S791*H791</f>
        <v>0</v>
      </c>
      <c r="AR791" s="156" t="s">
        <v>375</v>
      </c>
      <c r="AT791" s="156" t="s">
        <v>274</v>
      </c>
      <c r="AU791" s="156" t="s">
        <v>88</v>
      </c>
      <c r="AY791" s="17" t="s">
        <v>273</v>
      </c>
      <c r="BE791" s="157">
        <f>IF(N791="základná",J791,0)</f>
        <v>0</v>
      </c>
      <c r="BF791" s="157">
        <f>IF(N791="znížená",J791,0)</f>
        <v>0</v>
      </c>
      <c r="BG791" s="157">
        <f>IF(N791="zákl. prenesená",J791,0)</f>
        <v>0</v>
      </c>
      <c r="BH791" s="157">
        <f>IF(N791="zníž. prenesená",J791,0)</f>
        <v>0</v>
      </c>
      <c r="BI791" s="157">
        <f>IF(N791="nulová",J791,0)</f>
        <v>0</v>
      </c>
      <c r="BJ791" s="17" t="s">
        <v>88</v>
      </c>
      <c r="BK791" s="157">
        <f>ROUND(I791*H791,2)</f>
        <v>0</v>
      </c>
      <c r="BL791" s="17" t="s">
        <v>375</v>
      </c>
      <c r="BM791" s="156" t="s">
        <v>1282</v>
      </c>
    </row>
    <row r="792" spans="2:65" s="12" customFormat="1" ht="22.5">
      <c r="B792" s="158"/>
      <c r="D792" s="159" t="s">
        <v>278</v>
      </c>
      <c r="E792" s="160" t="s">
        <v>1</v>
      </c>
      <c r="F792" s="161" t="s">
        <v>1283</v>
      </c>
      <c r="H792" s="160" t="s">
        <v>1</v>
      </c>
      <c r="I792" s="162"/>
      <c r="L792" s="158"/>
      <c r="M792" s="163"/>
      <c r="T792" s="164"/>
      <c r="AT792" s="160" t="s">
        <v>278</v>
      </c>
      <c r="AU792" s="160" t="s">
        <v>88</v>
      </c>
      <c r="AV792" s="12" t="s">
        <v>82</v>
      </c>
      <c r="AW792" s="12" t="s">
        <v>32</v>
      </c>
      <c r="AX792" s="12" t="s">
        <v>75</v>
      </c>
      <c r="AY792" s="160" t="s">
        <v>273</v>
      </c>
    </row>
    <row r="793" spans="2:65" s="12" customFormat="1">
      <c r="B793" s="158"/>
      <c r="D793" s="159" t="s">
        <v>278</v>
      </c>
      <c r="E793" s="160" t="s">
        <v>1</v>
      </c>
      <c r="F793" s="161" t="s">
        <v>1241</v>
      </c>
      <c r="H793" s="160" t="s">
        <v>1</v>
      </c>
      <c r="I793" s="162"/>
      <c r="L793" s="158"/>
      <c r="M793" s="163"/>
      <c r="T793" s="164"/>
      <c r="AT793" s="160" t="s">
        <v>278</v>
      </c>
      <c r="AU793" s="160" t="s">
        <v>88</v>
      </c>
      <c r="AV793" s="12" t="s">
        <v>82</v>
      </c>
      <c r="AW793" s="12" t="s">
        <v>32</v>
      </c>
      <c r="AX793" s="12" t="s">
        <v>75</v>
      </c>
      <c r="AY793" s="160" t="s">
        <v>273</v>
      </c>
    </row>
    <row r="794" spans="2:65" s="12" customFormat="1">
      <c r="B794" s="158"/>
      <c r="D794" s="159" t="s">
        <v>278</v>
      </c>
      <c r="E794" s="160" t="s">
        <v>1</v>
      </c>
      <c r="F794" s="161" t="s">
        <v>1242</v>
      </c>
      <c r="H794" s="160" t="s">
        <v>1</v>
      </c>
      <c r="I794" s="162"/>
      <c r="L794" s="158"/>
      <c r="M794" s="163"/>
      <c r="T794" s="164"/>
      <c r="AT794" s="160" t="s">
        <v>278</v>
      </c>
      <c r="AU794" s="160" t="s">
        <v>88</v>
      </c>
      <c r="AV794" s="12" t="s">
        <v>82</v>
      </c>
      <c r="AW794" s="12" t="s">
        <v>32</v>
      </c>
      <c r="AX794" s="12" t="s">
        <v>75</v>
      </c>
      <c r="AY794" s="160" t="s">
        <v>273</v>
      </c>
    </row>
    <row r="795" spans="2:65" s="12" customFormat="1">
      <c r="B795" s="158"/>
      <c r="D795" s="159" t="s">
        <v>278</v>
      </c>
      <c r="E795" s="160" t="s">
        <v>1</v>
      </c>
      <c r="F795" s="161" t="s">
        <v>1272</v>
      </c>
      <c r="H795" s="160" t="s">
        <v>1</v>
      </c>
      <c r="I795" s="162"/>
      <c r="L795" s="158"/>
      <c r="M795" s="163"/>
      <c r="T795" s="164"/>
      <c r="AT795" s="160" t="s">
        <v>278</v>
      </c>
      <c r="AU795" s="160" t="s">
        <v>88</v>
      </c>
      <c r="AV795" s="12" t="s">
        <v>82</v>
      </c>
      <c r="AW795" s="12" t="s">
        <v>32</v>
      </c>
      <c r="AX795" s="12" t="s">
        <v>75</v>
      </c>
      <c r="AY795" s="160" t="s">
        <v>273</v>
      </c>
    </row>
    <row r="796" spans="2:65" s="12" customFormat="1">
      <c r="B796" s="158"/>
      <c r="D796" s="159" t="s">
        <v>278</v>
      </c>
      <c r="E796" s="160" t="s">
        <v>1</v>
      </c>
      <c r="F796" s="161" t="s">
        <v>1273</v>
      </c>
      <c r="H796" s="160" t="s">
        <v>1</v>
      </c>
      <c r="I796" s="162"/>
      <c r="L796" s="158"/>
      <c r="M796" s="163"/>
      <c r="T796" s="164"/>
      <c r="AT796" s="160" t="s">
        <v>278</v>
      </c>
      <c r="AU796" s="160" t="s">
        <v>88</v>
      </c>
      <c r="AV796" s="12" t="s">
        <v>82</v>
      </c>
      <c r="AW796" s="12" t="s">
        <v>32</v>
      </c>
      <c r="AX796" s="12" t="s">
        <v>75</v>
      </c>
      <c r="AY796" s="160" t="s">
        <v>273</v>
      </c>
    </row>
    <row r="797" spans="2:65" s="12" customFormat="1">
      <c r="B797" s="158"/>
      <c r="D797" s="159" t="s">
        <v>278</v>
      </c>
      <c r="E797" s="160" t="s">
        <v>1</v>
      </c>
      <c r="F797" s="161" t="s">
        <v>1274</v>
      </c>
      <c r="H797" s="160" t="s">
        <v>1</v>
      </c>
      <c r="I797" s="162"/>
      <c r="L797" s="158"/>
      <c r="M797" s="163"/>
      <c r="T797" s="164"/>
      <c r="AT797" s="160" t="s">
        <v>278</v>
      </c>
      <c r="AU797" s="160" t="s">
        <v>88</v>
      </c>
      <c r="AV797" s="12" t="s">
        <v>82</v>
      </c>
      <c r="AW797" s="12" t="s">
        <v>32</v>
      </c>
      <c r="AX797" s="12" t="s">
        <v>75</v>
      </c>
      <c r="AY797" s="160" t="s">
        <v>273</v>
      </c>
    </row>
    <row r="798" spans="2:65" s="12" customFormat="1">
      <c r="B798" s="158"/>
      <c r="D798" s="159" t="s">
        <v>278</v>
      </c>
      <c r="E798" s="160" t="s">
        <v>1</v>
      </c>
      <c r="F798" s="161" t="s">
        <v>1275</v>
      </c>
      <c r="H798" s="160" t="s">
        <v>1</v>
      </c>
      <c r="I798" s="162"/>
      <c r="L798" s="158"/>
      <c r="M798" s="163"/>
      <c r="T798" s="164"/>
      <c r="AT798" s="160" t="s">
        <v>278</v>
      </c>
      <c r="AU798" s="160" t="s">
        <v>88</v>
      </c>
      <c r="AV798" s="12" t="s">
        <v>82</v>
      </c>
      <c r="AW798" s="12" t="s">
        <v>32</v>
      </c>
      <c r="AX798" s="12" t="s">
        <v>75</v>
      </c>
      <c r="AY798" s="160" t="s">
        <v>273</v>
      </c>
    </row>
    <row r="799" spans="2:65" s="12" customFormat="1">
      <c r="B799" s="158"/>
      <c r="D799" s="159" t="s">
        <v>278</v>
      </c>
      <c r="E799" s="160" t="s">
        <v>1</v>
      </c>
      <c r="F799" s="161" t="s">
        <v>1276</v>
      </c>
      <c r="H799" s="160" t="s">
        <v>1</v>
      </c>
      <c r="I799" s="162"/>
      <c r="L799" s="158"/>
      <c r="M799" s="163"/>
      <c r="T799" s="164"/>
      <c r="AT799" s="160" t="s">
        <v>278</v>
      </c>
      <c r="AU799" s="160" t="s">
        <v>88</v>
      </c>
      <c r="AV799" s="12" t="s">
        <v>82</v>
      </c>
      <c r="AW799" s="12" t="s">
        <v>32</v>
      </c>
      <c r="AX799" s="12" t="s">
        <v>75</v>
      </c>
      <c r="AY799" s="160" t="s">
        <v>273</v>
      </c>
    </row>
    <row r="800" spans="2:65" s="12" customFormat="1">
      <c r="B800" s="158"/>
      <c r="D800" s="159" t="s">
        <v>278</v>
      </c>
      <c r="E800" s="160" t="s">
        <v>1</v>
      </c>
      <c r="F800" s="161" t="s">
        <v>1277</v>
      </c>
      <c r="H800" s="160" t="s">
        <v>1</v>
      </c>
      <c r="I800" s="162"/>
      <c r="L800" s="158"/>
      <c r="M800" s="163"/>
      <c r="T800" s="164"/>
      <c r="AT800" s="160" t="s">
        <v>278</v>
      </c>
      <c r="AU800" s="160" t="s">
        <v>88</v>
      </c>
      <c r="AV800" s="12" t="s">
        <v>82</v>
      </c>
      <c r="AW800" s="12" t="s">
        <v>32</v>
      </c>
      <c r="AX800" s="12" t="s">
        <v>75</v>
      </c>
      <c r="AY800" s="160" t="s">
        <v>273</v>
      </c>
    </row>
    <row r="801" spans="2:65" s="12" customFormat="1">
      <c r="B801" s="158"/>
      <c r="D801" s="159" t="s">
        <v>278</v>
      </c>
      <c r="E801" s="160" t="s">
        <v>1</v>
      </c>
      <c r="F801" s="161" t="s">
        <v>1245</v>
      </c>
      <c r="H801" s="160" t="s">
        <v>1</v>
      </c>
      <c r="I801" s="162"/>
      <c r="L801" s="158"/>
      <c r="M801" s="163"/>
      <c r="T801" s="164"/>
      <c r="AT801" s="160" t="s">
        <v>278</v>
      </c>
      <c r="AU801" s="160" t="s">
        <v>88</v>
      </c>
      <c r="AV801" s="12" t="s">
        <v>82</v>
      </c>
      <c r="AW801" s="12" t="s">
        <v>32</v>
      </c>
      <c r="AX801" s="12" t="s">
        <v>75</v>
      </c>
      <c r="AY801" s="160" t="s">
        <v>273</v>
      </c>
    </row>
    <row r="802" spans="2:65" s="12" customFormat="1">
      <c r="B802" s="158"/>
      <c r="D802" s="159" t="s">
        <v>278</v>
      </c>
      <c r="E802" s="160" t="s">
        <v>1</v>
      </c>
      <c r="F802" s="161" t="s">
        <v>1242</v>
      </c>
      <c r="H802" s="160" t="s">
        <v>1</v>
      </c>
      <c r="I802" s="162"/>
      <c r="L802" s="158"/>
      <c r="M802" s="163"/>
      <c r="T802" s="164"/>
      <c r="AT802" s="160" t="s">
        <v>278</v>
      </c>
      <c r="AU802" s="160" t="s">
        <v>88</v>
      </c>
      <c r="AV802" s="12" t="s">
        <v>82</v>
      </c>
      <c r="AW802" s="12" t="s">
        <v>32</v>
      </c>
      <c r="AX802" s="12" t="s">
        <v>75</v>
      </c>
      <c r="AY802" s="160" t="s">
        <v>273</v>
      </c>
    </row>
    <row r="803" spans="2:65" s="12" customFormat="1">
      <c r="B803" s="158"/>
      <c r="D803" s="159" t="s">
        <v>278</v>
      </c>
      <c r="E803" s="160" t="s">
        <v>1</v>
      </c>
      <c r="F803" s="161" t="s">
        <v>1241</v>
      </c>
      <c r="H803" s="160" t="s">
        <v>1</v>
      </c>
      <c r="I803" s="162"/>
      <c r="L803" s="158"/>
      <c r="M803" s="163"/>
      <c r="T803" s="164"/>
      <c r="AT803" s="160" t="s">
        <v>278</v>
      </c>
      <c r="AU803" s="160" t="s">
        <v>88</v>
      </c>
      <c r="AV803" s="12" t="s">
        <v>82</v>
      </c>
      <c r="AW803" s="12" t="s">
        <v>32</v>
      </c>
      <c r="AX803" s="12" t="s">
        <v>75</v>
      </c>
      <c r="AY803" s="160" t="s">
        <v>273</v>
      </c>
    </row>
    <row r="804" spans="2:65" s="14" customFormat="1">
      <c r="B804" s="174"/>
      <c r="D804" s="159" t="s">
        <v>278</v>
      </c>
      <c r="E804" s="175" t="s">
        <v>1</v>
      </c>
      <c r="F804" s="176" t="s">
        <v>1284</v>
      </c>
      <c r="H804" s="177">
        <v>10.81</v>
      </c>
      <c r="I804" s="178"/>
      <c r="L804" s="174"/>
      <c r="M804" s="179"/>
      <c r="T804" s="180"/>
      <c r="AT804" s="175" t="s">
        <v>278</v>
      </c>
      <c r="AU804" s="175" t="s">
        <v>88</v>
      </c>
      <c r="AV804" s="14" t="s">
        <v>88</v>
      </c>
      <c r="AW804" s="14" t="s">
        <v>32</v>
      </c>
      <c r="AX804" s="14" t="s">
        <v>75</v>
      </c>
      <c r="AY804" s="175" t="s">
        <v>273</v>
      </c>
    </row>
    <row r="805" spans="2:65" s="13" customFormat="1">
      <c r="B805" s="165"/>
      <c r="D805" s="159" t="s">
        <v>278</v>
      </c>
      <c r="E805" s="166" t="s">
        <v>198</v>
      </c>
      <c r="F805" s="167" t="s">
        <v>285</v>
      </c>
      <c r="H805" s="168">
        <v>10.81</v>
      </c>
      <c r="I805" s="169"/>
      <c r="L805" s="165"/>
      <c r="M805" s="170"/>
      <c r="T805" s="171"/>
      <c r="AT805" s="166" t="s">
        <v>278</v>
      </c>
      <c r="AU805" s="166" t="s">
        <v>88</v>
      </c>
      <c r="AV805" s="13" t="s">
        <v>126</v>
      </c>
      <c r="AW805" s="13" t="s">
        <v>32</v>
      </c>
      <c r="AX805" s="13" t="s">
        <v>82</v>
      </c>
      <c r="AY805" s="166" t="s">
        <v>273</v>
      </c>
    </row>
    <row r="806" spans="2:65" s="1" customFormat="1" ht="24.2" customHeight="1">
      <c r="B806" s="143"/>
      <c r="C806" s="144" t="s">
        <v>1285</v>
      </c>
      <c r="D806" s="144" t="s">
        <v>274</v>
      </c>
      <c r="E806" s="145" t="s">
        <v>1286</v>
      </c>
      <c r="F806" s="146" t="s">
        <v>1287</v>
      </c>
      <c r="G806" s="147" t="s">
        <v>338</v>
      </c>
      <c r="H806" s="148">
        <v>18.565000000000001</v>
      </c>
      <c r="I806" s="149"/>
      <c r="J806" s="150">
        <f>ROUND(I806*H806,2)</f>
        <v>0</v>
      </c>
      <c r="K806" s="151"/>
      <c r="L806" s="32"/>
      <c r="M806" s="152" t="s">
        <v>1</v>
      </c>
      <c r="N806" s="153" t="s">
        <v>41</v>
      </c>
      <c r="P806" s="154">
        <f>O806*H806</f>
        <v>0</v>
      </c>
      <c r="Q806" s="154">
        <v>3.5470000000000002E-2</v>
      </c>
      <c r="R806" s="154">
        <f>Q806*H806</f>
        <v>0.65850055000000007</v>
      </c>
      <c r="S806" s="154">
        <v>0</v>
      </c>
      <c r="T806" s="155">
        <f>S806*H806</f>
        <v>0</v>
      </c>
      <c r="AR806" s="156" t="s">
        <v>375</v>
      </c>
      <c r="AT806" s="156" t="s">
        <v>274</v>
      </c>
      <c r="AU806" s="156" t="s">
        <v>88</v>
      </c>
      <c r="AY806" s="17" t="s">
        <v>273</v>
      </c>
      <c r="BE806" s="157">
        <f>IF(N806="základná",J806,0)</f>
        <v>0</v>
      </c>
      <c r="BF806" s="157">
        <f>IF(N806="znížená",J806,0)</f>
        <v>0</v>
      </c>
      <c r="BG806" s="157">
        <f>IF(N806="zákl. prenesená",J806,0)</f>
        <v>0</v>
      </c>
      <c r="BH806" s="157">
        <f>IF(N806="zníž. prenesená",J806,0)</f>
        <v>0</v>
      </c>
      <c r="BI806" s="157">
        <f>IF(N806="nulová",J806,0)</f>
        <v>0</v>
      </c>
      <c r="BJ806" s="17" t="s">
        <v>88</v>
      </c>
      <c r="BK806" s="157">
        <f>ROUND(I806*H806,2)</f>
        <v>0</v>
      </c>
      <c r="BL806" s="17" t="s">
        <v>375</v>
      </c>
      <c r="BM806" s="156" t="s">
        <v>1288</v>
      </c>
    </row>
    <row r="807" spans="2:65" s="12" customFormat="1">
      <c r="B807" s="158"/>
      <c r="D807" s="159" t="s">
        <v>278</v>
      </c>
      <c r="E807" s="160" t="s">
        <v>1</v>
      </c>
      <c r="F807" s="161" t="s">
        <v>1289</v>
      </c>
      <c r="H807" s="160" t="s">
        <v>1</v>
      </c>
      <c r="I807" s="162"/>
      <c r="L807" s="158"/>
      <c r="M807" s="163"/>
      <c r="T807" s="164"/>
      <c r="AT807" s="160" t="s">
        <v>278</v>
      </c>
      <c r="AU807" s="160" t="s">
        <v>88</v>
      </c>
      <c r="AV807" s="12" t="s">
        <v>82</v>
      </c>
      <c r="AW807" s="12" t="s">
        <v>32</v>
      </c>
      <c r="AX807" s="12" t="s">
        <v>75</v>
      </c>
      <c r="AY807" s="160" t="s">
        <v>273</v>
      </c>
    </row>
    <row r="808" spans="2:65" s="12" customFormat="1">
      <c r="B808" s="158"/>
      <c r="D808" s="159" t="s">
        <v>278</v>
      </c>
      <c r="E808" s="160" t="s">
        <v>1</v>
      </c>
      <c r="F808" s="161" t="s">
        <v>1241</v>
      </c>
      <c r="H808" s="160" t="s">
        <v>1</v>
      </c>
      <c r="I808" s="162"/>
      <c r="L808" s="158"/>
      <c r="M808" s="163"/>
      <c r="T808" s="164"/>
      <c r="AT808" s="160" t="s">
        <v>278</v>
      </c>
      <c r="AU808" s="160" t="s">
        <v>88</v>
      </c>
      <c r="AV808" s="12" t="s">
        <v>82</v>
      </c>
      <c r="AW808" s="12" t="s">
        <v>32</v>
      </c>
      <c r="AX808" s="12" t="s">
        <v>75</v>
      </c>
      <c r="AY808" s="160" t="s">
        <v>273</v>
      </c>
    </row>
    <row r="809" spans="2:65" s="12" customFormat="1">
      <c r="B809" s="158"/>
      <c r="D809" s="159" t="s">
        <v>278</v>
      </c>
      <c r="E809" s="160" t="s">
        <v>1</v>
      </c>
      <c r="F809" s="161" t="s">
        <v>1242</v>
      </c>
      <c r="H809" s="160" t="s">
        <v>1</v>
      </c>
      <c r="I809" s="162"/>
      <c r="L809" s="158"/>
      <c r="M809" s="163"/>
      <c r="T809" s="164"/>
      <c r="AT809" s="160" t="s">
        <v>278</v>
      </c>
      <c r="AU809" s="160" t="s">
        <v>88</v>
      </c>
      <c r="AV809" s="12" t="s">
        <v>82</v>
      </c>
      <c r="AW809" s="12" t="s">
        <v>32</v>
      </c>
      <c r="AX809" s="12" t="s">
        <v>75</v>
      </c>
      <c r="AY809" s="160" t="s">
        <v>273</v>
      </c>
    </row>
    <row r="810" spans="2:65" s="12" customFormat="1">
      <c r="B810" s="158"/>
      <c r="D810" s="159" t="s">
        <v>278</v>
      </c>
      <c r="E810" s="160" t="s">
        <v>1</v>
      </c>
      <c r="F810" s="161" t="s">
        <v>1272</v>
      </c>
      <c r="H810" s="160" t="s">
        <v>1</v>
      </c>
      <c r="I810" s="162"/>
      <c r="L810" s="158"/>
      <c r="M810" s="163"/>
      <c r="T810" s="164"/>
      <c r="AT810" s="160" t="s">
        <v>278</v>
      </c>
      <c r="AU810" s="160" t="s">
        <v>88</v>
      </c>
      <c r="AV810" s="12" t="s">
        <v>82</v>
      </c>
      <c r="AW810" s="12" t="s">
        <v>32</v>
      </c>
      <c r="AX810" s="12" t="s">
        <v>75</v>
      </c>
      <c r="AY810" s="160" t="s">
        <v>273</v>
      </c>
    </row>
    <row r="811" spans="2:65" s="12" customFormat="1">
      <c r="B811" s="158"/>
      <c r="D811" s="159" t="s">
        <v>278</v>
      </c>
      <c r="E811" s="160" t="s">
        <v>1</v>
      </c>
      <c r="F811" s="161" t="s">
        <v>1273</v>
      </c>
      <c r="H811" s="160" t="s">
        <v>1</v>
      </c>
      <c r="I811" s="162"/>
      <c r="L811" s="158"/>
      <c r="M811" s="163"/>
      <c r="T811" s="164"/>
      <c r="AT811" s="160" t="s">
        <v>278</v>
      </c>
      <c r="AU811" s="160" t="s">
        <v>88</v>
      </c>
      <c r="AV811" s="12" t="s">
        <v>82</v>
      </c>
      <c r="AW811" s="12" t="s">
        <v>32</v>
      </c>
      <c r="AX811" s="12" t="s">
        <v>75</v>
      </c>
      <c r="AY811" s="160" t="s">
        <v>273</v>
      </c>
    </row>
    <row r="812" spans="2:65" s="12" customFormat="1">
      <c r="B812" s="158"/>
      <c r="D812" s="159" t="s">
        <v>278</v>
      </c>
      <c r="E812" s="160" t="s">
        <v>1</v>
      </c>
      <c r="F812" s="161" t="s">
        <v>1290</v>
      </c>
      <c r="H812" s="160" t="s">
        <v>1</v>
      </c>
      <c r="I812" s="162"/>
      <c r="L812" s="158"/>
      <c r="M812" s="163"/>
      <c r="T812" s="164"/>
      <c r="AT812" s="160" t="s">
        <v>278</v>
      </c>
      <c r="AU812" s="160" t="s">
        <v>88</v>
      </c>
      <c r="AV812" s="12" t="s">
        <v>82</v>
      </c>
      <c r="AW812" s="12" t="s">
        <v>32</v>
      </c>
      <c r="AX812" s="12" t="s">
        <v>75</v>
      </c>
      <c r="AY812" s="160" t="s">
        <v>273</v>
      </c>
    </row>
    <row r="813" spans="2:65" s="12" customFormat="1">
      <c r="B813" s="158"/>
      <c r="D813" s="159" t="s">
        <v>278</v>
      </c>
      <c r="E813" s="160" t="s">
        <v>1</v>
      </c>
      <c r="F813" s="161" t="s">
        <v>1291</v>
      </c>
      <c r="H813" s="160" t="s">
        <v>1</v>
      </c>
      <c r="I813" s="162"/>
      <c r="L813" s="158"/>
      <c r="M813" s="163"/>
      <c r="T813" s="164"/>
      <c r="AT813" s="160" t="s">
        <v>278</v>
      </c>
      <c r="AU813" s="160" t="s">
        <v>88</v>
      </c>
      <c r="AV813" s="12" t="s">
        <v>82</v>
      </c>
      <c r="AW813" s="12" t="s">
        <v>32</v>
      </c>
      <c r="AX813" s="12" t="s">
        <v>75</v>
      </c>
      <c r="AY813" s="160" t="s">
        <v>273</v>
      </c>
    </row>
    <row r="814" spans="2:65" s="12" customFormat="1" ht="22.5">
      <c r="B814" s="158"/>
      <c r="D814" s="159" t="s">
        <v>278</v>
      </c>
      <c r="E814" s="160" t="s">
        <v>1</v>
      </c>
      <c r="F814" s="161" t="s">
        <v>1292</v>
      </c>
      <c r="H814" s="160" t="s">
        <v>1</v>
      </c>
      <c r="I814" s="162"/>
      <c r="L814" s="158"/>
      <c r="M814" s="163"/>
      <c r="T814" s="164"/>
      <c r="AT814" s="160" t="s">
        <v>278</v>
      </c>
      <c r="AU814" s="160" t="s">
        <v>88</v>
      </c>
      <c r="AV814" s="12" t="s">
        <v>82</v>
      </c>
      <c r="AW814" s="12" t="s">
        <v>32</v>
      </c>
      <c r="AX814" s="12" t="s">
        <v>75</v>
      </c>
      <c r="AY814" s="160" t="s">
        <v>273</v>
      </c>
    </row>
    <row r="815" spans="2:65" s="12" customFormat="1" ht="22.5">
      <c r="B815" s="158"/>
      <c r="D815" s="159" t="s">
        <v>278</v>
      </c>
      <c r="E815" s="160" t="s">
        <v>1</v>
      </c>
      <c r="F815" s="161" t="s">
        <v>1293</v>
      </c>
      <c r="H815" s="160" t="s">
        <v>1</v>
      </c>
      <c r="I815" s="162"/>
      <c r="L815" s="158"/>
      <c r="M815" s="163"/>
      <c r="T815" s="164"/>
      <c r="AT815" s="160" t="s">
        <v>278</v>
      </c>
      <c r="AU815" s="160" t="s">
        <v>88</v>
      </c>
      <c r="AV815" s="12" t="s">
        <v>82</v>
      </c>
      <c r="AW815" s="12" t="s">
        <v>32</v>
      </c>
      <c r="AX815" s="12" t="s">
        <v>75</v>
      </c>
      <c r="AY815" s="160" t="s">
        <v>273</v>
      </c>
    </row>
    <row r="816" spans="2:65" s="12" customFormat="1">
      <c r="B816" s="158"/>
      <c r="D816" s="159" t="s">
        <v>278</v>
      </c>
      <c r="E816" s="160" t="s">
        <v>1</v>
      </c>
      <c r="F816" s="161" t="s">
        <v>1245</v>
      </c>
      <c r="H816" s="160" t="s">
        <v>1</v>
      </c>
      <c r="I816" s="162"/>
      <c r="L816" s="158"/>
      <c r="M816" s="163"/>
      <c r="T816" s="164"/>
      <c r="AT816" s="160" t="s">
        <v>278</v>
      </c>
      <c r="AU816" s="160" t="s">
        <v>88</v>
      </c>
      <c r="AV816" s="12" t="s">
        <v>82</v>
      </c>
      <c r="AW816" s="12" t="s">
        <v>32</v>
      </c>
      <c r="AX816" s="12" t="s">
        <v>75</v>
      </c>
      <c r="AY816" s="160" t="s">
        <v>273</v>
      </c>
    </row>
    <row r="817" spans="2:65" s="12" customFormat="1">
      <c r="B817" s="158"/>
      <c r="D817" s="159" t="s">
        <v>278</v>
      </c>
      <c r="E817" s="160" t="s">
        <v>1</v>
      </c>
      <c r="F817" s="161" t="s">
        <v>1242</v>
      </c>
      <c r="H817" s="160" t="s">
        <v>1</v>
      </c>
      <c r="I817" s="162"/>
      <c r="L817" s="158"/>
      <c r="M817" s="163"/>
      <c r="T817" s="164"/>
      <c r="AT817" s="160" t="s">
        <v>278</v>
      </c>
      <c r="AU817" s="160" t="s">
        <v>88</v>
      </c>
      <c r="AV817" s="12" t="s">
        <v>82</v>
      </c>
      <c r="AW817" s="12" t="s">
        <v>32</v>
      </c>
      <c r="AX817" s="12" t="s">
        <v>75</v>
      </c>
      <c r="AY817" s="160" t="s">
        <v>273</v>
      </c>
    </row>
    <row r="818" spans="2:65" s="12" customFormat="1">
      <c r="B818" s="158"/>
      <c r="D818" s="159" t="s">
        <v>278</v>
      </c>
      <c r="E818" s="160" t="s">
        <v>1</v>
      </c>
      <c r="F818" s="161" t="s">
        <v>1241</v>
      </c>
      <c r="H818" s="160" t="s">
        <v>1</v>
      </c>
      <c r="I818" s="162"/>
      <c r="L818" s="158"/>
      <c r="M818" s="163"/>
      <c r="T818" s="164"/>
      <c r="AT818" s="160" t="s">
        <v>278</v>
      </c>
      <c r="AU818" s="160" t="s">
        <v>88</v>
      </c>
      <c r="AV818" s="12" t="s">
        <v>82</v>
      </c>
      <c r="AW818" s="12" t="s">
        <v>32</v>
      </c>
      <c r="AX818" s="12" t="s">
        <v>75</v>
      </c>
      <c r="AY818" s="160" t="s">
        <v>273</v>
      </c>
    </row>
    <row r="819" spans="2:65" s="14" customFormat="1">
      <c r="B819" s="174"/>
      <c r="D819" s="159" t="s">
        <v>278</v>
      </c>
      <c r="E819" s="175" t="s">
        <v>1</v>
      </c>
      <c r="F819" s="176" t="s">
        <v>1294</v>
      </c>
      <c r="H819" s="177">
        <v>18.565000000000001</v>
      </c>
      <c r="I819" s="178"/>
      <c r="L819" s="174"/>
      <c r="M819" s="179"/>
      <c r="T819" s="180"/>
      <c r="AT819" s="175" t="s">
        <v>278</v>
      </c>
      <c r="AU819" s="175" t="s">
        <v>88</v>
      </c>
      <c r="AV819" s="14" t="s">
        <v>88</v>
      </c>
      <c r="AW819" s="14" t="s">
        <v>32</v>
      </c>
      <c r="AX819" s="14" t="s">
        <v>75</v>
      </c>
      <c r="AY819" s="175" t="s">
        <v>273</v>
      </c>
    </row>
    <row r="820" spans="2:65" s="13" customFormat="1">
      <c r="B820" s="165"/>
      <c r="D820" s="159" t="s">
        <v>278</v>
      </c>
      <c r="E820" s="166" t="s">
        <v>200</v>
      </c>
      <c r="F820" s="167" t="s">
        <v>285</v>
      </c>
      <c r="H820" s="168">
        <v>18.565000000000001</v>
      </c>
      <c r="I820" s="169"/>
      <c r="L820" s="165"/>
      <c r="M820" s="170"/>
      <c r="T820" s="171"/>
      <c r="AT820" s="166" t="s">
        <v>278</v>
      </c>
      <c r="AU820" s="166" t="s">
        <v>88</v>
      </c>
      <c r="AV820" s="13" t="s">
        <v>126</v>
      </c>
      <c r="AW820" s="13" t="s">
        <v>32</v>
      </c>
      <c r="AX820" s="13" t="s">
        <v>82</v>
      </c>
      <c r="AY820" s="166" t="s">
        <v>273</v>
      </c>
    </row>
    <row r="821" spans="2:65" s="1" customFormat="1" ht="24.2" customHeight="1">
      <c r="B821" s="143"/>
      <c r="C821" s="144" t="s">
        <v>1295</v>
      </c>
      <c r="D821" s="144" t="s">
        <v>274</v>
      </c>
      <c r="E821" s="145" t="s">
        <v>1296</v>
      </c>
      <c r="F821" s="146" t="s">
        <v>1297</v>
      </c>
      <c r="G821" s="147" t="s">
        <v>338</v>
      </c>
      <c r="H821" s="148">
        <v>6.75</v>
      </c>
      <c r="I821" s="149"/>
      <c r="J821" s="150">
        <f>ROUND(I821*H821,2)</f>
        <v>0</v>
      </c>
      <c r="K821" s="151"/>
      <c r="L821" s="32"/>
      <c r="M821" s="152" t="s">
        <v>1</v>
      </c>
      <c r="N821" s="153" t="s">
        <v>41</v>
      </c>
      <c r="P821" s="154">
        <f>O821*H821</f>
        <v>0</v>
      </c>
      <c r="Q821" s="154">
        <v>3.5470000000000002E-2</v>
      </c>
      <c r="R821" s="154">
        <f>Q821*H821</f>
        <v>0.23942250000000001</v>
      </c>
      <c r="S821" s="154">
        <v>0</v>
      </c>
      <c r="T821" s="155">
        <f>S821*H821</f>
        <v>0</v>
      </c>
      <c r="AR821" s="156" t="s">
        <v>375</v>
      </c>
      <c r="AT821" s="156" t="s">
        <v>274</v>
      </c>
      <c r="AU821" s="156" t="s">
        <v>88</v>
      </c>
      <c r="AY821" s="17" t="s">
        <v>273</v>
      </c>
      <c r="BE821" s="157">
        <f>IF(N821="základná",J821,0)</f>
        <v>0</v>
      </c>
      <c r="BF821" s="157">
        <f>IF(N821="znížená",J821,0)</f>
        <v>0</v>
      </c>
      <c r="BG821" s="157">
        <f>IF(N821="zákl. prenesená",J821,0)</f>
        <v>0</v>
      </c>
      <c r="BH821" s="157">
        <f>IF(N821="zníž. prenesená",J821,0)</f>
        <v>0</v>
      </c>
      <c r="BI821" s="157">
        <f>IF(N821="nulová",J821,0)</f>
        <v>0</v>
      </c>
      <c r="BJ821" s="17" t="s">
        <v>88</v>
      </c>
      <c r="BK821" s="157">
        <f>ROUND(I821*H821,2)</f>
        <v>0</v>
      </c>
      <c r="BL821" s="17" t="s">
        <v>375</v>
      </c>
      <c r="BM821" s="156" t="s">
        <v>1298</v>
      </c>
    </row>
    <row r="822" spans="2:65" s="12" customFormat="1">
      <c r="B822" s="158"/>
      <c r="D822" s="159" t="s">
        <v>278</v>
      </c>
      <c r="E822" s="160" t="s">
        <v>1</v>
      </c>
      <c r="F822" s="161" t="s">
        <v>1299</v>
      </c>
      <c r="H822" s="160" t="s">
        <v>1</v>
      </c>
      <c r="I822" s="162"/>
      <c r="L822" s="158"/>
      <c r="M822" s="163"/>
      <c r="T822" s="164"/>
      <c r="AT822" s="160" t="s">
        <v>278</v>
      </c>
      <c r="AU822" s="160" t="s">
        <v>88</v>
      </c>
      <c r="AV822" s="12" t="s">
        <v>82</v>
      </c>
      <c r="AW822" s="12" t="s">
        <v>32</v>
      </c>
      <c r="AX822" s="12" t="s">
        <v>75</v>
      </c>
      <c r="AY822" s="160" t="s">
        <v>273</v>
      </c>
    </row>
    <row r="823" spans="2:65" s="12" customFormat="1">
      <c r="B823" s="158"/>
      <c r="D823" s="159" t="s">
        <v>278</v>
      </c>
      <c r="E823" s="160" t="s">
        <v>1</v>
      </c>
      <c r="F823" s="161" t="s">
        <v>1241</v>
      </c>
      <c r="H823" s="160" t="s">
        <v>1</v>
      </c>
      <c r="I823" s="162"/>
      <c r="L823" s="158"/>
      <c r="M823" s="163"/>
      <c r="T823" s="164"/>
      <c r="AT823" s="160" t="s">
        <v>278</v>
      </c>
      <c r="AU823" s="160" t="s">
        <v>88</v>
      </c>
      <c r="AV823" s="12" t="s">
        <v>82</v>
      </c>
      <c r="AW823" s="12" t="s">
        <v>32</v>
      </c>
      <c r="AX823" s="12" t="s">
        <v>75</v>
      </c>
      <c r="AY823" s="160" t="s">
        <v>273</v>
      </c>
    </row>
    <row r="824" spans="2:65" s="12" customFormat="1">
      <c r="B824" s="158"/>
      <c r="D824" s="159" t="s">
        <v>278</v>
      </c>
      <c r="E824" s="160" t="s">
        <v>1</v>
      </c>
      <c r="F824" s="161" t="s">
        <v>1242</v>
      </c>
      <c r="H824" s="160" t="s">
        <v>1</v>
      </c>
      <c r="I824" s="162"/>
      <c r="L824" s="158"/>
      <c r="M824" s="163"/>
      <c r="T824" s="164"/>
      <c r="AT824" s="160" t="s">
        <v>278</v>
      </c>
      <c r="AU824" s="160" t="s">
        <v>88</v>
      </c>
      <c r="AV824" s="12" t="s">
        <v>82</v>
      </c>
      <c r="AW824" s="12" t="s">
        <v>32</v>
      </c>
      <c r="AX824" s="12" t="s">
        <v>75</v>
      </c>
      <c r="AY824" s="160" t="s">
        <v>273</v>
      </c>
    </row>
    <row r="825" spans="2:65" s="12" customFormat="1" ht="22.5">
      <c r="B825" s="158"/>
      <c r="D825" s="159" t="s">
        <v>278</v>
      </c>
      <c r="E825" s="160" t="s">
        <v>1</v>
      </c>
      <c r="F825" s="161" t="s">
        <v>1300</v>
      </c>
      <c r="H825" s="160" t="s">
        <v>1</v>
      </c>
      <c r="I825" s="162"/>
      <c r="L825" s="158"/>
      <c r="M825" s="163"/>
      <c r="T825" s="164"/>
      <c r="AT825" s="160" t="s">
        <v>278</v>
      </c>
      <c r="AU825" s="160" t="s">
        <v>88</v>
      </c>
      <c r="AV825" s="12" t="s">
        <v>82</v>
      </c>
      <c r="AW825" s="12" t="s">
        <v>32</v>
      </c>
      <c r="AX825" s="12" t="s">
        <v>75</v>
      </c>
      <c r="AY825" s="160" t="s">
        <v>273</v>
      </c>
    </row>
    <row r="826" spans="2:65" s="12" customFormat="1">
      <c r="B826" s="158"/>
      <c r="D826" s="159" t="s">
        <v>278</v>
      </c>
      <c r="E826" s="160" t="s">
        <v>1</v>
      </c>
      <c r="F826" s="161" t="s">
        <v>1301</v>
      </c>
      <c r="H826" s="160" t="s">
        <v>1</v>
      </c>
      <c r="I826" s="162"/>
      <c r="L826" s="158"/>
      <c r="M826" s="163"/>
      <c r="T826" s="164"/>
      <c r="AT826" s="160" t="s">
        <v>278</v>
      </c>
      <c r="AU826" s="160" t="s">
        <v>88</v>
      </c>
      <c r="AV826" s="12" t="s">
        <v>82</v>
      </c>
      <c r="AW826" s="12" t="s">
        <v>32</v>
      </c>
      <c r="AX826" s="12" t="s">
        <v>75</v>
      </c>
      <c r="AY826" s="160" t="s">
        <v>273</v>
      </c>
    </row>
    <row r="827" spans="2:65" s="12" customFormat="1">
      <c r="B827" s="158"/>
      <c r="D827" s="159" t="s">
        <v>278</v>
      </c>
      <c r="E827" s="160" t="s">
        <v>1</v>
      </c>
      <c r="F827" s="161" t="s">
        <v>1245</v>
      </c>
      <c r="H827" s="160" t="s">
        <v>1</v>
      </c>
      <c r="I827" s="162"/>
      <c r="L827" s="158"/>
      <c r="M827" s="163"/>
      <c r="T827" s="164"/>
      <c r="AT827" s="160" t="s">
        <v>278</v>
      </c>
      <c r="AU827" s="160" t="s">
        <v>88</v>
      </c>
      <c r="AV827" s="12" t="s">
        <v>82</v>
      </c>
      <c r="AW827" s="12" t="s">
        <v>32</v>
      </c>
      <c r="AX827" s="12" t="s">
        <v>75</v>
      </c>
      <c r="AY827" s="160" t="s">
        <v>273</v>
      </c>
    </row>
    <row r="828" spans="2:65" s="14" customFormat="1">
      <c r="B828" s="174"/>
      <c r="D828" s="159" t="s">
        <v>278</v>
      </c>
      <c r="E828" s="175" t="s">
        <v>1</v>
      </c>
      <c r="F828" s="176" t="s">
        <v>1302</v>
      </c>
      <c r="H828" s="177">
        <v>6.75</v>
      </c>
      <c r="I828" s="178"/>
      <c r="L828" s="174"/>
      <c r="M828" s="179"/>
      <c r="T828" s="180"/>
      <c r="AT828" s="175" t="s">
        <v>278</v>
      </c>
      <c r="AU828" s="175" t="s">
        <v>88</v>
      </c>
      <c r="AV828" s="14" t="s">
        <v>88</v>
      </c>
      <c r="AW828" s="14" t="s">
        <v>32</v>
      </c>
      <c r="AX828" s="14" t="s">
        <v>75</v>
      </c>
      <c r="AY828" s="175" t="s">
        <v>273</v>
      </c>
    </row>
    <row r="829" spans="2:65" s="13" customFormat="1">
      <c r="B829" s="165"/>
      <c r="D829" s="159" t="s">
        <v>278</v>
      </c>
      <c r="E829" s="166" t="s">
        <v>202</v>
      </c>
      <c r="F829" s="167" t="s">
        <v>285</v>
      </c>
      <c r="H829" s="168">
        <v>6.75</v>
      </c>
      <c r="I829" s="169"/>
      <c r="L829" s="165"/>
      <c r="M829" s="170"/>
      <c r="T829" s="171"/>
      <c r="AT829" s="166" t="s">
        <v>278</v>
      </c>
      <c r="AU829" s="166" t="s">
        <v>88</v>
      </c>
      <c r="AV829" s="13" t="s">
        <v>126</v>
      </c>
      <c r="AW829" s="13" t="s">
        <v>32</v>
      </c>
      <c r="AX829" s="13" t="s">
        <v>82</v>
      </c>
      <c r="AY829" s="166" t="s">
        <v>273</v>
      </c>
    </row>
    <row r="830" spans="2:65" s="1" customFormat="1" ht="24.2" customHeight="1">
      <c r="B830" s="143"/>
      <c r="C830" s="144" t="s">
        <v>1303</v>
      </c>
      <c r="D830" s="144" t="s">
        <v>274</v>
      </c>
      <c r="E830" s="145" t="s">
        <v>1304</v>
      </c>
      <c r="F830" s="146" t="s">
        <v>1305</v>
      </c>
      <c r="G830" s="147" t="s">
        <v>338</v>
      </c>
      <c r="H830" s="148">
        <v>2.25</v>
      </c>
      <c r="I830" s="149"/>
      <c r="J830" s="150">
        <f>ROUND(I830*H830,2)</f>
        <v>0</v>
      </c>
      <c r="K830" s="151"/>
      <c r="L830" s="32"/>
      <c r="M830" s="152" t="s">
        <v>1</v>
      </c>
      <c r="N830" s="153" t="s">
        <v>41</v>
      </c>
      <c r="P830" s="154">
        <f>O830*H830</f>
        <v>0</v>
      </c>
      <c r="Q830" s="154">
        <v>3.5470000000000002E-2</v>
      </c>
      <c r="R830" s="154">
        <f>Q830*H830</f>
        <v>7.9807500000000003E-2</v>
      </c>
      <c r="S830" s="154">
        <v>0</v>
      </c>
      <c r="T830" s="155">
        <f>S830*H830</f>
        <v>0</v>
      </c>
      <c r="AR830" s="156" t="s">
        <v>375</v>
      </c>
      <c r="AT830" s="156" t="s">
        <v>274</v>
      </c>
      <c r="AU830" s="156" t="s">
        <v>88</v>
      </c>
      <c r="AY830" s="17" t="s">
        <v>273</v>
      </c>
      <c r="BE830" s="157">
        <f>IF(N830="základná",J830,0)</f>
        <v>0</v>
      </c>
      <c r="BF830" s="157">
        <f>IF(N830="znížená",J830,0)</f>
        <v>0</v>
      </c>
      <c r="BG830" s="157">
        <f>IF(N830="zákl. prenesená",J830,0)</f>
        <v>0</v>
      </c>
      <c r="BH830" s="157">
        <f>IF(N830="zníž. prenesená",J830,0)</f>
        <v>0</v>
      </c>
      <c r="BI830" s="157">
        <f>IF(N830="nulová",J830,0)</f>
        <v>0</v>
      </c>
      <c r="BJ830" s="17" t="s">
        <v>88</v>
      </c>
      <c r="BK830" s="157">
        <f>ROUND(I830*H830,2)</f>
        <v>0</v>
      </c>
      <c r="BL830" s="17" t="s">
        <v>375</v>
      </c>
      <c r="BM830" s="156" t="s">
        <v>1306</v>
      </c>
    </row>
    <row r="831" spans="2:65" s="12" customFormat="1">
      <c r="B831" s="158"/>
      <c r="D831" s="159" t="s">
        <v>278</v>
      </c>
      <c r="E831" s="160" t="s">
        <v>1</v>
      </c>
      <c r="F831" s="161" t="s">
        <v>1307</v>
      </c>
      <c r="H831" s="160" t="s">
        <v>1</v>
      </c>
      <c r="I831" s="162"/>
      <c r="L831" s="158"/>
      <c r="M831" s="163"/>
      <c r="T831" s="164"/>
      <c r="AT831" s="160" t="s">
        <v>278</v>
      </c>
      <c r="AU831" s="160" t="s">
        <v>88</v>
      </c>
      <c r="AV831" s="12" t="s">
        <v>82</v>
      </c>
      <c r="AW831" s="12" t="s">
        <v>32</v>
      </c>
      <c r="AX831" s="12" t="s">
        <v>75</v>
      </c>
      <c r="AY831" s="160" t="s">
        <v>273</v>
      </c>
    </row>
    <row r="832" spans="2:65" s="12" customFormat="1">
      <c r="B832" s="158"/>
      <c r="D832" s="159" t="s">
        <v>278</v>
      </c>
      <c r="E832" s="160" t="s">
        <v>1</v>
      </c>
      <c r="F832" s="161" t="s">
        <v>1271</v>
      </c>
      <c r="H832" s="160" t="s">
        <v>1</v>
      </c>
      <c r="I832" s="162"/>
      <c r="L832" s="158"/>
      <c r="M832" s="163"/>
      <c r="T832" s="164"/>
      <c r="AT832" s="160" t="s">
        <v>278</v>
      </c>
      <c r="AU832" s="160" t="s">
        <v>88</v>
      </c>
      <c r="AV832" s="12" t="s">
        <v>82</v>
      </c>
      <c r="AW832" s="12" t="s">
        <v>32</v>
      </c>
      <c r="AX832" s="12" t="s">
        <v>75</v>
      </c>
      <c r="AY832" s="160" t="s">
        <v>273</v>
      </c>
    </row>
    <row r="833" spans="2:65" s="12" customFormat="1">
      <c r="B833" s="158"/>
      <c r="D833" s="159" t="s">
        <v>278</v>
      </c>
      <c r="E833" s="160" t="s">
        <v>1</v>
      </c>
      <c r="F833" s="161" t="s">
        <v>1242</v>
      </c>
      <c r="H833" s="160" t="s">
        <v>1</v>
      </c>
      <c r="I833" s="162"/>
      <c r="L833" s="158"/>
      <c r="M833" s="163"/>
      <c r="T833" s="164"/>
      <c r="AT833" s="160" t="s">
        <v>278</v>
      </c>
      <c r="AU833" s="160" t="s">
        <v>88</v>
      </c>
      <c r="AV833" s="12" t="s">
        <v>82</v>
      </c>
      <c r="AW833" s="12" t="s">
        <v>32</v>
      </c>
      <c r="AX833" s="12" t="s">
        <v>75</v>
      </c>
      <c r="AY833" s="160" t="s">
        <v>273</v>
      </c>
    </row>
    <row r="834" spans="2:65" s="12" customFormat="1" ht="22.5">
      <c r="B834" s="158"/>
      <c r="D834" s="159" t="s">
        <v>278</v>
      </c>
      <c r="E834" s="160" t="s">
        <v>1</v>
      </c>
      <c r="F834" s="161" t="s">
        <v>1308</v>
      </c>
      <c r="H834" s="160" t="s">
        <v>1</v>
      </c>
      <c r="I834" s="162"/>
      <c r="L834" s="158"/>
      <c r="M834" s="163"/>
      <c r="T834" s="164"/>
      <c r="AT834" s="160" t="s">
        <v>278</v>
      </c>
      <c r="AU834" s="160" t="s">
        <v>88</v>
      </c>
      <c r="AV834" s="12" t="s">
        <v>82</v>
      </c>
      <c r="AW834" s="12" t="s">
        <v>32</v>
      </c>
      <c r="AX834" s="12" t="s">
        <v>75</v>
      </c>
      <c r="AY834" s="160" t="s">
        <v>273</v>
      </c>
    </row>
    <row r="835" spans="2:65" s="14" customFormat="1">
      <c r="B835" s="174"/>
      <c r="D835" s="159" t="s">
        <v>278</v>
      </c>
      <c r="E835" s="175" t="s">
        <v>1</v>
      </c>
      <c r="F835" s="176" t="s">
        <v>1309</v>
      </c>
      <c r="H835" s="177">
        <v>2.25</v>
      </c>
      <c r="I835" s="178"/>
      <c r="L835" s="174"/>
      <c r="M835" s="179"/>
      <c r="T835" s="180"/>
      <c r="AT835" s="175" t="s">
        <v>278</v>
      </c>
      <c r="AU835" s="175" t="s">
        <v>88</v>
      </c>
      <c r="AV835" s="14" t="s">
        <v>88</v>
      </c>
      <c r="AW835" s="14" t="s">
        <v>32</v>
      </c>
      <c r="AX835" s="14" t="s">
        <v>75</v>
      </c>
      <c r="AY835" s="175" t="s">
        <v>273</v>
      </c>
    </row>
    <row r="836" spans="2:65" s="13" customFormat="1">
      <c r="B836" s="165"/>
      <c r="D836" s="159" t="s">
        <v>278</v>
      </c>
      <c r="E836" s="166" t="s">
        <v>204</v>
      </c>
      <c r="F836" s="167" t="s">
        <v>285</v>
      </c>
      <c r="H836" s="168">
        <v>2.25</v>
      </c>
      <c r="I836" s="169"/>
      <c r="L836" s="165"/>
      <c r="M836" s="170"/>
      <c r="T836" s="171"/>
      <c r="AT836" s="166" t="s">
        <v>278</v>
      </c>
      <c r="AU836" s="166" t="s">
        <v>88</v>
      </c>
      <c r="AV836" s="13" t="s">
        <v>126</v>
      </c>
      <c r="AW836" s="13" t="s">
        <v>32</v>
      </c>
      <c r="AX836" s="13" t="s">
        <v>82</v>
      </c>
      <c r="AY836" s="166" t="s">
        <v>273</v>
      </c>
    </row>
    <row r="837" spans="2:65" s="1" customFormat="1" ht="24.2" customHeight="1">
      <c r="B837" s="143"/>
      <c r="C837" s="144" t="s">
        <v>1310</v>
      </c>
      <c r="D837" s="144" t="s">
        <v>274</v>
      </c>
      <c r="E837" s="145" t="s">
        <v>1311</v>
      </c>
      <c r="F837" s="146" t="s">
        <v>1312</v>
      </c>
      <c r="G837" s="147" t="s">
        <v>338</v>
      </c>
      <c r="H837" s="148">
        <v>19.478000000000002</v>
      </c>
      <c r="I837" s="149"/>
      <c r="J837" s="150">
        <f>ROUND(I837*H837,2)</f>
        <v>0</v>
      </c>
      <c r="K837" s="151"/>
      <c r="L837" s="32"/>
      <c r="M837" s="152" t="s">
        <v>1</v>
      </c>
      <c r="N837" s="153" t="s">
        <v>41</v>
      </c>
      <c r="P837" s="154">
        <f>O837*H837</f>
        <v>0</v>
      </c>
      <c r="Q837" s="154">
        <v>3.5470000000000002E-2</v>
      </c>
      <c r="R837" s="154">
        <f>Q837*H837</f>
        <v>0.69088466000000004</v>
      </c>
      <c r="S837" s="154">
        <v>0</v>
      </c>
      <c r="T837" s="155">
        <f>S837*H837</f>
        <v>0</v>
      </c>
      <c r="AR837" s="156" t="s">
        <v>375</v>
      </c>
      <c r="AT837" s="156" t="s">
        <v>274</v>
      </c>
      <c r="AU837" s="156" t="s">
        <v>88</v>
      </c>
      <c r="AY837" s="17" t="s">
        <v>273</v>
      </c>
      <c r="BE837" s="157">
        <f>IF(N837="základná",J837,0)</f>
        <v>0</v>
      </c>
      <c r="BF837" s="157">
        <f>IF(N837="znížená",J837,0)</f>
        <v>0</v>
      </c>
      <c r="BG837" s="157">
        <f>IF(N837="zákl. prenesená",J837,0)</f>
        <v>0</v>
      </c>
      <c r="BH837" s="157">
        <f>IF(N837="zníž. prenesená",J837,0)</f>
        <v>0</v>
      </c>
      <c r="BI837" s="157">
        <f>IF(N837="nulová",J837,0)</f>
        <v>0</v>
      </c>
      <c r="BJ837" s="17" t="s">
        <v>88</v>
      </c>
      <c r="BK837" s="157">
        <f>ROUND(I837*H837,2)</f>
        <v>0</v>
      </c>
      <c r="BL837" s="17" t="s">
        <v>375</v>
      </c>
      <c r="BM837" s="156" t="s">
        <v>1313</v>
      </c>
    </row>
    <row r="838" spans="2:65" s="12" customFormat="1">
      <c r="B838" s="158"/>
      <c r="D838" s="159" t="s">
        <v>278</v>
      </c>
      <c r="E838" s="160" t="s">
        <v>1</v>
      </c>
      <c r="F838" s="161" t="s">
        <v>1314</v>
      </c>
      <c r="H838" s="160" t="s">
        <v>1</v>
      </c>
      <c r="I838" s="162"/>
      <c r="L838" s="158"/>
      <c r="M838" s="163"/>
      <c r="T838" s="164"/>
      <c r="AT838" s="160" t="s">
        <v>278</v>
      </c>
      <c r="AU838" s="160" t="s">
        <v>88</v>
      </c>
      <c r="AV838" s="12" t="s">
        <v>82</v>
      </c>
      <c r="AW838" s="12" t="s">
        <v>32</v>
      </c>
      <c r="AX838" s="12" t="s">
        <v>75</v>
      </c>
      <c r="AY838" s="160" t="s">
        <v>273</v>
      </c>
    </row>
    <row r="839" spans="2:65" s="12" customFormat="1" ht="22.5">
      <c r="B839" s="158"/>
      <c r="D839" s="159" t="s">
        <v>278</v>
      </c>
      <c r="E839" s="160" t="s">
        <v>1</v>
      </c>
      <c r="F839" s="161" t="s">
        <v>1315</v>
      </c>
      <c r="H839" s="160" t="s">
        <v>1</v>
      </c>
      <c r="I839" s="162"/>
      <c r="L839" s="158"/>
      <c r="M839" s="163"/>
      <c r="T839" s="164"/>
      <c r="AT839" s="160" t="s">
        <v>278</v>
      </c>
      <c r="AU839" s="160" t="s">
        <v>88</v>
      </c>
      <c r="AV839" s="12" t="s">
        <v>82</v>
      </c>
      <c r="AW839" s="12" t="s">
        <v>32</v>
      </c>
      <c r="AX839" s="12" t="s">
        <v>75</v>
      </c>
      <c r="AY839" s="160" t="s">
        <v>273</v>
      </c>
    </row>
    <row r="840" spans="2:65" s="12" customFormat="1">
      <c r="B840" s="158"/>
      <c r="D840" s="159" t="s">
        <v>278</v>
      </c>
      <c r="E840" s="160" t="s">
        <v>1</v>
      </c>
      <c r="F840" s="161" t="s">
        <v>1316</v>
      </c>
      <c r="H840" s="160" t="s">
        <v>1</v>
      </c>
      <c r="I840" s="162"/>
      <c r="L840" s="158"/>
      <c r="M840" s="163"/>
      <c r="T840" s="164"/>
      <c r="AT840" s="160" t="s">
        <v>278</v>
      </c>
      <c r="AU840" s="160" t="s">
        <v>88</v>
      </c>
      <c r="AV840" s="12" t="s">
        <v>82</v>
      </c>
      <c r="AW840" s="12" t="s">
        <v>32</v>
      </c>
      <c r="AX840" s="12" t="s">
        <v>75</v>
      </c>
      <c r="AY840" s="160" t="s">
        <v>273</v>
      </c>
    </row>
    <row r="841" spans="2:65" s="12" customFormat="1" ht="22.5">
      <c r="B841" s="158"/>
      <c r="D841" s="159" t="s">
        <v>278</v>
      </c>
      <c r="E841" s="160" t="s">
        <v>1</v>
      </c>
      <c r="F841" s="161" t="s">
        <v>1315</v>
      </c>
      <c r="H841" s="160" t="s">
        <v>1</v>
      </c>
      <c r="I841" s="162"/>
      <c r="L841" s="158"/>
      <c r="M841" s="163"/>
      <c r="T841" s="164"/>
      <c r="AT841" s="160" t="s">
        <v>278</v>
      </c>
      <c r="AU841" s="160" t="s">
        <v>88</v>
      </c>
      <c r="AV841" s="12" t="s">
        <v>82</v>
      </c>
      <c r="AW841" s="12" t="s">
        <v>32</v>
      </c>
      <c r="AX841" s="12" t="s">
        <v>75</v>
      </c>
      <c r="AY841" s="160" t="s">
        <v>273</v>
      </c>
    </row>
    <row r="842" spans="2:65" s="14" customFormat="1">
      <c r="B842" s="174"/>
      <c r="D842" s="159" t="s">
        <v>278</v>
      </c>
      <c r="E842" s="175" t="s">
        <v>1</v>
      </c>
      <c r="F842" s="176" t="s">
        <v>1317</v>
      </c>
      <c r="H842" s="177">
        <v>8.7279999999999998</v>
      </c>
      <c r="I842" s="178"/>
      <c r="L842" s="174"/>
      <c r="M842" s="179"/>
      <c r="T842" s="180"/>
      <c r="AT842" s="175" t="s">
        <v>278</v>
      </c>
      <c r="AU842" s="175" t="s">
        <v>88</v>
      </c>
      <c r="AV842" s="14" t="s">
        <v>88</v>
      </c>
      <c r="AW842" s="14" t="s">
        <v>32</v>
      </c>
      <c r="AX842" s="14" t="s">
        <v>75</v>
      </c>
      <c r="AY842" s="175" t="s">
        <v>273</v>
      </c>
    </row>
    <row r="843" spans="2:65" s="14" customFormat="1">
      <c r="B843" s="174"/>
      <c r="D843" s="159" t="s">
        <v>278</v>
      </c>
      <c r="E843" s="175" t="s">
        <v>1</v>
      </c>
      <c r="F843" s="176" t="s">
        <v>1318</v>
      </c>
      <c r="H843" s="177">
        <v>10.75</v>
      </c>
      <c r="I843" s="178"/>
      <c r="L843" s="174"/>
      <c r="M843" s="179"/>
      <c r="T843" s="180"/>
      <c r="AT843" s="175" t="s">
        <v>278</v>
      </c>
      <c r="AU843" s="175" t="s">
        <v>88</v>
      </c>
      <c r="AV843" s="14" t="s">
        <v>88</v>
      </c>
      <c r="AW843" s="14" t="s">
        <v>32</v>
      </c>
      <c r="AX843" s="14" t="s">
        <v>75</v>
      </c>
      <c r="AY843" s="175" t="s">
        <v>273</v>
      </c>
    </row>
    <row r="844" spans="2:65" s="13" customFormat="1">
      <c r="B844" s="165"/>
      <c r="D844" s="159" t="s">
        <v>278</v>
      </c>
      <c r="E844" s="166" t="s">
        <v>206</v>
      </c>
      <c r="F844" s="167" t="s">
        <v>285</v>
      </c>
      <c r="H844" s="168">
        <v>19.478000000000002</v>
      </c>
      <c r="I844" s="169"/>
      <c r="L844" s="165"/>
      <c r="M844" s="170"/>
      <c r="T844" s="171"/>
      <c r="AT844" s="166" t="s">
        <v>278</v>
      </c>
      <c r="AU844" s="166" t="s">
        <v>88</v>
      </c>
      <c r="AV844" s="13" t="s">
        <v>126</v>
      </c>
      <c r="AW844" s="13" t="s">
        <v>32</v>
      </c>
      <c r="AX844" s="13" t="s">
        <v>82</v>
      </c>
      <c r="AY844" s="166" t="s">
        <v>273</v>
      </c>
    </row>
    <row r="845" spans="2:65" s="1" customFormat="1" ht="33" customHeight="1">
      <c r="B845" s="143"/>
      <c r="C845" s="144" t="s">
        <v>1319</v>
      </c>
      <c r="D845" s="144" t="s">
        <v>274</v>
      </c>
      <c r="E845" s="145" t="s">
        <v>1320</v>
      </c>
      <c r="F845" s="146" t="s">
        <v>1321</v>
      </c>
      <c r="G845" s="147" t="s">
        <v>338</v>
      </c>
      <c r="H845" s="148">
        <v>35.25</v>
      </c>
      <c r="I845" s="149"/>
      <c r="J845" s="150">
        <f>ROUND(I845*H845,2)</f>
        <v>0</v>
      </c>
      <c r="K845" s="151"/>
      <c r="L845" s="32"/>
      <c r="M845" s="152" t="s">
        <v>1</v>
      </c>
      <c r="N845" s="153" t="s">
        <v>41</v>
      </c>
      <c r="P845" s="154">
        <f>O845*H845</f>
        <v>0</v>
      </c>
      <c r="Q845" s="154">
        <v>3.5470000000000002E-2</v>
      </c>
      <c r="R845" s="154">
        <f>Q845*H845</f>
        <v>1.2503175</v>
      </c>
      <c r="S845" s="154">
        <v>0</v>
      </c>
      <c r="T845" s="155">
        <f>S845*H845</f>
        <v>0</v>
      </c>
      <c r="AR845" s="156" t="s">
        <v>375</v>
      </c>
      <c r="AT845" s="156" t="s">
        <v>274</v>
      </c>
      <c r="AU845" s="156" t="s">
        <v>88</v>
      </c>
      <c r="AY845" s="17" t="s">
        <v>273</v>
      </c>
      <c r="BE845" s="157">
        <f>IF(N845="základná",J845,0)</f>
        <v>0</v>
      </c>
      <c r="BF845" s="157">
        <f>IF(N845="znížená",J845,0)</f>
        <v>0</v>
      </c>
      <c r="BG845" s="157">
        <f>IF(N845="zákl. prenesená",J845,0)</f>
        <v>0</v>
      </c>
      <c r="BH845" s="157">
        <f>IF(N845="zníž. prenesená",J845,0)</f>
        <v>0</v>
      </c>
      <c r="BI845" s="157">
        <f>IF(N845="nulová",J845,0)</f>
        <v>0</v>
      </c>
      <c r="BJ845" s="17" t="s">
        <v>88</v>
      </c>
      <c r="BK845" s="157">
        <f>ROUND(I845*H845,2)</f>
        <v>0</v>
      </c>
      <c r="BL845" s="17" t="s">
        <v>375</v>
      </c>
      <c r="BM845" s="156" t="s">
        <v>1322</v>
      </c>
    </row>
    <row r="846" spans="2:65" s="12" customFormat="1">
      <c r="B846" s="158"/>
      <c r="D846" s="159" t="s">
        <v>278</v>
      </c>
      <c r="E846" s="160" t="s">
        <v>1</v>
      </c>
      <c r="F846" s="161" t="s">
        <v>1323</v>
      </c>
      <c r="H846" s="160" t="s">
        <v>1</v>
      </c>
      <c r="I846" s="162"/>
      <c r="L846" s="158"/>
      <c r="M846" s="163"/>
      <c r="T846" s="164"/>
      <c r="AT846" s="160" t="s">
        <v>278</v>
      </c>
      <c r="AU846" s="160" t="s">
        <v>88</v>
      </c>
      <c r="AV846" s="12" t="s">
        <v>82</v>
      </c>
      <c r="AW846" s="12" t="s">
        <v>32</v>
      </c>
      <c r="AX846" s="12" t="s">
        <v>75</v>
      </c>
      <c r="AY846" s="160" t="s">
        <v>273</v>
      </c>
    </row>
    <row r="847" spans="2:65" s="12" customFormat="1">
      <c r="B847" s="158"/>
      <c r="D847" s="159" t="s">
        <v>278</v>
      </c>
      <c r="E847" s="160" t="s">
        <v>1</v>
      </c>
      <c r="F847" s="161" t="s">
        <v>1241</v>
      </c>
      <c r="H847" s="160" t="s">
        <v>1</v>
      </c>
      <c r="I847" s="162"/>
      <c r="L847" s="158"/>
      <c r="M847" s="163"/>
      <c r="T847" s="164"/>
      <c r="AT847" s="160" t="s">
        <v>278</v>
      </c>
      <c r="AU847" s="160" t="s">
        <v>88</v>
      </c>
      <c r="AV847" s="12" t="s">
        <v>82</v>
      </c>
      <c r="AW847" s="12" t="s">
        <v>32</v>
      </c>
      <c r="AX847" s="12" t="s">
        <v>75</v>
      </c>
      <c r="AY847" s="160" t="s">
        <v>273</v>
      </c>
    </row>
    <row r="848" spans="2:65" s="12" customFormat="1">
      <c r="B848" s="158"/>
      <c r="D848" s="159" t="s">
        <v>278</v>
      </c>
      <c r="E848" s="160" t="s">
        <v>1</v>
      </c>
      <c r="F848" s="161" t="s">
        <v>1242</v>
      </c>
      <c r="H848" s="160" t="s">
        <v>1</v>
      </c>
      <c r="I848" s="162"/>
      <c r="L848" s="158"/>
      <c r="M848" s="163"/>
      <c r="T848" s="164"/>
      <c r="AT848" s="160" t="s">
        <v>278</v>
      </c>
      <c r="AU848" s="160" t="s">
        <v>88</v>
      </c>
      <c r="AV848" s="12" t="s">
        <v>82</v>
      </c>
      <c r="AW848" s="12" t="s">
        <v>32</v>
      </c>
      <c r="AX848" s="12" t="s">
        <v>75</v>
      </c>
      <c r="AY848" s="160" t="s">
        <v>273</v>
      </c>
    </row>
    <row r="849" spans="2:65" s="12" customFormat="1" ht="22.5">
      <c r="B849" s="158"/>
      <c r="D849" s="159" t="s">
        <v>278</v>
      </c>
      <c r="E849" s="160" t="s">
        <v>1</v>
      </c>
      <c r="F849" s="161" t="s">
        <v>1300</v>
      </c>
      <c r="H849" s="160" t="s">
        <v>1</v>
      </c>
      <c r="I849" s="162"/>
      <c r="L849" s="158"/>
      <c r="M849" s="163"/>
      <c r="T849" s="164"/>
      <c r="AT849" s="160" t="s">
        <v>278</v>
      </c>
      <c r="AU849" s="160" t="s">
        <v>88</v>
      </c>
      <c r="AV849" s="12" t="s">
        <v>82</v>
      </c>
      <c r="AW849" s="12" t="s">
        <v>32</v>
      </c>
      <c r="AX849" s="12" t="s">
        <v>75</v>
      </c>
      <c r="AY849" s="160" t="s">
        <v>273</v>
      </c>
    </row>
    <row r="850" spans="2:65" s="12" customFormat="1">
      <c r="B850" s="158"/>
      <c r="D850" s="159" t="s">
        <v>278</v>
      </c>
      <c r="E850" s="160" t="s">
        <v>1</v>
      </c>
      <c r="F850" s="161" t="s">
        <v>1324</v>
      </c>
      <c r="H850" s="160" t="s">
        <v>1</v>
      </c>
      <c r="I850" s="162"/>
      <c r="L850" s="158"/>
      <c r="M850" s="163"/>
      <c r="T850" s="164"/>
      <c r="AT850" s="160" t="s">
        <v>278</v>
      </c>
      <c r="AU850" s="160" t="s">
        <v>88</v>
      </c>
      <c r="AV850" s="12" t="s">
        <v>82</v>
      </c>
      <c r="AW850" s="12" t="s">
        <v>32</v>
      </c>
      <c r="AX850" s="12" t="s">
        <v>75</v>
      </c>
      <c r="AY850" s="160" t="s">
        <v>273</v>
      </c>
    </row>
    <row r="851" spans="2:65" s="12" customFormat="1">
      <c r="B851" s="158"/>
      <c r="D851" s="159" t="s">
        <v>278</v>
      </c>
      <c r="E851" s="160" t="s">
        <v>1</v>
      </c>
      <c r="F851" s="161" t="s">
        <v>1245</v>
      </c>
      <c r="H851" s="160" t="s">
        <v>1</v>
      </c>
      <c r="I851" s="162"/>
      <c r="L851" s="158"/>
      <c r="M851" s="163"/>
      <c r="T851" s="164"/>
      <c r="AT851" s="160" t="s">
        <v>278</v>
      </c>
      <c r="AU851" s="160" t="s">
        <v>88</v>
      </c>
      <c r="AV851" s="12" t="s">
        <v>82</v>
      </c>
      <c r="AW851" s="12" t="s">
        <v>32</v>
      </c>
      <c r="AX851" s="12" t="s">
        <v>75</v>
      </c>
      <c r="AY851" s="160" t="s">
        <v>273</v>
      </c>
    </row>
    <row r="852" spans="2:65" s="14" customFormat="1">
      <c r="B852" s="174"/>
      <c r="D852" s="159" t="s">
        <v>278</v>
      </c>
      <c r="E852" s="175" t="s">
        <v>1</v>
      </c>
      <c r="F852" s="176" t="s">
        <v>1325</v>
      </c>
      <c r="H852" s="177">
        <v>35.25</v>
      </c>
      <c r="I852" s="178"/>
      <c r="L852" s="174"/>
      <c r="M852" s="179"/>
      <c r="T852" s="180"/>
      <c r="AT852" s="175" t="s">
        <v>278</v>
      </c>
      <c r="AU852" s="175" t="s">
        <v>88</v>
      </c>
      <c r="AV852" s="14" t="s">
        <v>88</v>
      </c>
      <c r="AW852" s="14" t="s">
        <v>32</v>
      </c>
      <c r="AX852" s="14" t="s">
        <v>75</v>
      </c>
      <c r="AY852" s="175" t="s">
        <v>273</v>
      </c>
    </row>
    <row r="853" spans="2:65" s="13" customFormat="1">
      <c r="B853" s="165"/>
      <c r="D853" s="159" t="s">
        <v>278</v>
      </c>
      <c r="E853" s="166" t="s">
        <v>1326</v>
      </c>
      <c r="F853" s="167" t="s">
        <v>285</v>
      </c>
      <c r="H853" s="168">
        <v>35.25</v>
      </c>
      <c r="I853" s="169"/>
      <c r="L853" s="165"/>
      <c r="M853" s="170"/>
      <c r="T853" s="171"/>
      <c r="AT853" s="166" t="s">
        <v>278</v>
      </c>
      <c r="AU853" s="166" t="s">
        <v>88</v>
      </c>
      <c r="AV853" s="13" t="s">
        <v>126</v>
      </c>
      <c r="AW853" s="13" t="s">
        <v>32</v>
      </c>
      <c r="AX853" s="13" t="s">
        <v>82</v>
      </c>
      <c r="AY853" s="166" t="s">
        <v>273</v>
      </c>
    </row>
    <row r="854" spans="2:65" s="1" customFormat="1" ht="16.5" customHeight="1">
      <c r="B854" s="143"/>
      <c r="C854" s="144" t="s">
        <v>1327</v>
      </c>
      <c r="D854" s="144" t="s">
        <v>274</v>
      </c>
      <c r="E854" s="145" t="s">
        <v>1328</v>
      </c>
      <c r="F854" s="146" t="s">
        <v>1329</v>
      </c>
      <c r="G854" s="147" t="s">
        <v>338</v>
      </c>
      <c r="H854" s="148">
        <v>39.798000000000002</v>
      </c>
      <c r="I854" s="149"/>
      <c r="J854" s="150">
        <f>ROUND(I854*H854,2)</f>
        <v>0</v>
      </c>
      <c r="K854" s="151"/>
      <c r="L854" s="32"/>
      <c r="M854" s="152" t="s">
        <v>1</v>
      </c>
      <c r="N854" s="153" t="s">
        <v>41</v>
      </c>
      <c r="P854" s="154">
        <f>O854*H854</f>
        <v>0</v>
      </c>
      <c r="Q854" s="154">
        <v>1.3134E-2</v>
      </c>
      <c r="R854" s="154">
        <f>Q854*H854</f>
        <v>0.52270693200000007</v>
      </c>
      <c r="S854" s="154">
        <v>0</v>
      </c>
      <c r="T854" s="155">
        <f>S854*H854</f>
        <v>0</v>
      </c>
      <c r="AR854" s="156" t="s">
        <v>375</v>
      </c>
      <c r="AT854" s="156" t="s">
        <v>274</v>
      </c>
      <c r="AU854" s="156" t="s">
        <v>88</v>
      </c>
      <c r="AY854" s="17" t="s">
        <v>273</v>
      </c>
      <c r="BE854" s="157">
        <f>IF(N854="základná",J854,0)</f>
        <v>0</v>
      </c>
      <c r="BF854" s="157">
        <f>IF(N854="znížená",J854,0)</f>
        <v>0</v>
      </c>
      <c r="BG854" s="157">
        <f>IF(N854="zákl. prenesená",J854,0)</f>
        <v>0</v>
      </c>
      <c r="BH854" s="157">
        <f>IF(N854="zníž. prenesená",J854,0)</f>
        <v>0</v>
      </c>
      <c r="BI854" s="157">
        <f>IF(N854="nulová",J854,0)</f>
        <v>0</v>
      </c>
      <c r="BJ854" s="17" t="s">
        <v>88</v>
      </c>
      <c r="BK854" s="157">
        <f>ROUND(I854*H854,2)</f>
        <v>0</v>
      </c>
      <c r="BL854" s="17" t="s">
        <v>375</v>
      </c>
      <c r="BM854" s="156" t="s">
        <v>1330</v>
      </c>
    </row>
    <row r="855" spans="2:65" s="12" customFormat="1">
      <c r="B855" s="158"/>
      <c r="D855" s="159" t="s">
        <v>278</v>
      </c>
      <c r="E855" s="160" t="s">
        <v>1</v>
      </c>
      <c r="F855" s="161" t="s">
        <v>1331</v>
      </c>
      <c r="H855" s="160" t="s">
        <v>1</v>
      </c>
      <c r="I855" s="162"/>
      <c r="L855" s="158"/>
      <c r="M855" s="163"/>
      <c r="T855" s="164"/>
      <c r="AT855" s="160" t="s">
        <v>278</v>
      </c>
      <c r="AU855" s="160" t="s">
        <v>88</v>
      </c>
      <c r="AV855" s="12" t="s">
        <v>82</v>
      </c>
      <c r="AW855" s="12" t="s">
        <v>32</v>
      </c>
      <c r="AX855" s="12" t="s">
        <v>75</v>
      </c>
      <c r="AY855" s="160" t="s">
        <v>273</v>
      </c>
    </row>
    <row r="856" spans="2:65" s="14" customFormat="1">
      <c r="B856" s="174"/>
      <c r="D856" s="159" t="s">
        <v>278</v>
      </c>
      <c r="E856" s="175" t="s">
        <v>1</v>
      </c>
      <c r="F856" s="176" t="s">
        <v>1332</v>
      </c>
      <c r="H856" s="177">
        <v>6.2640000000000002</v>
      </c>
      <c r="I856" s="178"/>
      <c r="L856" s="174"/>
      <c r="M856" s="179"/>
      <c r="T856" s="180"/>
      <c r="AT856" s="175" t="s">
        <v>278</v>
      </c>
      <c r="AU856" s="175" t="s">
        <v>88</v>
      </c>
      <c r="AV856" s="14" t="s">
        <v>88</v>
      </c>
      <c r="AW856" s="14" t="s">
        <v>32</v>
      </c>
      <c r="AX856" s="14" t="s">
        <v>75</v>
      </c>
      <c r="AY856" s="175" t="s">
        <v>273</v>
      </c>
    </row>
    <row r="857" spans="2:65" s="14" customFormat="1">
      <c r="B857" s="174"/>
      <c r="D857" s="159" t="s">
        <v>278</v>
      </c>
      <c r="E857" s="175" t="s">
        <v>1</v>
      </c>
      <c r="F857" s="176" t="s">
        <v>1333</v>
      </c>
      <c r="H857" s="177">
        <v>12.36</v>
      </c>
      <c r="I857" s="178"/>
      <c r="L857" s="174"/>
      <c r="M857" s="179"/>
      <c r="T857" s="180"/>
      <c r="AT857" s="175" t="s">
        <v>278</v>
      </c>
      <c r="AU857" s="175" t="s">
        <v>88</v>
      </c>
      <c r="AV857" s="14" t="s">
        <v>88</v>
      </c>
      <c r="AW857" s="14" t="s">
        <v>32</v>
      </c>
      <c r="AX857" s="14" t="s">
        <v>75</v>
      </c>
      <c r="AY857" s="175" t="s">
        <v>273</v>
      </c>
    </row>
    <row r="858" spans="2:65" s="14" customFormat="1">
      <c r="B858" s="174"/>
      <c r="D858" s="159" t="s">
        <v>278</v>
      </c>
      <c r="E858" s="175" t="s">
        <v>1</v>
      </c>
      <c r="F858" s="176" t="s">
        <v>1334</v>
      </c>
      <c r="H858" s="177">
        <v>6.84</v>
      </c>
      <c r="I858" s="178"/>
      <c r="L858" s="174"/>
      <c r="M858" s="179"/>
      <c r="T858" s="180"/>
      <c r="AT858" s="175" t="s">
        <v>278</v>
      </c>
      <c r="AU858" s="175" t="s">
        <v>88</v>
      </c>
      <c r="AV858" s="14" t="s">
        <v>88</v>
      </c>
      <c r="AW858" s="14" t="s">
        <v>32</v>
      </c>
      <c r="AX858" s="14" t="s">
        <v>75</v>
      </c>
      <c r="AY858" s="175" t="s">
        <v>273</v>
      </c>
    </row>
    <row r="859" spans="2:65" s="14" customFormat="1">
      <c r="B859" s="174"/>
      <c r="D859" s="159" t="s">
        <v>278</v>
      </c>
      <c r="E859" s="175" t="s">
        <v>1</v>
      </c>
      <c r="F859" s="176" t="s">
        <v>1335</v>
      </c>
      <c r="H859" s="177">
        <v>14.334</v>
      </c>
      <c r="I859" s="178"/>
      <c r="L859" s="174"/>
      <c r="M859" s="179"/>
      <c r="T859" s="180"/>
      <c r="AT859" s="175" t="s">
        <v>278</v>
      </c>
      <c r="AU859" s="175" t="s">
        <v>88</v>
      </c>
      <c r="AV859" s="14" t="s">
        <v>88</v>
      </c>
      <c r="AW859" s="14" t="s">
        <v>32</v>
      </c>
      <c r="AX859" s="14" t="s">
        <v>75</v>
      </c>
      <c r="AY859" s="175" t="s">
        <v>273</v>
      </c>
    </row>
    <row r="860" spans="2:65" s="13" customFormat="1">
      <c r="B860" s="165"/>
      <c r="D860" s="159" t="s">
        <v>278</v>
      </c>
      <c r="E860" s="166" t="s">
        <v>208</v>
      </c>
      <c r="F860" s="167" t="s">
        <v>285</v>
      </c>
      <c r="H860" s="168">
        <v>39.798000000000002</v>
      </c>
      <c r="I860" s="169"/>
      <c r="L860" s="165"/>
      <c r="M860" s="170"/>
      <c r="T860" s="171"/>
      <c r="AT860" s="166" t="s">
        <v>278</v>
      </c>
      <c r="AU860" s="166" t="s">
        <v>88</v>
      </c>
      <c r="AV860" s="13" t="s">
        <v>126</v>
      </c>
      <c r="AW860" s="13" t="s">
        <v>32</v>
      </c>
      <c r="AX860" s="13" t="s">
        <v>82</v>
      </c>
      <c r="AY860" s="166" t="s">
        <v>273</v>
      </c>
    </row>
    <row r="861" spans="2:65" s="1" customFormat="1" ht="24.2" customHeight="1">
      <c r="B861" s="143"/>
      <c r="C861" s="144" t="s">
        <v>1336</v>
      </c>
      <c r="D861" s="144" t="s">
        <v>274</v>
      </c>
      <c r="E861" s="145" t="s">
        <v>1337</v>
      </c>
      <c r="F861" s="146" t="s">
        <v>1338</v>
      </c>
      <c r="G861" s="147" t="s">
        <v>338</v>
      </c>
      <c r="H861" s="148">
        <v>3.375</v>
      </c>
      <c r="I861" s="149"/>
      <c r="J861" s="150">
        <f>ROUND(I861*H861,2)</f>
        <v>0</v>
      </c>
      <c r="K861" s="151"/>
      <c r="L861" s="32"/>
      <c r="M861" s="152" t="s">
        <v>1</v>
      </c>
      <c r="N861" s="153" t="s">
        <v>41</v>
      </c>
      <c r="P861" s="154">
        <f>O861*H861</f>
        <v>0</v>
      </c>
      <c r="Q861" s="154">
        <v>1.3134E-2</v>
      </c>
      <c r="R861" s="154">
        <f>Q861*H861</f>
        <v>4.4327249999999999E-2</v>
      </c>
      <c r="S861" s="154">
        <v>0</v>
      </c>
      <c r="T861" s="155">
        <f>S861*H861</f>
        <v>0</v>
      </c>
      <c r="AR861" s="156" t="s">
        <v>375</v>
      </c>
      <c r="AT861" s="156" t="s">
        <v>274</v>
      </c>
      <c r="AU861" s="156" t="s">
        <v>88</v>
      </c>
      <c r="AY861" s="17" t="s">
        <v>273</v>
      </c>
      <c r="BE861" s="157">
        <f>IF(N861="základná",J861,0)</f>
        <v>0</v>
      </c>
      <c r="BF861" s="157">
        <f>IF(N861="znížená",J861,0)</f>
        <v>0</v>
      </c>
      <c r="BG861" s="157">
        <f>IF(N861="zákl. prenesená",J861,0)</f>
        <v>0</v>
      </c>
      <c r="BH861" s="157">
        <f>IF(N861="zníž. prenesená",J861,0)</f>
        <v>0</v>
      </c>
      <c r="BI861" s="157">
        <f>IF(N861="nulová",J861,0)</f>
        <v>0</v>
      </c>
      <c r="BJ861" s="17" t="s">
        <v>88</v>
      </c>
      <c r="BK861" s="157">
        <f>ROUND(I861*H861,2)</f>
        <v>0</v>
      </c>
      <c r="BL861" s="17" t="s">
        <v>375</v>
      </c>
      <c r="BM861" s="156" t="s">
        <v>1339</v>
      </c>
    </row>
    <row r="862" spans="2:65" s="14" customFormat="1">
      <c r="B862" s="174"/>
      <c r="D862" s="159" t="s">
        <v>278</v>
      </c>
      <c r="E862" s="175" t="s">
        <v>1</v>
      </c>
      <c r="F862" s="176" t="s">
        <v>1340</v>
      </c>
      <c r="H862" s="177">
        <v>3.375</v>
      </c>
      <c r="I862" s="178"/>
      <c r="L862" s="174"/>
      <c r="M862" s="179"/>
      <c r="T862" s="180"/>
      <c r="AT862" s="175" t="s">
        <v>278</v>
      </c>
      <c r="AU862" s="175" t="s">
        <v>88</v>
      </c>
      <c r="AV862" s="14" t="s">
        <v>88</v>
      </c>
      <c r="AW862" s="14" t="s">
        <v>32</v>
      </c>
      <c r="AX862" s="14" t="s">
        <v>75</v>
      </c>
      <c r="AY862" s="175" t="s">
        <v>273</v>
      </c>
    </row>
    <row r="863" spans="2:65" s="13" customFormat="1">
      <c r="B863" s="165"/>
      <c r="D863" s="159" t="s">
        <v>278</v>
      </c>
      <c r="E863" s="166" t="s">
        <v>1</v>
      </c>
      <c r="F863" s="167" t="s">
        <v>285</v>
      </c>
      <c r="H863" s="168">
        <v>3.375</v>
      </c>
      <c r="I863" s="169"/>
      <c r="L863" s="165"/>
      <c r="M863" s="170"/>
      <c r="T863" s="171"/>
      <c r="AT863" s="166" t="s">
        <v>278</v>
      </c>
      <c r="AU863" s="166" t="s">
        <v>88</v>
      </c>
      <c r="AV863" s="13" t="s">
        <v>126</v>
      </c>
      <c r="AW863" s="13" t="s">
        <v>32</v>
      </c>
      <c r="AX863" s="13" t="s">
        <v>82</v>
      </c>
      <c r="AY863" s="166" t="s">
        <v>273</v>
      </c>
    </row>
    <row r="864" spans="2:65" s="1" customFormat="1" ht="24.2" customHeight="1">
      <c r="B864" s="143"/>
      <c r="C864" s="144" t="s">
        <v>1341</v>
      </c>
      <c r="D864" s="144" t="s">
        <v>274</v>
      </c>
      <c r="E864" s="145" t="s">
        <v>1342</v>
      </c>
      <c r="F864" s="146" t="s">
        <v>1343</v>
      </c>
      <c r="G864" s="147" t="s">
        <v>338</v>
      </c>
      <c r="H864" s="148">
        <v>199.24</v>
      </c>
      <c r="I864" s="149"/>
      <c r="J864" s="150">
        <f>ROUND(I864*H864,2)</f>
        <v>0</v>
      </c>
      <c r="K864" s="151"/>
      <c r="L864" s="32"/>
      <c r="M864" s="152" t="s">
        <v>1</v>
      </c>
      <c r="N864" s="153" t="s">
        <v>41</v>
      </c>
      <c r="P864" s="154">
        <f>O864*H864</f>
        <v>0</v>
      </c>
      <c r="Q864" s="154">
        <v>3.4479999999999997E-2</v>
      </c>
      <c r="R864" s="154">
        <f>Q864*H864</f>
        <v>6.8697951999999995</v>
      </c>
      <c r="S864" s="154">
        <v>0</v>
      </c>
      <c r="T864" s="155">
        <f>S864*H864</f>
        <v>0</v>
      </c>
      <c r="AR864" s="156" t="s">
        <v>375</v>
      </c>
      <c r="AT864" s="156" t="s">
        <v>274</v>
      </c>
      <c r="AU864" s="156" t="s">
        <v>88</v>
      </c>
      <c r="AY864" s="17" t="s">
        <v>273</v>
      </c>
      <c r="BE864" s="157">
        <f>IF(N864="základná",J864,0)</f>
        <v>0</v>
      </c>
      <c r="BF864" s="157">
        <f>IF(N864="znížená",J864,0)</f>
        <v>0</v>
      </c>
      <c r="BG864" s="157">
        <f>IF(N864="zákl. prenesená",J864,0)</f>
        <v>0</v>
      </c>
      <c r="BH864" s="157">
        <f>IF(N864="zníž. prenesená",J864,0)</f>
        <v>0</v>
      </c>
      <c r="BI864" s="157">
        <f>IF(N864="nulová",J864,0)</f>
        <v>0</v>
      </c>
      <c r="BJ864" s="17" t="s">
        <v>88</v>
      </c>
      <c r="BK864" s="157">
        <f>ROUND(I864*H864,2)</f>
        <v>0</v>
      </c>
      <c r="BL864" s="17" t="s">
        <v>375</v>
      </c>
      <c r="BM864" s="156" t="s">
        <v>1344</v>
      </c>
    </row>
    <row r="865" spans="2:51" s="12" customFormat="1">
      <c r="B865" s="158"/>
      <c r="D865" s="159" t="s">
        <v>278</v>
      </c>
      <c r="E865" s="160" t="s">
        <v>1</v>
      </c>
      <c r="F865" s="161" t="s">
        <v>1345</v>
      </c>
      <c r="H865" s="160" t="s">
        <v>1</v>
      </c>
      <c r="I865" s="162"/>
      <c r="L865" s="158"/>
      <c r="M865" s="163"/>
      <c r="T865" s="164"/>
      <c r="AT865" s="160" t="s">
        <v>278</v>
      </c>
      <c r="AU865" s="160" t="s">
        <v>88</v>
      </c>
      <c r="AV865" s="12" t="s">
        <v>82</v>
      </c>
      <c r="AW865" s="12" t="s">
        <v>32</v>
      </c>
      <c r="AX865" s="12" t="s">
        <v>75</v>
      </c>
      <c r="AY865" s="160" t="s">
        <v>273</v>
      </c>
    </row>
    <row r="866" spans="2:51" s="12" customFormat="1">
      <c r="B866" s="158"/>
      <c r="D866" s="159" t="s">
        <v>278</v>
      </c>
      <c r="E866" s="160" t="s">
        <v>1</v>
      </c>
      <c r="F866" s="161" t="s">
        <v>1346</v>
      </c>
      <c r="H866" s="160" t="s">
        <v>1</v>
      </c>
      <c r="I866" s="162"/>
      <c r="L866" s="158"/>
      <c r="M866" s="163"/>
      <c r="T866" s="164"/>
      <c r="AT866" s="160" t="s">
        <v>278</v>
      </c>
      <c r="AU866" s="160" t="s">
        <v>88</v>
      </c>
      <c r="AV866" s="12" t="s">
        <v>82</v>
      </c>
      <c r="AW866" s="12" t="s">
        <v>32</v>
      </c>
      <c r="AX866" s="12" t="s">
        <v>75</v>
      </c>
      <c r="AY866" s="160" t="s">
        <v>273</v>
      </c>
    </row>
    <row r="867" spans="2:51" s="12" customFormat="1">
      <c r="B867" s="158"/>
      <c r="D867" s="159" t="s">
        <v>278</v>
      </c>
      <c r="E867" s="160" t="s">
        <v>1</v>
      </c>
      <c r="F867" s="161" t="s">
        <v>1347</v>
      </c>
      <c r="H867" s="160" t="s">
        <v>1</v>
      </c>
      <c r="I867" s="162"/>
      <c r="L867" s="158"/>
      <c r="M867" s="163"/>
      <c r="T867" s="164"/>
      <c r="AT867" s="160" t="s">
        <v>278</v>
      </c>
      <c r="AU867" s="160" t="s">
        <v>88</v>
      </c>
      <c r="AV867" s="12" t="s">
        <v>82</v>
      </c>
      <c r="AW867" s="12" t="s">
        <v>32</v>
      </c>
      <c r="AX867" s="12" t="s">
        <v>75</v>
      </c>
      <c r="AY867" s="160" t="s">
        <v>273</v>
      </c>
    </row>
    <row r="868" spans="2:51" s="12" customFormat="1">
      <c r="B868" s="158"/>
      <c r="D868" s="159" t="s">
        <v>278</v>
      </c>
      <c r="E868" s="160" t="s">
        <v>1</v>
      </c>
      <c r="F868" s="161" t="s">
        <v>1348</v>
      </c>
      <c r="H868" s="160" t="s">
        <v>1</v>
      </c>
      <c r="I868" s="162"/>
      <c r="L868" s="158"/>
      <c r="M868" s="163"/>
      <c r="T868" s="164"/>
      <c r="AT868" s="160" t="s">
        <v>278</v>
      </c>
      <c r="AU868" s="160" t="s">
        <v>88</v>
      </c>
      <c r="AV868" s="12" t="s">
        <v>82</v>
      </c>
      <c r="AW868" s="12" t="s">
        <v>32</v>
      </c>
      <c r="AX868" s="12" t="s">
        <v>75</v>
      </c>
      <c r="AY868" s="160" t="s">
        <v>273</v>
      </c>
    </row>
    <row r="869" spans="2:51" s="12" customFormat="1">
      <c r="B869" s="158"/>
      <c r="D869" s="159" t="s">
        <v>278</v>
      </c>
      <c r="E869" s="160" t="s">
        <v>1</v>
      </c>
      <c r="F869" s="161" t="s">
        <v>1349</v>
      </c>
      <c r="H869" s="160" t="s">
        <v>1</v>
      </c>
      <c r="I869" s="162"/>
      <c r="L869" s="158"/>
      <c r="M869" s="163"/>
      <c r="T869" s="164"/>
      <c r="AT869" s="160" t="s">
        <v>278</v>
      </c>
      <c r="AU869" s="160" t="s">
        <v>88</v>
      </c>
      <c r="AV869" s="12" t="s">
        <v>82</v>
      </c>
      <c r="AW869" s="12" t="s">
        <v>32</v>
      </c>
      <c r="AX869" s="12" t="s">
        <v>75</v>
      </c>
      <c r="AY869" s="160" t="s">
        <v>273</v>
      </c>
    </row>
    <row r="870" spans="2:51" s="14" customFormat="1">
      <c r="B870" s="174"/>
      <c r="D870" s="159" t="s">
        <v>278</v>
      </c>
      <c r="E870" s="175" t="s">
        <v>1</v>
      </c>
      <c r="F870" s="176" t="s">
        <v>1350</v>
      </c>
      <c r="H870" s="177">
        <v>7.2</v>
      </c>
      <c r="I870" s="178"/>
      <c r="L870" s="174"/>
      <c r="M870" s="179"/>
      <c r="T870" s="180"/>
      <c r="AT870" s="175" t="s">
        <v>278</v>
      </c>
      <c r="AU870" s="175" t="s">
        <v>88</v>
      </c>
      <c r="AV870" s="14" t="s">
        <v>88</v>
      </c>
      <c r="AW870" s="14" t="s">
        <v>32</v>
      </c>
      <c r="AX870" s="14" t="s">
        <v>75</v>
      </c>
      <c r="AY870" s="175" t="s">
        <v>273</v>
      </c>
    </row>
    <row r="871" spans="2:51" s="14" customFormat="1">
      <c r="B871" s="174"/>
      <c r="D871" s="159" t="s">
        <v>278</v>
      </c>
      <c r="E871" s="175" t="s">
        <v>1</v>
      </c>
      <c r="F871" s="176" t="s">
        <v>1351</v>
      </c>
      <c r="H871" s="177">
        <v>5.76</v>
      </c>
      <c r="I871" s="178"/>
      <c r="L871" s="174"/>
      <c r="M871" s="179"/>
      <c r="T871" s="180"/>
      <c r="AT871" s="175" t="s">
        <v>278</v>
      </c>
      <c r="AU871" s="175" t="s">
        <v>88</v>
      </c>
      <c r="AV871" s="14" t="s">
        <v>88</v>
      </c>
      <c r="AW871" s="14" t="s">
        <v>32</v>
      </c>
      <c r="AX871" s="14" t="s">
        <v>75</v>
      </c>
      <c r="AY871" s="175" t="s">
        <v>273</v>
      </c>
    </row>
    <row r="872" spans="2:51" s="14" customFormat="1">
      <c r="B872" s="174"/>
      <c r="D872" s="159" t="s">
        <v>278</v>
      </c>
      <c r="E872" s="175" t="s">
        <v>1</v>
      </c>
      <c r="F872" s="176" t="s">
        <v>1352</v>
      </c>
      <c r="H872" s="177">
        <v>12.96</v>
      </c>
      <c r="I872" s="178"/>
      <c r="L872" s="174"/>
      <c r="M872" s="179"/>
      <c r="T872" s="180"/>
      <c r="AT872" s="175" t="s">
        <v>278</v>
      </c>
      <c r="AU872" s="175" t="s">
        <v>88</v>
      </c>
      <c r="AV872" s="14" t="s">
        <v>88</v>
      </c>
      <c r="AW872" s="14" t="s">
        <v>32</v>
      </c>
      <c r="AX872" s="14" t="s">
        <v>75</v>
      </c>
      <c r="AY872" s="175" t="s">
        <v>273</v>
      </c>
    </row>
    <row r="873" spans="2:51" s="14" customFormat="1">
      <c r="B873" s="174"/>
      <c r="D873" s="159" t="s">
        <v>278</v>
      </c>
      <c r="E873" s="175" t="s">
        <v>1</v>
      </c>
      <c r="F873" s="176" t="s">
        <v>1353</v>
      </c>
      <c r="H873" s="177">
        <v>14.52</v>
      </c>
      <c r="I873" s="178"/>
      <c r="L873" s="174"/>
      <c r="M873" s="179"/>
      <c r="T873" s="180"/>
      <c r="AT873" s="175" t="s">
        <v>278</v>
      </c>
      <c r="AU873" s="175" t="s">
        <v>88</v>
      </c>
      <c r="AV873" s="14" t="s">
        <v>88</v>
      </c>
      <c r="AW873" s="14" t="s">
        <v>32</v>
      </c>
      <c r="AX873" s="14" t="s">
        <v>75</v>
      </c>
      <c r="AY873" s="175" t="s">
        <v>273</v>
      </c>
    </row>
    <row r="874" spans="2:51" s="14" customFormat="1">
      <c r="B874" s="174"/>
      <c r="D874" s="159" t="s">
        <v>278</v>
      </c>
      <c r="E874" s="175" t="s">
        <v>1</v>
      </c>
      <c r="F874" s="176" t="s">
        <v>1354</v>
      </c>
      <c r="H874" s="177">
        <v>9.36</v>
      </c>
      <c r="I874" s="178"/>
      <c r="L874" s="174"/>
      <c r="M874" s="179"/>
      <c r="T874" s="180"/>
      <c r="AT874" s="175" t="s">
        <v>278</v>
      </c>
      <c r="AU874" s="175" t="s">
        <v>88</v>
      </c>
      <c r="AV874" s="14" t="s">
        <v>88</v>
      </c>
      <c r="AW874" s="14" t="s">
        <v>32</v>
      </c>
      <c r="AX874" s="14" t="s">
        <v>75</v>
      </c>
      <c r="AY874" s="175" t="s">
        <v>273</v>
      </c>
    </row>
    <row r="875" spans="2:51" s="15" customFormat="1">
      <c r="B875" s="181"/>
      <c r="D875" s="159" t="s">
        <v>278</v>
      </c>
      <c r="E875" s="182" t="s">
        <v>1</v>
      </c>
      <c r="F875" s="183" t="s">
        <v>1355</v>
      </c>
      <c r="H875" s="184">
        <v>49.8</v>
      </c>
      <c r="I875" s="185"/>
      <c r="L875" s="181"/>
      <c r="M875" s="186"/>
      <c r="T875" s="187"/>
      <c r="AT875" s="182" t="s">
        <v>278</v>
      </c>
      <c r="AU875" s="182" t="s">
        <v>88</v>
      </c>
      <c r="AV875" s="15" t="s">
        <v>104</v>
      </c>
      <c r="AW875" s="15" t="s">
        <v>32</v>
      </c>
      <c r="AX875" s="15" t="s">
        <v>75</v>
      </c>
      <c r="AY875" s="182" t="s">
        <v>273</v>
      </c>
    </row>
    <row r="876" spans="2:51" s="14" customFormat="1">
      <c r="B876" s="174"/>
      <c r="D876" s="159" t="s">
        <v>278</v>
      </c>
      <c r="E876" s="175" t="s">
        <v>1</v>
      </c>
      <c r="F876" s="176" t="s">
        <v>1356</v>
      </c>
      <c r="H876" s="177">
        <v>97.14</v>
      </c>
      <c r="I876" s="178"/>
      <c r="L876" s="174"/>
      <c r="M876" s="179"/>
      <c r="T876" s="180"/>
      <c r="AT876" s="175" t="s">
        <v>278</v>
      </c>
      <c r="AU876" s="175" t="s">
        <v>88</v>
      </c>
      <c r="AV876" s="14" t="s">
        <v>88</v>
      </c>
      <c r="AW876" s="14" t="s">
        <v>32</v>
      </c>
      <c r="AX876" s="14" t="s">
        <v>75</v>
      </c>
      <c r="AY876" s="175" t="s">
        <v>273</v>
      </c>
    </row>
    <row r="877" spans="2:51" s="14" customFormat="1">
      <c r="B877" s="174"/>
      <c r="D877" s="159" t="s">
        <v>278</v>
      </c>
      <c r="E877" s="175" t="s">
        <v>1</v>
      </c>
      <c r="F877" s="176" t="s">
        <v>1357</v>
      </c>
      <c r="H877" s="177">
        <v>47.98</v>
      </c>
      <c r="I877" s="178"/>
      <c r="L877" s="174"/>
      <c r="M877" s="179"/>
      <c r="T877" s="180"/>
      <c r="AT877" s="175" t="s">
        <v>278</v>
      </c>
      <c r="AU877" s="175" t="s">
        <v>88</v>
      </c>
      <c r="AV877" s="14" t="s">
        <v>88</v>
      </c>
      <c r="AW877" s="14" t="s">
        <v>32</v>
      </c>
      <c r="AX877" s="14" t="s">
        <v>75</v>
      </c>
      <c r="AY877" s="175" t="s">
        <v>273</v>
      </c>
    </row>
    <row r="878" spans="2:51" s="14" customFormat="1">
      <c r="B878" s="174"/>
      <c r="D878" s="159" t="s">
        <v>278</v>
      </c>
      <c r="E878" s="175" t="s">
        <v>1</v>
      </c>
      <c r="F878" s="176" t="s">
        <v>1358</v>
      </c>
      <c r="H878" s="177">
        <v>4.32</v>
      </c>
      <c r="I878" s="178"/>
      <c r="L878" s="174"/>
      <c r="M878" s="179"/>
      <c r="T878" s="180"/>
      <c r="AT878" s="175" t="s">
        <v>278</v>
      </c>
      <c r="AU878" s="175" t="s">
        <v>88</v>
      </c>
      <c r="AV878" s="14" t="s">
        <v>88</v>
      </c>
      <c r="AW878" s="14" t="s">
        <v>32</v>
      </c>
      <c r="AX878" s="14" t="s">
        <v>75</v>
      </c>
      <c r="AY878" s="175" t="s">
        <v>273</v>
      </c>
    </row>
    <row r="879" spans="2:51" s="15" customFormat="1">
      <c r="B879" s="181"/>
      <c r="D879" s="159" t="s">
        <v>278</v>
      </c>
      <c r="E879" s="182" t="s">
        <v>1</v>
      </c>
      <c r="F879" s="183" t="s">
        <v>1359</v>
      </c>
      <c r="H879" s="184">
        <v>149.44</v>
      </c>
      <c r="I879" s="185"/>
      <c r="L879" s="181"/>
      <c r="M879" s="186"/>
      <c r="T879" s="187"/>
      <c r="AT879" s="182" t="s">
        <v>278</v>
      </c>
      <c r="AU879" s="182" t="s">
        <v>88</v>
      </c>
      <c r="AV879" s="15" t="s">
        <v>104</v>
      </c>
      <c r="AW879" s="15" t="s">
        <v>32</v>
      </c>
      <c r="AX879" s="15" t="s">
        <v>75</v>
      </c>
      <c r="AY879" s="182" t="s">
        <v>273</v>
      </c>
    </row>
    <row r="880" spans="2:51" s="13" customFormat="1">
      <c r="B880" s="165"/>
      <c r="D880" s="159" t="s">
        <v>278</v>
      </c>
      <c r="E880" s="166" t="s">
        <v>212</v>
      </c>
      <c r="F880" s="167" t="s">
        <v>285</v>
      </c>
      <c r="H880" s="168">
        <v>199.24</v>
      </c>
      <c r="I880" s="169"/>
      <c r="L880" s="165"/>
      <c r="M880" s="170"/>
      <c r="T880" s="171"/>
      <c r="AT880" s="166" t="s">
        <v>278</v>
      </c>
      <c r="AU880" s="166" t="s">
        <v>88</v>
      </c>
      <c r="AV880" s="13" t="s">
        <v>126</v>
      </c>
      <c r="AW880" s="13" t="s">
        <v>32</v>
      </c>
      <c r="AX880" s="13" t="s">
        <v>82</v>
      </c>
      <c r="AY880" s="166" t="s">
        <v>273</v>
      </c>
    </row>
    <row r="881" spans="2:65" s="1" customFormat="1" ht="24.2" customHeight="1">
      <c r="B881" s="143"/>
      <c r="C881" s="144" t="s">
        <v>1360</v>
      </c>
      <c r="D881" s="144" t="s">
        <v>274</v>
      </c>
      <c r="E881" s="145" t="s">
        <v>1361</v>
      </c>
      <c r="F881" s="146" t="s">
        <v>1362</v>
      </c>
      <c r="G881" s="147" t="s">
        <v>338</v>
      </c>
      <c r="H881" s="148">
        <v>60.48</v>
      </c>
      <c r="I881" s="149"/>
      <c r="J881" s="150">
        <f>ROUND(I881*H881,2)</f>
        <v>0</v>
      </c>
      <c r="K881" s="151"/>
      <c r="L881" s="32"/>
      <c r="M881" s="152" t="s">
        <v>1</v>
      </c>
      <c r="N881" s="153" t="s">
        <v>41</v>
      </c>
      <c r="P881" s="154">
        <f>O881*H881</f>
        <v>0</v>
      </c>
      <c r="Q881" s="154">
        <v>3.4479999999999997E-2</v>
      </c>
      <c r="R881" s="154">
        <f>Q881*H881</f>
        <v>2.0853503999999998</v>
      </c>
      <c r="S881" s="154">
        <v>0</v>
      </c>
      <c r="T881" s="155">
        <f>S881*H881</f>
        <v>0</v>
      </c>
      <c r="AR881" s="156" t="s">
        <v>375</v>
      </c>
      <c r="AT881" s="156" t="s">
        <v>274</v>
      </c>
      <c r="AU881" s="156" t="s">
        <v>88</v>
      </c>
      <c r="AY881" s="17" t="s">
        <v>273</v>
      </c>
      <c r="BE881" s="157">
        <f>IF(N881="základná",J881,0)</f>
        <v>0</v>
      </c>
      <c r="BF881" s="157">
        <f>IF(N881="znížená",J881,0)</f>
        <v>0</v>
      </c>
      <c r="BG881" s="157">
        <f>IF(N881="zákl. prenesená",J881,0)</f>
        <v>0</v>
      </c>
      <c r="BH881" s="157">
        <f>IF(N881="zníž. prenesená",J881,0)</f>
        <v>0</v>
      </c>
      <c r="BI881" s="157">
        <f>IF(N881="nulová",J881,0)</f>
        <v>0</v>
      </c>
      <c r="BJ881" s="17" t="s">
        <v>88</v>
      </c>
      <c r="BK881" s="157">
        <f>ROUND(I881*H881,2)</f>
        <v>0</v>
      </c>
      <c r="BL881" s="17" t="s">
        <v>375</v>
      </c>
      <c r="BM881" s="156" t="s">
        <v>1363</v>
      </c>
    </row>
    <row r="882" spans="2:65" s="12" customFormat="1" ht="22.5">
      <c r="B882" s="158"/>
      <c r="D882" s="159" t="s">
        <v>278</v>
      </c>
      <c r="E882" s="160" t="s">
        <v>1</v>
      </c>
      <c r="F882" s="161" t="s">
        <v>1364</v>
      </c>
      <c r="H882" s="160" t="s">
        <v>1</v>
      </c>
      <c r="I882" s="162"/>
      <c r="L882" s="158"/>
      <c r="M882" s="163"/>
      <c r="T882" s="164"/>
      <c r="AT882" s="160" t="s">
        <v>278</v>
      </c>
      <c r="AU882" s="160" t="s">
        <v>88</v>
      </c>
      <c r="AV882" s="12" t="s">
        <v>82</v>
      </c>
      <c r="AW882" s="12" t="s">
        <v>32</v>
      </c>
      <c r="AX882" s="12" t="s">
        <v>75</v>
      </c>
      <c r="AY882" s="160" t="s">
        <v>273</v>
      </c>
    </row>
    <row r="883" spans="2:65" s="12" customFormat="1">
      <c r="B883" s="158"/>
      <c r="D883" s="159" t="s">
        <v>278</v>
      </c>
      <c r="E883" s="160" t="s">
        <v>1</v>
      </c>
      <c r="F883" s="161" t="s">
        <v>1365</v>
      </c>
      <c r="H883" s="160" t="s">
        <v>1</v>
      </c>
      <c r="I883" s="162"/>
      <c r="L883" s="158"/>
      <c r="M883" s="163"/>
      <c r="T883" s="164"/>
      <c r="AT883" s="160" t="s">
        <v>278</v>
      </c>
      <c r="AU883" s="160" t="s">
        <v>88</v>
      </c>
      <c r="AV883" s="12" t="s">
        <v>82</v>
      </c>
      <c r="AW883" s="12" t="s">
        <v>32</v>
      </c>
      <c r="AX883" s="12" t="s">
        <v>75</v>
      </c>
      <c r="AY883" s="160" t="s">
        <v>273</v>
      </c>
    </row>
    <row r="884" spans="2:65" s="12" customFormat="1" ht="22.5">
      <c r="B884" s="158"/>
      <c r="D884" s="159" t="s">
        <v>278</v>
      </c>
      <c r="E884" s="160" t="s">
        <v>1</v>
      </c>
      <c r="F884" s="161" t="s">
        <v>1366</v>
      </c>
      <c r="H884" s="160" t="s">
        <v>1</v>
      </c>
      <c r="I884" s="162"/>
      <c r="L884" s="158"/>
      <c r="M884" s="163"/>
      <c r="T884" s="164"/>
      <c r="AT884" s="160" t="s">
        <v>278</v>
      </c>
      <c r="AU884" s="160" t="s">
        <v>88</v>
      </c>
      <c r="AV884" s="12" t="s">
        <v>82</v>
      </c>
      <c r="AW884" s="12" t="s">
        <v>32</v>
      </c>
      <c r="AX884" s="12" t="s">
        <v>75</v>
      </c>
      <c r="AY884" s="160" t="s">
        <v>273</v>
      </c>
    </row>
    <row r="885" spans="2:65" s="12" customFormat="1" ht="22.5">
      <c r="B885" s="158"/>
      <c r="D885" s="159" t="s">
        <v>278</v>
      </c>
      <c r="E885" s="160" t="s">
        <v>1</v>
      </c>
      <c r="F885" s="161" t="s">
        <v>1367</v>
      </c>
      <c r="H885" s="160" t="s">
        <v>1</v>
      </c>
      <c r="I885" s="162"/>
      <c r="L885" s="158"/>
      <c r="M885" s="163"/>
      <c r="T885" s="164"/>
      <c r="AT885" s="160" t="s">
        <v>278</v>
      </c>
      <c r="AU885" s="160" t="s">
        <v>88</v>
      </c>
      <c r="AV885" s="12" t="s">
        <v>82</v>
      </c>
      <c r="AW885" s="12" t="s">
        <v>32</v>
      </c>
      <c r="AX885" s="12" t="s">
        <v>75</v>
      </c>
      <c r="AY885" s="160" t="s">
        <v>273</v>
      </c>
    </row>
    <row r="886" spans="2:65" s="12" customFormat="1" ht="22.5">
      <c r="B886" s="158"/>
      <c r="D886" s="159" t="s">
        <v>278</v>
      </c>
      <c r="E886" s="160" t="s">
        <v>1</v>
      </c>
      <c r="F886" s="161" t="s">
        <v>1368</v>
      </c>
      <c r="H886" s="160" t="s">
        <v>1</v>
      </c>
      <c r="I886" s="162"/>
      <c r="L886" s="158"/>
      <c r="M886" s="163"/>
      <c r="T886" s="164"/>
      <c r="AT886" s="160" t="s">
        <v>278</v>
      </c>
      <c r="AU886" s="160" t="s">
        <v>88</v>
      </c>
      <c r="AV886" s="12" t="s">
        <v>82</v>
      </c>
      <c r="AW886" s="12" t="s">
        <v>32</v>
      </c>
      <c r="AX886" s="12" t="s">
        <v>75</v>
      </c>
      <c r="AY886" s="160" t="s">
        <v>273</v>
      </c>
    </row>
    <row r="887" spans="2:65" s="12" customFormat="1">
      <c r="B887" s="158"/>
      <c r="D887" s="159" t="s">
        <v>278</v>
      </c>
      <c r="E887" s="160" t="s">
        <v>1</v>
      </c>
      <c r="F887" s="161" t="s">
        <v>1369</v>
      </c>
      <c r="H887" s="160" t="s">
        <v>1</v>
      </c>
      <c r="I887" s="162"/>
      <c r="L887" s="158"/>
      <c r="M887" s="163"/>
      <c r="T887" s="164"/>
      <c r="AT887" s="160" t="s">
        <v>278</v>
      </c>
      <c r="AU887" s="160" t="s">
        <v>88</v>
      </c>
      <c r="AV887" s="12" t="s">
        <v>82</v>
      </c>
      <c r="AW887" s="12" t="s">
        <v>32</v>
      </c>
      <c r="AX887" s="12" t="s">
        <v>75</v>
      </c>
      <c r="AY887" s="160" t="s">
        <v>273</v>
      </c>
    </row>
    <row r="888" spans="2:65" s="14" customFormat="1" ht="22.5">
      <c r="B888" s="174"/>
      <c r="D888" s="159" t="s">
        <v>278</v>
      </c>
      <c r="E888" s="175" t="s">
        <v>1</v>
      </c>
      <c r="F888" s="176" t="s">
        <v>1370</v>
      </c>
      <c r="H888" s="177">
        <v>60.48</v>
      </c>
      <c r="I888" s="178"/>
      <c r="L888" s="174"/>
      <c r="M888" s="179"/>
      <c r="T888" s="180"/>
      <c r="AT888" s="175" t="s">
        <v>278</v>
      </c>
      <c r="AU888" s="175" t="s">
        <v>88</v>
      </c>
      <c r="AV888" s="14" t="s">
        <v>88</v>
      </c>
      <c r="AW888" s="14" t="s">
        <v>32</v>
      </c>
      <c r="AX888" s="14" t="s">
        <v>75</v>
      </c>
      <c r="AY888" s="175" t="s">
        <v>273</v>
      </c>
    </row>
    <row r="889" spans="2:65" s="13" customFormat="1">
      <c r="B889" s="165"/>
      <c r="D889" s="159" t="s">
        <v>278</v>
      </c>
      <c r="E889" s="166" t="s">
        <v>214</v>
      </c>
      <c r="F889" s="167" t="s">
        <v>285</v>
      </c>
      <c r="H889" s="168">
        <v>60.48</v>
      </c>
      <c r="I889" s="169"/>
      <c r="L889" s="165"/>
      <c r="M889" s="170"/>
      <c r="T889" s="171"/>
      <c r="AT889" s="166" t="s">
        <v>278</v>
      </c>
      <c r="AU889" s="166" t="s">
        <v>88</v>
      </c>
      <c r="AV889" s="13" t="s">
        <v>126</v>
      </c>
      <c r="AW889" s="13" t="s">
        <v>32</v>
      </c>
      <c r="AX889" s="13" t="s">
        <v>82</v>
      </c>
      <c r="AY889" s="166" t="s">
        <v>273</v>
      </c>
    </row>
    <row r="890" spans="2:65" s="1" customFormat="1" ht="24.2" customHeight="1">
      <c r="B890" s="143"/>
      <c r="C890" s="144" t="s">
        <v>1371</v>
      </c>
      <c r="D890" s="144" t="s">
        <v>274</v>
      </c>
      <c r="E890" s="145" t="s">
        <v>1372</v>
      </c>
      <c r="F890" s="146" t="s">
        <v>1373</v>
      </c>
      <c r="G890" s="147" t="s">
        <v>338</v>
      </c>
      <c r="H890" s="148">
        <v>504.35</v>
      </c>
      <c r="I890" s="149"/>
      <c r="J890" s="150">
        <f>ROUND(I890*H890,2)</f>
        <v>0</v>
      </c>
      <c r="K890" s="151"/>
      <c r="L890" s="32"/>
      <c r="M890" s="152" t="s">
        <v>1</v>
      </c>
      <c r="N890" s="153" t="s">
        <v>41</v>
      </c>
      <c r="P890" s="154">
        <f>O890*H890</f>
        <v>0</v>
      </c>
      <c r="Q890" s="154">
        <v>3.4479999999999997E-2</v>
      </c>
      <c r="R890" s="154">
        <f>Q890*H890</f>
        <v>17.389987999999999</v>
      </c>
      <c r="S890" s="154">
        <v>0</v>
      </c>
      <c r="T890" s="155">
        <f>S890*H890</f>
        <v>0</v>
      </c>
      <c r="AR890" s="156" t="s">
        <v>375</v>
      </c>
      <c r="AT890" s="156" t="s">
        <v>274</v>
      </c>
      <c r="AU890" s="156" t="s">
        <v>88</v>
      </c>
      <c r="AY890" s="17" t="s">
        <v>273</v>
      </c>
      <c r="BE890" s="157">
        <f>IF(N890="základná",J890,0)</f>
        <v>0</v>
      </c>
      <c r="BF890" s="157">
        <f>IF(N890="znížená",J890,0)</f>
        <v>0</v>
      </c>
      <c r="BG890" s="157">
        <f>IF(N890="zákl. prenesená",J890,0)</f>
        <v>0</v>
      </c>
      <c r="BH890" s="157">
        <f>IF(N890="zníž. prenesená",J890,0)</f>
        <v>0</v>
      </c>
      <c r="BI890" s="157">
        <f>IF(N890="nulová",J890,0)</f>
        <v>0</v>
      </c>
      <c r="BJ890" s="17" t="s">
        <v>88</v>
      </c>
      <c r="BK890" s="157">
        <f>ROUND(I890*H890,2)</f>
        <v>0</v>
      </c>
      <c r="BL890" s="17" t="s">
        <v>375</v>
      </c>
      <c r="BM890" s="156" t="s">
        <v>1374</v>
      </c>
    </row>
    <row r="891" spans="2:65" s="12" customFormat="1">
      <c r="B891" s="158"/>
      <c r="D891" s="159" t="s">
        <v>278</v>
      </c>
      <c r="E891" s="160" t="s">
        <v>1</v>
      </c>
      <c r="F891" s="161" t="s">
        <v>1375</v>
      </c>
      <c r="H891" s="160" t="s">
        <v>1</v>
      </c>
      <c r="I891" s="162"/>
      <c r="L891" s="158"/>
      <c r="M891" s="163"/>
      <c r="T891" s="164"/>
      <c r="AT891" s="160" t="s">
        <v>278</v>
      </c>
      <c r="AU891" s="160" t="s">
        <v>88</v>
      </c>
      <c r="AV891" s="12" t="s">
        <v>82</v>
      </c>
      <c r="AW891" s="12" t="s">
        <v>32</v>
      </c>
      <c r="AX891" s="12" t="s">
        <v>75</v>
      </c>
      <c r="AY891" s="160" t="s">
        <v>273</v>
      </c>
    </row>
    <row r="892" spans="2:65" s="12" customFormat="1">
      <c r="B892" s="158"/>
      <c r="D892" s="159" t="s">
        <v>278</v>
      </c>
      <c r="E892" s="160" t="s">
        <v>1</v>
      </c>
      <c r="F892" s="161" t="s">
        <v>1365</v>
      </c>
      <c r="H892" s="160" t="s">
        <v>1</v>
      </c>
      <c r="I892" s="162"/>
      <c r="L892" s="158"/>
      <c r="M892" s="163"/>
      <c r="T892" s="164"/>
      <c r="AT892" s="160" t="s">
        <v>278</v>
      </c>
      <c r="AU892" s="160" t="s">
        <v>88</v>
      </c>
      <c r="AV892" s="12" t="s">
        <v>82</v>
      </c>
      <c r="AW892" s="12" t="s">
        <v>32</v>
      </c>
      <c r="AX892" s="12" t="s">
        <v>75</v>
      </c>
      <c r="AY892" s="160" t="s">
        <v>273</v>
      </c>
    </row>
    <row r="893" spans="2:65" s="12" customFormat="1">
      <c r="B893" s="158"/>
      <c r="D893" s="159" t="s">
        <v>278</v>
      </c>
      <c r="E893" s="160" t="s">
        <v>1</v>
      </c>
      <c r="F893" s="161" t="s">
        <v>1376</v>
      </c>
      <c r="H893" s="160" t="s">
        <v>1</v>
      </c>
      <c r="I893" s="162"/>
      <c r="L893" s="158"/>
      <c r="M893" s="163"/>
      <c r="T893" s="164"/>
      <c r="AT893" s="160" t="s">
        <v>278</v>
      </c>
      <c r="AU893" s="160" t="s">
        <v>88</v>
      </c>
      <c r="AV893" s="12" t="s">
        <v>82</v>
      </c>
      <c r="AW893" s="12" t="s">
        <v>32</v>
      </c>
      <c r="AX893" s="12" t="s">
        <v>75</v>
      </c>
      <c r="AY893" s="160" t="s">
        <v>273</v>
      </c>
    </row>
    <row r="894" spans="2:65" s="12" customFormat="1" ht="22.5">
      <c r="B894" s="158"/>
      <c r="D894" s="159" t="s">
        <v>278</v>
      </c>
      <c r="E894" s="160" t="s">
        <v>1</v>
      </c>
      <c r="F894" s="161" t="s">
        <v>1377</v>
      </c>
      <c r="H894" s="160" t="s">
        <v>1</v>
      </c>
      <c r="I894" s="162"/>
      <c r="L894" s="158"/>
      <c r="M894" s="163"/>
      <c r="T894" s="164"/>
      <c r="AT894" s="160" t="s">
        <v>278</v>
      </c>
      <c r="AU894" s="160" t="s">
        <v>88</v>
      </c>
      <c r="AV894" s="12" t="s">
        <v>82</v>
      </c>
      <c r="AW894" s="12" t="s">
        <v>32</v>
      </c>
      <c r="AX894" s="12" t="s">
        <v>75</v>
      </c>
      <c r="AY894" s="160" t="s">
        <v>273</v>
      </c>
    </row>
    <row r="895" spans="2:65" s="12" customFormat="1">
      <c r="B895" s="158"/>
      <c r="D895" s="159" t="s">
        <v>278</v>
      </c>
      <c r="E895" s="160" t="s">
        <v>1</v>
      </c>
      <c r="F895" s="161" t="s">
        <v>1378</v>
      </c>
      <c r="H895" s="160" t="s">
        <v>1</v>
      </c>
      <c r="I895" s="162"/>
      <c r="L895" s="158"/>
      <c r="M895" s="163"/>
      <c r="T895" s="164"/>
      <c r="AT895" s="160" t="s">
        <v>278</v>
      </c>
      <c r="AU895" s="160" t="s">
        <v>88</v>
      </c>
      <c r="AV895" s="12" t="s">
        <v>82</v>
      </c>
      <c r="AW895" s="12" t="s">
        <v>32</v>
      </c>
      <c r="AX895" s="12" t="s">
        <v>75</v>
      </c>
      <c r="AY895" s="160" t="s">
        <v>273</v>
      </c>
    </row>
    <row r="896" spans="2:65" s="12" customFormat="1">
      <c r="B896" s="158"/>
      <c r="D896" s="159" t="s">
        <v>278</v>
      </c>
      <c r="E896" s="160" t="s">
        <v>1</v>
      </c>
      <c r="F896" s="161" t="s">
        <v>1379</v>
      </c>
      <c r="H896" s="160" t="s">
        <v>1</v>
      </c>
      <c r="I896" s="162"/>
      <c r="L896" s="158"/>
      <c r="M896" s="163"/>
      <c r="T896" s="164"/>
      <c r="AT896" s="160" t="s">
        <v>278</v>
      </c>
      <c r="AU896" s="160" t="s">
        <v>88</v>
      </c>
      <c r="AV896" s="12" t="s">
        <v>82</v>
      </c>
      <c r="AW896" s="12" t="s">
        <v>32</v>
      </c>
      <c r="AX896" s="12" t="s">
        <v>75</v>
      </c>
      <c r="AY896" s="160" t="s">
        <v>273</v>
      </c>
    </row>
    <row r="897" spans="2:65" s="12" customFormat="1" ht="22.5">
      <c r="B897" s="158"/>
      <c r="D897" s="159" t="s">
        <v>278</v>
      </c>
      <c r="E897" s="160" t="s">
        <v>1</v>
      </c>
      <c r="F897" s="161" t="s">
        <v>1380</v>
      </c>
      <c r="H897" s="160" t="s">
        <v>1</v>
      </c>
      <c r="I897" s="162"/>
      <c r="L897" s="158"/>
      <c r="M897" s="163"/>
      <c r="T897" s="164"/>
      <c r="AT897" s="160" t="s">
        <v>278</v>
      </c>
      <c r="AU897" s="160" t="s">
        <v>88</v>
      </c>
      <c r="AV897" s="12" t="s">
        <v>82</v>
      </c>
      <c r="AW897" s="12" t="s">
        <v>32</v>
      </c>
      <c r="AX897" s="12" t="s">
        <v>75</v>
      </c>
      <c r="AY897" s="160" t="s">
        <v>273</v>
      </c>
    </row>
    <row r="898" spans="2:65" s="12" customFormat="1">
      <c r="B898" s="158"/>
      <c r="D898" s="159" t="s">
        <v>278</v>
      </c>
      <c r="E898" s="160" t="s">
        <v>1</v>
      </c>
      <c r="F898" s="161" t="s">
        <v>1381</v>
      </c>
      <c r="H898" s="160" t="s">
        <v>1</v>
      </c>
      <c r="I898" s="162"/>
      <c r="L898" s="158"/>
      <c r="M898" s="163"/>
      <c r="T898" s="164"/>
      <c r="AT898" s="160" t="s">
        <v>278</v>
      </c>
      <c r="AU898" s="160" t="s">
        <v>88</v>
      </c>
      <c r="AV898" s="12" t="s">
        <v>82</v>
      </c>
      <c r="AW898" s="12" t="s">
        <v>32</v>
      </c>
      <c r="AX898" s="12" t="s">
        <v>75</v>
      </c>
      <c r="AY898" s="160" t="s">
        <v>273</v>
      </c>
    </row>
    <row r="899" spans="2:65" s="14" customFormat="1">
      <c r="B899" s="174"/>
      <c r="D899" s="159" t="s">
        <v>278</v>
      </c>
      <c r="E899" s="175" t="s">
        <v>1</v>
      </c>
      <c r="F899" s="176" t="s">
        <v>1382</v>
      </c>
      <c r="H899" s="177">
        <v>401.98</v>
      </c>
      <c r="I899" s="178"/>
      <c r="L899" s="174"/>
      <c r="M899" s="179"/>
      <c r="T899" s="180"/>
      <c r="AT899" s="175" t="s">
        <v>278</v>
      </c>
      <c r="AU899" s="175" t="s">
        <v>88</v>
      </c>
      <c r="AV899" s="14" t="s">
        <v>88</v>
      </c>
      <c r="AW899" s="14" t="s">
        <v>32</v>
      </c>
      <c r="AX899" s="14" t="s">
        <v>75</v>
      </c>
      <c r="AY899" s="175" t="s">
        <v>273</v>
      </c>
    </row>
    <row r="900" spans="2:65" s="14" customFormat="1">
      <c r="B900" s="174"/>
      <c r="D900" s="159" t="s">
        <v>278</v>
      </c>
      <c r="E900" s="175" t="s">
        <v>1</v>
      </c>
      <c r="F900" s="176" t="s">
        <v>1383</v>
      </c>
      <c r="H900" s="177">
        <v>156.93</v>
      </c>
      <c r="I900" s="178"/>
      <c r="L900" s="174"/>
      <c r="M900" s="179"/>
      <c r="T900" s="180"/>
      <c r="AT900" s="175" t="s">
        <v>278</v>
      </c>
      <c r="AU900" s="175" t="s">
        <v>88</v>
      </c>
      <c r="AV900" s="14" t="s">
        <v>88</v>
      </c>
      <c r="AW900" s="14" t="s">
        <v>32</v>
      </c>
      <c r="AX900" s="14" t="s">
        <v>75</v>
      </c>
      <c r="AY900" s="175" t="s">
        <v>273</v>
      </c>
    </row>
    <row r="901" spans="2:65" s="14" customFormat="1">
      <c r="B901" s="174"/>
      <c r="D901" s="159" t="s">
        <v>278</v>
      </c>
      <c r="E901" s="175" t="s">
        <v>1</v>
      </c>
      <c r="F901" s="176" t="s">
        <v>1384</v>
      </c>
      <c r="H901" s="177">
        <v>46.9</v>
      </c>
      <c r="I901" s="178"/>
      <c r="L901" s="174"/>
      <c r="M901" s="179"/>
      <c r="T901" s="180"/>
      <c r="AT901" s="175" t="s">
        <v>278</v>
      </c>
      <c r="AU901" s="175" t="s">
        <v>88</v>
      </c>
      <c r="AV901" s="14" t="s">
        <v>88</v>
      </c>
      <c r="AW901" s="14" t="s">
        <v>32</v>
      </c>
      <c r="AX901" s="14" t="s">
        <v>75</v>
      </c>
      <c r="AY901" s="175" t="s">
        <v>273</v>
      </c>
    </row>
    <row r="902" spans="2:65" s="14" customFormat="1">
      <c r="B902" s="174"/>
      <c r="D902" s="159" t="s">
        <v>278</v>
      </c>
      <c r="E902" s="175" t="s">
        <v>1</v>
      </c>
      <c r="F902" s="176" t="s">
        <v>1385</v>
      </c>
      <c r="H902" s="177">
        <v>150.82</v>
      </c>
      <c r="I902" s="178"/>
      <c r="L902" s="174"/>
      <c r="M902" s="179"/>
      <c r="T902" s="180"/>
      <c r="AT902" s="175" t="s">
        <v>278</v>
      </c>
      <c r="AU902" s="175" t="s">
        <v>88</v>
      </c>
      <c r="AV902" s="14" t="s">
        <v>88</v>
      </c>
      <c r="AW902" s="14" t="s">
        <v>32</v>
      </c>
      <c r="AX902" s="14" t="s">
        <v>75</v>
      </c>
      <c r="AY902" s="175" t="s">
        <v>273</v>
      </c>
    </row>
    <row r="903" spans="2:65" s="14" customFormat="1">
      <c r="B903" s="174"/>
      <c r="D903" s="159" t="s">
        <v>278</v>
      </c>
      <c r="E903" s="175" t="s">
        <v>1</v>
      </c>
      <c r="F903" s="176" t="s">
        <v>1386</v>
      </c>
      <c r="H903" s="177">
        <v>7.44</v>
      </c>
      <c r="I903" s="178"/>
      <c r="L903" s="174"/>
      <c r="M903" s="179"/>
      <c r="T903" s="180"/>
      <c r="AT903" s="175" t="s">
        <v>278</v>
      </c>
      <c r="AU903" s="175" t="s">
        <v>88</v>
      </c>
      <c r="AV903" s="14" t="s">
        <v>88</v>
      </c>
      <c r="AW903" s="14" t="s">
        <v>32</v>
      </c>
      <c r="AX903" s="14" t="s">
        <v>75</v>
      </c>
      <c r="AY903" s="175" t="s">
        <v>273</v>
      </c>
    </row>
    <row r="904" spans="2:65" s="15" customFormat="1">
      <c r="B904" s="181"/>
      <c r="D904" s="159" t="s">
        <v>278</v>
      </c>
      <c r="E904" s="182" t="s">
        <v>1</v>
      </c>
      <c r="F904" s="183" t="s">
        <v>1387</v>
      </c>
      <c r="H904" s="184">
        <v>764.07</v>
      </c>
      <c r="I904" s="185"/>
      <c r="L904" s="181"/>
      <c r="M904" s="186"/>
      <c r="T904" s="187"/>
      <c r="AT904" s="182" t="s">
        <v>278</v>
      </c>
      <c r="AU904" s="182" t="s">
        <v>88</v>
      </c>
      <c r="AV904" s="15" t="s">
        <v>104</v>
      </c>
      <c r="AW904" s="15" t="s">
        <v>32</v>
      </c>
      <c r="AX904" s="15" t="s">
        <v>75</v>
      </c>
      <c r="AY904" s="182" t="s">
        <v>273</v>
      </c>
    </row>
    <row r="905" spans="2:65" s="14" customFormat="1">
      <c r="B905" s="174"/>
      <c r="D905" s="159" t="s">
        <v>278</v>
      </c>
      <c r="E905" s="175" t="s">
        <v>1</v>
      </c>
      <c r="F905" s="176" t="s">
        <v>1388</v>
      </c>
      <c r="H905" s="177">
        <v>-259.72000000000003</v>
      </c>
      <c r="I905" s="178"/>
      <c r="L905" s="174"/>
      <c r="M905" s="179"/>
      <c r="T905" s="180"/>
      <c r="AT905" s="175" t="s">
        <v>278</v>
      </c>
      <c r="AU905" s="175" t="s">
        <v>88</v>
      </c>
      <c r="AV905" s="14" t="s">
        <v>88</v>
      </c>
      <c r="AW905" s="14" t="s">
        <v>32</v>
      </c>
      <c r="AX905" s="14" t="s">
        <v>75</v>
      </c>
      <c r="AY905" s="175" t="s">
        <v>273</v>
      </c>
    </row>
    <row r="906" spans="2:65" s="15" customFormat="1">
      <c r="B906" s="181"/>
      <c r="D906" s="159" t="s">
        <v>278</v>
      </c>
      <c r="E906" s="182" t="s">
        <v>1</v>
      </c>
      <c r="F906" s="183" t="s">
        <v>598</v>
      </c>
      <c r="H906" s="184">
        <v>-259.72000000000003</v>
      </c>
      <c r="I906" s="185"/>
      <c r="L906" s="181"/>
      <c r="M906" s="186"/>
      <c r="T906" s="187"/>
      <c r="AT906" s="182" t="s">
        <v>278</v>
      </c>
      <c r="AU906" s="182" t="s">
        <v>88</v>
      </c>
      <c r="AV906" s="15" t="s">
        <v>104</v>
      </c>
      <c r="AW906" s="15" t="s">
        <v>32</v>
      </c>
      <c r="AX906" s="15" t="s">
        <v>75</v>
      </c>
      <c r="AY906" s="182" t="s">
        <v>273</v>
      </c>
    </row>
    <row r="907" spans="2:65" s="13" customFormat="1">
      <c r="B907" s="165"/>
      <c r="D907" s="159" t="s">
        <v>278</v>
      </c>
      <c r="E907" s="166" t="s">
        <v>210</v>
      </c>
      <c r="F907" s="167" t="s">
        <v>285</v>
      </c>
      <c r="H907" s="168">
        <v>504.35</v>
      </c>
      <c r="I907" s="169"/>
      <c r="L907" s="165"/>
      <c r="M907" s="170"/>
      <c r="T907" s="171"/>
      <c r="AT907" s="166" t="s">
        <v>278</v>
      </c>
      <c r="AU907" s="166" t="s">
        <v>88</v>
      </c>
      <c r="AV907" s="13" t="s">
        <v>126</v>
      </c>
      <c r="AW907" s="13" t="s">
        <v>32</v>
      </c>
      <c r="AX907" s="13" t="s">
        <v>82</v>
      </c>
      <c r="AY907" s="166" t="s">
        <v>273</v>
      </c>
    </row>
    <row r="908" spans="2:65" s="1" customFormat="1" ht="16.5" customHeight="1">
      <c r="B908" s="143"/>
      <c r="C908" s="144" t="s">
        <v>1389</v>
      </c>
      <c r="D908" s="144" t="s">
        <v>274</v>
      </c>
      <c r="E908" s="145" t="s">
        <v>1390</v>
      </c>
      <c r="F908" s="146" t="s">
        <v>1391</v>
      </c>
      <c r="G908" s="147" t="s">
        <v>338</v>
      </c>
      <c r="H908" s="148">
        <v>764.07</v>
      </c>
      <c r="I908" s="149"/>
      <c r="J908" s="150">
        <f>ROUND(I908*H908,2)</f>
        <v>0</v>
      </c>
      <c r="K908" s="151"/>
      <c r="L908" s="32"/>
      <c r="M908" s="152" t="s">
        <v>1</v>
      </c>
      <c r="N908" s="153" t="s">
        <v>41</v>
      </c>
      <c r="P908" s="154">
        <f>O908*H908</f>
        <v>0</v>
      </c>
      <c r="Q908" s="154">
        <v>0</v>
      </c>
      <c r="R908" s="154">
        <f>Q908*H908</f>
        <v>0</v>
      </c>
      <c r="S908" s="154">
        <v>0</v>
      </c>
      <c r="T908" s="155">
        <f>S908*H908</f>
        <v>0</v>
      </c>
      <c r="AR908" s="156" t="s">
        <v>375</v>
      </c>
      <c r="AT908" s="156" t="s">
        <v>274</v>
      </c>
      <c r="AU908" s="156" t="s">
        <v>88</v>
      </c>
      <c r="AY908" s="17" t="s">
        <v>273</v>
      </c>
      <c r="BE908" s="157">
        <f>IF(N908="základná",J908,0)</f>
        <v>0</v>
      </c>
      <c r="BF908" s="157">
        <f>IF(N908="znížená",J908,0)</f>
        <v>0</v>
      </c>
      <c r="BG908" s="157">
        <f>IF(N908="zákl. prenesená",J908,0)</f>
        <v>0</v>
      </c>
      <c r="BH908" s="157">
        <f>IF(N908="zníž. prenesená",J908,0)</f>
        <v>0</v>
      </c>
      <c r="BI908" s="157">
        <f>IF(N908="nulová",J908,0)</f>
        <v>0</v>
      </c>
      <c r="BJ908" s="17" t="s">
        <v>88</v>
      </c>
      <c r="BK908" s="157">
        <f>ROUND(I908*H908,2)</f>
        <v>0</v>
      </c>
      <c r="BL908" s="17" t="s">
        <v>375</v>
      </c>
      <c r="BM908" s="156" t="s">
        <v>1392</v>
      </c>
    </row>
    <row r="909" spans="2:65" s="14" customFormat="1">
      <c r="B909" s="174"/>
      <c r="D909" s="159" t="s">
        <v>278</v>
      </c>
      <c r="E909" s="175" t="s">
        <v>1</v>
      </c>
      <c r="F909" s="176" t="s">
        <v>1393</v>
      </c>
      <c r="H909" s="177">
        <v>764.07</v>
      </c>
      <c r="I909" s="178"/>
      <c r="L909" s="174"/>
      <c r="M909" s="179"/>
      <c r="T909" s="180"/>
      <c r="AT909" s="175" t="s">
        <v>278</v>
      </c>
      <c r="AU909" s="175" t="s">
        <v>88</v>
      </c>
      <c r="AV909" s="14" t="s">
        <v>88</v>
      </c>
      <c r="AW909" s="14" t="s">
        <v>32</v>
      </c>
      <c r="AX909" s="14" t="s">
        <v>75</v>
      </c>
      <c r="AY909" s="175" t="s">
        <v>273</v>
      </c>
    </row>
    <row r="910" spans="2:65" s="13" customFormat="1">
      <c r="B910" s="165"/>
      <c r="D910" s="159" t="s">
        <v>278</v>
      </c>
      <c r="E910" s="166" t="s">
        <v>1</v>
      </c>
      <c r="F910" s="167" t="s">
        <v>285</v>
      </c>
      <c r="H910" s="168">
        <v>764.07</v>
      </c>
      <c r="I910" s="169"/>
      <c r="L910" s="165"/>
      <c r="M910" s="170"/>
      <c r="T910" s="171"/>
      <c r="AT910" s="166" t="s">
        <v>278</v>
      </c>
      <c r="AU910" s="166" t="s">
        <v>88</v>
      </c>
      <c r="AV910" s="13" t="s">
        <v>126</v>
      </c>
      <c r="AW910" s="13" t="s">
        <v>32</v>
      </c>
      <c r="AX910" s="13" t="s">
        <v>82</v>
      </c>
      <c r="AY910" s="166" t="s">
        <v>273</v>
      </c>
    </row>
    <row r="911" spans="2:65" s="1" customFormat="1" ht="33" customHeight="1">
      <c r="B911" s="143"/>
      <c r="C911" s="144" t="s">
        <v>1394</v>
      </c>
      <c r="D911" s="199" t="s">
        <v>274</v>
      </c>
      <c r="E911" s="145" t="s">
        <v>1395</v>
      </c>
      <c r="F911" s="146" t="s">
        <v>1396</v>
      </c>
      <c r="G911" s="147" t="s">
        <v>318</v>
      </c>
      <c r="H911" s="148">
        <v>7</v>
      </c>
      <c r="I911" s="149"/>
      <c r="J911" s="150">
        <f>ROUND(I911*H911,2)</f>
        <v>0</v>
      </c>
      <c r="K911" s="151"/>
      <c r="L911" s="32"/>
      <c r="M911" s="152" t="s">
        <v>1</v>
      </c>
      <c r="N911" s="153" t="s">
        <v>41</v>
      </c>
      <c r="P911" s="154">
        <f>O911*H911</f>
        <v>0</v>
      </c>
      <c r="Q911" s="154">
        <v>2.24E-4</v>
      </c>
      <c r="R911" s="154">
        <f>Q911*H911</f>
        <v>1.5679999999999999E-3</v>
      </c>
      <c r="S911" s="154">
        <v>0</v>
      </c>
      <c r="T911" s="155">
        <f>S911*H911</f>
        <v>0</v>
      </c>
      <c r="AR911" s="156" t="s">
        <v>375</v>
      </c>
      <c r="AT911" s="156" t="s">
        <v>274</v>
      </c>
      <c r="AU911" s="156" t="s">
        <v>88</v>
      </c>
      <c r="AY911" s="17" t="s">
        <v>273</v>
      </c>
      <c r="BE911" s="157">
        <f>IF(N911="základná",J911,0)</f>
        <v>0</v>
      </c>
      <c r="BF911" s="157">
        <f>IF(N911="znížená",J911,0)</f>
        <v>0</v>
      </c>
      <c r="BG911" s="157">
        <f>IF(N911="zákl. prenesená",J911,0)</f>
        <v>0</v>
      </c>
      <c r="BH911" s="157">
        <f>IF(N911="zníž. prenesená",J911,0)</f>
        <v>0</v>
      </c>
      <c r="BI911" s="157">
        <f>IF(N911="nulová",J911,0)</f>
        <v>0</v>
      </c>
      <c r="BJ911" s="17" t="s">
        <v>88</v>
      </c>
      <c r="BK911" s="157">
        <f>ROUND(I911*H911,2)</f>
        <v>0</v>
      </c>
      <c r="BL911" s="17" t="s">
        <v>375</v>
      </c>
      <c r="BM911" s="156" t="s">
        <v>1397</v>
      </c>
    </row>
    <row r="912" spans="2:65" s="14" customFormat="1">
      <c r="B912" s="174"/>
      <c r="D912" s="159" t="s">
        <v>278</v>
      </c>
      <c r="E912" s="175" t="s">
        <v>1</v>
      </c>
      <c r="F912" s="176" t="s">
        <v>1398</v>
      </c>
      <c r="H912" s="177">
        <v>7</v>
      </c>
      <c r="I912" s="178"/>
      <c r="L912" s="174"/>
      <c r="M912" s="179"/>
      <c r="T912" s="180"/>
      <c r="AT912" s="175" t="s">
        <v>278</v>
      </c>
      <c r="AU912" s="175" t="s">
        <v>88</v>
      </c>
      <c r="AV912" s="14" t="s">
        <v>88</v>
      </c>
      <c r="AW912" s="14" t="s">
        <v>32</v>
      </c>
      <c r="AX912" s="14" t="s">
        <v>82</v>
      </c>
      <c r="AY912" s="175" t="s">
        <v>273</v>
      </c>
    </row>
    <row r="913" spans="2:65" s="1" customFormat="1" ht="24.2" customHeight="1">
      <c r="B913" s="143"/>
      <c r="C913" s="188" t="s">
        <v>1399</v>
      </c>
      <c r="D913" s="201" t="s">
        <v>523</v>
      </c>
      <c r="E913" s="189" t="s">
        <v>1400</v>
      </c>
      <c r="F913" s="190" t="s">
        <v>1401</v>
      </c>
      <c r="G913" s="191" t="s">
        <v>318</v>
      </c>
      <c r="H913" s="192">
        <v>7</v>
      </c>
      <c r="I913" s="193"/>
      <c r="J913" s="194">
        <f>ROUND(I913*H913,2)</f>
        <v>0</v>
      </c>
      <c r="K913" s="195"/>
      <c r="L913" s="196"/>
      <c r="M913" s="197" t="s">
        <v>1</v>
      </c>
      <c r="N913" s="198" t="s">
        <v>41</v>
      </c>
      <c r="P913" s="154">
        <f>O913*H913</f>
        <v>0</v>
      </c>
      <c r="Q913" s="154">
        <v>1.5310000000000001E-2</v>
      </c>
      <c r="R913" s="154">
        <f>Q913*H913</f>
        <v>0.10717</v>
      </c>
      <c r="S913" s="154">
        <v>0</v>
      </c>
      <c r="T913" s="155">
        <f>S913*H913</f>
        <v>0</v>
      </c>
      <c r="AR913" s="156" t="s">
        <v>449</v>
      </c>
      <c r="AT913" s="156" t="s">
        <v>523</v>
      </c>
      <c r="AU913" s="156" t="s">
        <v>88</v>
      </c>
      <c r="AY913" s="17" t="s">
        <v>273</v>
      </c>
      <c r="BE913" s="157">
        <f>IF(N913="základná",J913,0)</f>
        <v>0</v>
      </c>
      <c r="BF913" s="157">
        <f>IF(N913="znížená",J913,0)</f>
        <v>0</v>
      </c>
      <c r="BG913" s="157">
        <f>IF(N913="zákl. prenesená",J913,0)</f>
        <v>0</v>
      </c>
      <c r="BH913" s="157">
        <f>IF(N913="zníž. prenesená",J913,0)</f>
        <v>0</v>
      </c>
      <c r="BI913" s="157">
        <f>IF(N913="nulová",J913,0)</f>
        <v>0</v>
      </c>
      <c r="BJ913" s="17" t="s">
        <v>88</v>
      </c>
      <c r="BK913" s="157">
        <f>ROUND(I913*H913,2)</f>
        <v>0</v>
      </c>
      <c r="BL913" s="17" t="s">
        <v>375</v>
      </c>
      <c r="BM913" s="156" t="s">
        <v>1402</v>
      </c>
    </row>
    <row r="914" spans="2:65" s="1" customFormat="1" ht="33" customHeight="1">
      <c r="B914" s="143"/>
      <c r="C914" s="144" t="s">
        <v>1403</v>
      </c>
      <c r="D914" s="144" t="s">
        <v>274</v>
      </c>
      <c r="E914" s="145" t="s">
        <v>1404</v>
      </c>
      <c r="F914" s="146" t="s">
        <v>1405</v>
      </c>
      <c r="G914" s="147" t="s">
        <v>344</v>
      </c>
      <c r="H914" s="148">
        <v>820</v>
      </c>
      <c r="I914" s="149"/>
      <c r="J914" s="150">
        <f>ROUND(I914*H914,2)</f>
        <v>0</v>
      </c>
      <c r="K914" s="151"/>
      <c r="L914" s="32"/>
      <c r="M914" s="152" t="s">
        <v>1</v>
      </c>
      <c r="N914" s="153" t="s">
        <v>41</v>
      </c>
      <c r="P914" s="154">
        <f>O914*H914</f>
        <v>0</v>
      </c>
      <c r="Q914" s="154">
        <v>5.0000000000000002E-5</v>
      </c>
      <c r="R914" s="154">
        <f>Q914*H914</f>
        <v>4.1000000000000002E-2</v>
      </c>
      <c r="S914" s="154">
        <v>0</v>
      </c>
      <c r="T914" s="155">
        <f>S914*H914</f>
        <v>0</v>
      </c>
      <c r="AR914" s="156" t="s">
        <v>375</v>
      </c>
      <c r="AT914" s="156" t="s">
        <v>274</v>
      </c>
      <c r="AU914" s="156" t="s">
        <v>88</v>
      </c>
      <c r="AY914" s="17" t="s">
        <v>273</v>
      </c>
      <c r="BE914" s="157">
        <f>IF(N914="základná",J914,0)</f>
        <v>0</v>
      </c>
      <c r="BF914" s="157">
        <f>IF(N914="znížená",J914,0)</f>
        <v>0</v>
      </c>
      <c r="BG914" s="157">
        <f>IF(N914="zákl. prenesená",J914,0)</f>
        <v>0</v>
      </c>
      <c r="BH914" s="157">
        <f>IF(N914="zníž. prenesená",J914,0)</f>
        <v>0</v>
      </c>
      <c r="BI914" s="157">
        <f>IF(N914="nulová",J914,0)</f>
        <v>0</v>
      </c>
      <c r="BJ914" s="17" t="s">
        <v>88</v>
      </c>
      <c r="BK914" s="157">
        <f>ROUND(I914*H914,2)</f>
        <v>0</v>
      </c>
      <c r="BL914" s="17" t="s">
        <v>375</v>
      </c>
      <c r="BM914" s="156" t="s">
        <v>1406</v>
      </c>
    </row>
    <row r="915" spans="2:65" s="1" customFormat="1" ht="24.2" customHeight="1">
      <c r="B915" s="143"/>
      <c r="C915" s="144" t="s">
        <v>1407</v>
      </c>
      <c r="D915" s="144" t="s">
        <v>274</v>
      </c>
      <c r="E915" s="145" t="s">
        <v>1408</v>
      </c>
      <c r="F915" s="146" t="s">
        <v>1409</v>
      </c>
      <c r="G915" s="147" t="s">
        <v>318</v>
      </c>
      <c r="H915" s="148">
        <v>1</v>
      </c>
      <c r="I915" s="149"/>
      <c r="J915" s="150">
        <f>ROUND(I915*H915,2)</f>
        <v>0</v>
      </c>
      <c r="K915" s="151"/>
      <c r="L915" s="32"/>
      <c r="M915" s="152" t="s">
        <v>1</v>
      </c>
      <c r="N915" s="153" t="s">
        <v>41</v>
      </c>
      <c r="P915" s="154">
        <f>O915*H915</f>
        <v>0</v>
      </c>
      <c r="Q915" s="154">
        <v>0</v>
      </c>
      <c r="R915" s="154">
        <f>Q915*H915</f>
        <v>0</v>
      </c>
      <c r="S915" s="154">
        <v>0</v>
      </c>
      <c r="T915" s="155">
        <f>S915*H915</f>
        <v>0</v>
      </c>
      <c r="AR915" s="156" t="s">
        <v>375</v>
      </c>
      <c r="AT915" s="156" t="s">
        <v>274</v>
      </c>
      <c r="AU915" s="156" t="s">
        <v>88</v>
      </c>
      <c r="AY915" s="17" t="s">
        <v>273</v>
      </c>
      <c r="BE915" s="157">
        <f>IF(N915="základná",J915,0)</f>
        <v>0</v>
      </c>
      <c r="BF915" s="157">
        <f>IF(N915="znížená",J915,0)</f>
        <v>0</v>
      </c>
      <c r="BG915" s="157">
        <f>IF(N915="zákl. prenesená",J915,0)</f>
        <v>0</v>
      </c>
      <c r="BH915" s="157">
        <f>IF(N915="zníž. prenesená",J915,0)</f>
        <v>0</v>
      </c>
      <c r="BI915" s="157">
        <f>IF(N915="nulová",J915,0)</f>
        <v>0</v>
      </c>
      <c r="BJ915" s="17" t="s">
        <v>88</v>
      </c>
      <c r="BK915" s="157">
        <f>ROUND(I915*H915,2)</f>
        <v>0</v>
      </c>
      <c r="BL915" s="17" t="s">
        <v>375</v>
      </c>
      <c r="BM915" s="156" t="s">
        <v>1410</v>
      </c>
    </row>
    <row r="916" spans="2:65" s="1" customFormat="1" ht="24.2" customHeight="1">
      <c r="B916" s="143"/>
      <c r="C916" s="144" t="s">
        <v>1411</v>
      </c>
      <c r="D916" s="144" t="s">
        <v>274</v>
      </c>
      <c r="E916" s="145" t="s">
        <v>1412</v>
      </c>
      <c r="F916" s="146" t="s">
        <v>1413</v>
      </c>
      <c r="G916" s="147" t="s">
        <v>1095</v>
      </c>
      <c r="H916" s="200"/>
      <c r="I916" s="149"/>
      <c r="J916" s="150">
        <f>ROUND(I916*H916,2)</f>
        <v>0</v>
      </c>
      <c r="K916" s="151"/>
      <c r="L916" s="32"/>
      <c r="M916" s="152" t="s">
        <v>1</v>
      </c>
      <c r="N916" s="153" t="s">
        <v>41</v>
      </c>
      <c r="P916" s="154">
        <f>O916*H916</f>
        <v>0</v>
      </c>
      <c r="Q916" s="154">
        <v>0</v>
      </c>
      <c r="R916" s="154">
        <f>Q916*H916</f>
        <v>0</v>
      </c>
      <c r="S916" s="154">
        <v>0</v>
      </c>
      <c r="T916" s="155">
        <f>S916*H916</f>
        <v>0</v>
      </c>
      <c r="AR916" s="156" t="s">
        <v>375</v>
      </c>
      <c r="AT916" s="156" t="s">
        <v>274</v>
      </c>
      <c r="AU916" s="156" t="s">
        <v>88</v>
      </c>
      <c r="AY916" s="17" t="s">
        <v>273</v>
      </c>
      <c r="BE916" s="157">
        <f>IF(N916="základná",J916,0)</f>
        <v>0</v>
      </c>
      <c r="BF916" s="157">
        <f>IF(N916="znížená",J916,0)</f>
        <v>0</v>
      </c>
      <c r="BG916" s="157">
        <f>IF(N916="zákl. prenesená",J916,0)</f>
        <v>0</v>
      </c>
      <c r="BH916" s="157">
        <f>IF(N916="zníž. prenesená",J916,0)</f>
        <v>0</v>
      </c>
      <c r="BI916" s="157">
        <f>IF(N916="nulová",J916,0)</f>
        <v>0</v>
      </c>
      <c r="BJ916" s="17" t="s">
        <v>88</v>
      </c>
      <c r="BK916" s="157">
        <f>ROUND(I916*H916,2)</f>
        <v>0</v>
      </c>
      <c r="BL916" s="17" t="s">
        <v>375</v>
      </c>
      <c r="BM916" s="156" t="s">
        <v>1414</v>
      </c>
    </row>
    <row r="917" spans="2:65" s="11" customFormat="1" ht="22.9" customHeight="1">
      <c r="B917" s="133"/>
      <c r="D917" s="134" t="s">
        <v>74</v>
      </c>
      <c r="E917" s="172" t="s">
        <v>1415</v>
      </c>
      <c r="F917" s="172" t="s">
        <v>1416</v>
      </c>
      <c r="I917" s="136"/>
      <c r="J917" s="173">
        <f>BK917</f>
        <v>0</v>
      </c>
      <c r="L917" s="133"/>
      <c r="M917" s="138"/>
      <c r="P917" s="139">
        <f>SUM(P918:P929)</f>
        <v>0</v>
      </c>
      <c r="R917" s="139">
        <f>SUM(R918:R929)</f>
        <v>0.24462666490000001</v>
      </c>
      <c r="T917" s="140">
        <f>SUM(T918:T929)</f>
        <v>0</v>
      </c>
      <c r="AR917" s="134" t="s">
        <v>88</v>
      </c>
      <c r="AT917" s="141" t="s">
        <v>74</v>
      </c>
      <c r="AU917" s="141" t="s">
        <v>82</v>
      </c>
      <c r="AY917" s="134" t="s">
        <v>273</v>
      </c>
      <c r="BK917" s="142">
        <f>SUM(BK918:BK929)</f>
        <v>0</v>
      </c>
    </row>
    <row r="918" spans="2:65" s="1" customFormat="1" ht="37.9" customHeight="1">
      <c r="B918" s="143"/>
      <c r="C918" s="144" t="s">
        <v>1417</v>
      </c>
      <c r="D918" s="144" t="s">
        <v>274</v>
      </c>
      <c r="E918" s="145" t="s">
        <v>1418</v>
      </c>
      <c r="F918" s="146" t="s">
        <v>1419</v>
      </c>
      <c r="G918" s="147" t="s">
        <v>344</v>
      </c>
      <c r="H918" s="148">
        <v>8</v>
      </c>
      <c r="I918" s="149"/>
      <c r="J918" s="150">
        <f>ROUND(I918*H918,2)</f>
        <v>0</v>
      </c>
      <c r="K918" s="151"/>
      <c r="L918" s="32"/>
      <c r="M918" s="152" t="s">
        <v>1</v>
      </c>
      <c r="N918" s="153" t="s">
        <v>41</v>
      </c>
      <c r="P918" s="154">
        <f>O918*H918</f>
        <v>0</v>
      </c>
      <c r="Q918" s="154">
        <v>7.3185400000000001E-3</v>
      </c>
      <c r="R918" s="154">
        <f>Q918*H918</f>
        <v>5.8548320000000001E-2</v>
      </c>
      <c r="S918" s="154">
        <v>0</v>
      </c>
      <c r="T918" s="155">
        <f>S918*H918</f>
        <v>0</v>
      </c>
      <c r="AR918" s="156" t="s">
        <v>375</v>
      </c>
      <c r="AT918" s="156" t="s">
        <v>274</v>
      </c>
      <c r="AU918" s="156" t="s">
        <v>88</v>
      </c>
      <c r="AY918" s="17" t="s">
        <v>273</v>
      </c>
      <c r="BE918" s="157">
        <f>IF(N918="základná",J918,0)</f>
        <v>0</v>
      </c>
      <c r="BF918" s="157">
        <f>IF(N918="znížená",J918,0)</f>
        <v>0</v>
      </c>
      <c r="BG918" s="157">
        <f>IF(N918="zákl. prenesená",J918,0)</f>
        <v>0</v>
      </c>
      <c r="BH918" s="157">
        <f>IF(N918="zníž. prenesená",J918,0)</f>
        <v>0</v>
      </c>
      <c r="BI918" s="157">
        <f>IF(N918="nulová",J918,0)</f>
        <v>0</v>
      </c>
      <c r="BJ918" s="17" t="s">
        <v>88</v>
      </c>
      <c r="BK918" s="157">
        <f>ROUND(I918*H918,2)</f>
        <v>0</v>
      </c>
      <c r="BL918" s="17" t="s">
        <v>375</v>
      </c>
      <c r="BM918" s="156" t="s">
        <v>1420</v>
      </c>
    </row>
    <row r="919" spans="2:65" s="14" customFormat="1">
      <c r="B919" s="174"/>
      <c r="D919" s="159" t="s">
        <v>278</v>
      </c>
      <c r="E919" s="175" t="s">
        <v>1</v>
      </c>
      <c r="F919" s="176" t="s">
        <v>1421</v>
      </c>
      <c r="H919" s="177">
        <v>8</v>
      </c>
      <c r="I919" s="178"/>
      <c r="L919" s="174"/>
      <c r="M919" s="179"/>
      <c r="T919" s="180"/>
      <c r="AT919" s="175" t="s">
        <v>278</v>
      </c>
      <c r="AU919" s="175" t="s">
        <v>88</v>
      </c>
      <c r="AV919" s="14" t="s">
        <v>88</v>
      </c>
      <c r="AW919" s="14" t="s">
        <v>32</v>
      </c>
      <c r="AX919" s="14" t="s">
        <v>82</v>
      </c>
      <c r="AY919" s="175" t="s">
        <v>273</v>
      </c>
    </row>
    <row r="920" spans="2:65" s="1" customFormat="1" ht="24.2" customHeight="1">
      <c r="B920" s="143"/>
      <c r="C920" s="144" t="s">
        <v>1422</v>
      </c>
      <c r="D920" s="144" t="s">
        <v>274</v>
      </c>
      <c r="E920" s="145" t="s">
        <v>1423</v>
      </c>
      <c r="F920" s="146" t="s">
        <v>1424</v>
      </c>
      <c r="G920" s="147" t="s">
        <v>344</v>
      </c>
      <c r="H920" s="148">
        <v>25.2</v>
      </c>
      <c r="I920" s="149"/>
      <c r="J920" s="150">
        <f>ROUND(I920*H920,2)</f>
        <v>0</v>
      </c>
      <c r="K920" s="151"/>
      <c r="L920" s="32"/>
      <c r="M920" s="152" t="s">
        <v>1</v>
      </c>
      <c r="N920" s="153" t="s">
        <v>41</v>
      </c>
      <c r="P920" s="154">
        <f>O920*H920</f>
        <v>0</v>
      </c>
      <c r="Q920" s="154">
        <v>5.5175000000000005E-4</v>
      </c>
      <c r="R920" s="154">
        <f>Q920*H920</f>
        <v>1.3904100000000001E-2</v>
      </c>
      <c r="S920" s="154">
        <v>0</v>
      </c>
      <c r="T920" s="155">
        <f>S920*H920</f>
        <v>0</v>
      </c>
      <c r="AR920" s="156" t="s">
        <v>375</v>
      </c>
      <c r="AT920" s="156" t="s">
        <v>274</v>
      </c>
      <c r="AU920" s="156" t="s">
        <v>88</v>
      </c>
      <c r="AY920" s="17" t="s">
        <v>273</v>
      </c>
      <c r="BE920" s="157">
        <f>IF(N920="základná",J920,0)</f>
        <v>0</v>
      </c>
      <c r="BF920" s="157">
        <f>IF(N920="znížená",J920,0)</f>
        <v>0</v>
      </c>
      <c r="BG920" s="157">
        <f>IF(N920="zákl. prenesená",J920,0)</f>
        <v>0</v>
      </c>
      <c r="BH920" s="157">
        <f>IF(N920="zníž. prenesená",J920,0)</f>
        <v>0</v>
      </c>
      <c r="BI920" s="157">
        <f>IF(N920="nulová",J920,0)</f>
        <v>0</v>
      </c>
      <c r="BJ920" s="17" t="s">
        <v>88</v>
      </c>
      <c r="BK920" s="157">
        <f>ROUND(I920*H920,2)</f>
        <v>0</v>
      </c>
      <c r="BL920" s="17" t="s">
        <v>375</v>
      </c>
      <c r="BM920" s="156" t="s">
        <v>1425</v>
      </c>
    </row>
    <row r="921" spans="2:65" s="14" customFormat="1">
      <c r="B921" s="174"/>
      <c r="D921" s="159" t="s">
        <v>278</v>
      </c>
      <c r="E921" s="175" t="s">
        <v>1</v>
      </c>
      <c r="F921" s="176" t="s">
        <v>1426</v>
      </c>
      <c r="H921" s="177">
        <v>25.2</v>
      </c>
      <c r="I921" s="178"/>
      <c r="L921" s="174"/>
      <c r="M921" s="179"/>
      <c r="T921" s="180"/>
      <c r="AT921" s="175" t="s">
        <v>278</v>
      </c>
      <c r="AU921" s="175" t="s">
        <v>88</v>
      </c>
      <c r="AV921" s="14" t="s">
        <v>88</v>
      </c>
      <c r="AW921" s="14" t="s">
        <v>32</v>
      </c>
      <c r="AX921" s="14" t="s">
        <v>82</v>
      </c>
      <c r="AY921" s="175" t="s">
        <v>273</v>
      </c>
    </row>
    <row r="922" spans="2:65" s="1" customFormat="1" ht="24.2" customHeight="1">
      <c r="B922" s="143"/>
      <c r="C922" s="144" t="s">
        <v>1427</v>
      </c>
      <c r="D922" s="144" t="s">
        <v>274</v>
      </c>
      <c r="E922" s="145" t="s">
        <v>1428</v>
      </c>
      <c r="F922" s="146" t="s">
        <v>1429</v>
      </c>
      <c r="G922" s="147" t="s">
        <v>344</v>
      </c>
      <c r="H922" s="148">
        <v>8</v>
      </c>
      <c r="I922" s="149"/>
      <c r="J922" s="150">
        <f>ROUND(I922*H922,2)</f>
        <v>0</v>
      </c>
      <c r="K922" s="151"/>
      <c r="L922" s="32"/>
      <c r="M922" s="152" t="s">
        <v>1</v>
      </c>
      <c r="N922" s="153" t="s">
        <v>41</v>
      </c>
      <c r="P922" s="154">
        <f>O922*H922</f>
        <v>0</v>
      </c>
      <c r="Q922" s="154">
        <v>4.1690399999999997E-3</v>
      </c>
      <c r="R922" s="154">
        <f>Q922*H922</f>
        <v>3.3352319999999998E-2</v>
      </c>
      <c r="S922" s="154">
        <v>0</v>
      </c>
      <c r="T922" s="155">
        <f>S922*H922</f>
        <v>0</v>
      </c>
      <c r="AR922" s="156" t="s">
        <v>375</v>
      </c>
      <c r="AT922" s="156" t="s">
        <v>274</v>
      </c>
      <c r="AU922" s="156" t="s">
        <v>88</v>
      </c>
      <c r="AY922" s="17" t="s">
        <v>273</v>
      </c>
      <c r="BE922" s="157">
        <f>IF(N922="základná",J922,0)</f>
        <v>0</v>
      </c>
      <c r="BF922" s="157">
        <f>IF(N922="znížená",J922,0)</f>
        <v>0</v>
      </c>
      <c r="BG922" s="157">
        <f>IF(N922="zákl. prenesená",J922,0)</f>
        <v>0</v>
      </c>
      <c r="BH922" s="157">
        <f>IF(N922="zníž. prenesená",J922,0)</f>
        <v>0</v>
      </c>
      <c r="BI922" s="157">
        <f>IF(N922="nulová",J922,0)</f>
        <v>0</v>
      </c>
      <c r="BJ922" s="17" t="s">
        <v>88</v>
      </c>
      <c r="BK922" s="157">
        <f>ROUND(I922*H922,2)</f>
        <v>0</v>
      </c>
      <c r="BL922" s="17" t="s">
        <v>375</v>
      </c>
      <c r="BM922" s="156" t="s">
        <v>1430</v>
      </c>
    </row>
    <row r="923" spans="2:65" s="1" customFormat="1" ht="37.9" customHeight="1">
      <c r="B923" s="143"/>
      <c r="C923" s="144" t="s">
        <v>1431</v>
      </c>
      <c r="D923" s="144" t="s">
        <v>274</v>
      </c>
      <c r="E923" s="145" t="s">
        <v>1432</v>
      </c>
      <c r="F923" s="146" t="s">
        <v>1433</v>
      </c>
      <c r="G923" s="147" t="s">
        <v>344</v>
      </c>
      <c r="H923" s="148">
        <v>41.21</v>
      </c>
      <c r="I923" s="149"/>
      <c r="J923" s="150">
        <f>ROUND(I923*H923,2)</f>
        <v>0</v>
      </c>
      <c r="K923" s="151"/>
      <c r="L923" s="32"/>
      <c r="M923" s="152" t="s">
        <v>1</v>
      </c>
      <c r="N923" s="153" t="s">
        <v>41</v>
      </c>
      <c r="P923" s="154">
        <f>O923*H923</f>
        <v>0</v>
      </c>
      <c r="Q923" s="154">
        <v>3.0982900000000001E-3</v>
      </c>
      <c r="R923" s="154">
        <f>Q923*H923</f>
        <v>0.12768053090000001</v>
      </c>
      <c r="S923" s="154">
        <v>0</v>
      </c>
      <c r="T923" s="155">
        <f>S923*H923</f>
        <v>0</v>
      </c>
      <c r="AR923" s="156" t="s">
        <v>375</v>
      </c>
      <c r="AT923" s="156" t="s">
        <v>274</v>
      </c>
      <c r="AU923" s="156" t="s">
        <v>88</v>
      </c>
      <c r="AY923" s="17" t="s">
        <v>273</v>
      </c>
      <c r="BE923" s="157">
        <f>IF(N923="základná",J923,0)</f>
        <v>0</v>
      </c>
      <c r="BF923" s="157">
        <f>IF(N923="znížená",J923,0)</f>
        <v>0</v>
      </c>
      <c r="BG923" s="157">
        <f>IF(N923="zákl. prenesená",J923,0)</f>
        <v>0</v>
      </c>
      <c r="BH923" s="157">
        <f>IF(N923="zníž. prenesená",J923,0)</f>
        <v>0</v>
      </c>
      <c r="BI923" s="157">
        <f>IF(N923="nulová",J923,0)</f>
        <v>0</v>
      </c>
      <c r="BJ923" s="17" t="s">
        <v>88</v>
      </c>
      <c r="BK923" s="157">
        <f>ROUND(I923*H923,2)</f>
        <v>0</v>
      </c>
      <c r="BL923" s="17" t="s">
        <v>375</v>
      </c>
      <c r="BM923" s="156" t="s">
        <v>1434</v>
      </c>
    </row>
    <row r="924" spans="2:65" s="14" customFormat="1">
      <c r="B924" s="174"/>
      <c r="D924" s="159" t="s">
        <v>278</v>
      </c>
      <c r="E924" s="175" t="s">
        <v>1</v>
      </c>
      <c r="F924" s="176" t="s">
        <v>1435</v>
      </c>
      <c r="H924" s="177">
        <v>12.41</v>
      </c>
      <c r="I924" s="178"/>
      <c r="L924" s="174"/>
      <c r="M924" s="179"/>
      <c r="T924" s="180"/>
      <c r="AT924" s="175" t="s">
        <v>278</v>
      </c>
      <c r="AU924" s="175" t="s">
        <v>88</v>
      </c>
      <c r="AV924" s="14" t="s">
        <v>88</v>
      </c>
      <c r="AW924" s="14" t="s">
        <v>32</v>
      </c>
      <c r="AX924" s="14" t="s">
        <v>75</v>
      </c>
      <c r="AY924" s="175" t="s">
        <v>273</v>
      </c>
    </row>
    <row r="925" spans="2:65" s="14" customFormat="1">
      <c r="B925" s="174"/>
      <c r="D925" s="159" t="s">
        <v>278</v>
      </c>
      <c r="E925" s="175" t="s">
        <v>1</v>
      </c>
      <c r="F925" s="176" t="s">
        <v>1436</v>
      </c>
      <c r="H925" s="177">
        <v>28.8</v>
      </c>
      <c r="I925" s="178"/>
      <c r="L925" s="174"/>
      <c r="M925" s="179"/>
      <c r="T925" s="180"/>
      <c r="AT925" s="175" t="s">
        <v>278</v>
      </c>
      <c r="AU925" s="175" t="s">
        <v>88</v>
      </c>
      <c r="AV925" s="14" t="s">
        <v>88</v>
      </c>
      <c r="AW925" s="14" t="s">
        <v>32</v>
      </c>
      <c r="AX925" s="14" t="s">
        <v>75</v>
      </c>
      <c r="AY925" s="175" t="s">
        <v>273</v>
      </c>
    </row>
    <row r="926" spans="2:65" s="13" customFormat="1">
      <c r="B926" s="165"/>
      <c r="D926" s="159" t="s">
        <v>278</v>
      </c>
      <c r="E926" s="166" t="s">
        <v>1</v>
      </c>
      <c r="F926" s="167" t="s">
        <v>285</v>
      </c>
      <c r="H926" s="168">
        <v>41.21</v>
      </c>
      <c r="I926" s="169"/>
      <c r="L926" s="165"/>
      <c r="M926" s="170"/>
      <c r="T926" s="171"/>
      <c r="AT926" s="166" t="s">
        <v>278</v>
      </c>
      <c r="AU926" s="166" t="s">
        <v>88</v>
      </c>
      <c r="AV926" s="13" t="s">
        <v>126</v>
      </c>
      <c r="AW926" s="13" t="s">
        <v>32</v>
      </c>
      <c r="AX926" s="13" t="s">
        <v>82</v>
      </c>
      <c r="AY926" s="166" t="s">
        <v>273</v>
      </c>
    </row>
    <row r="927" spans="2:65" s="1" customFormat="1" ht="24.2" customHeight="1">
      <c r="B927" s="143"/>
      <c r="C927" s="144" t="s">
        <v>1437</v>
      </c>
      <c r="D927" s="144" t="s">
        <v>274</v>
      </c>
      <c r="E927" s="145" t="s">
        <v>1438</v>
      </c>
      <c r="F927" s="146" t="s">
        <v>1439</v>
      </c>
      <c r="G927" s="147" t="s">
        <v>338</v>
      </c>
      <c r="H927" s="148">
        <v>1.595</v>
      </c>
      <c r="I927" s="149"/>
      <c r="J927" s="150">
        <f>ROUND(I927*H927,2)</f>
        <v>0</v>
      </c>
      <c r="K927" s="151"/>
      <c r="L927" s="32"/>
      <c r="M927" s="152" t="s">
        <v>1</v>
      </c>
      <c r="N927" s="153" t="s">
        <v>41</v>
      </c>
      <c r="P927" s="154">
        <f>O927*H927</f>
        <v>0</v>
      </c>
      <c r="Q927" s="154">
        <v>6.9851999999999996E-3</v>
      </c>
      <c r="R927" s="154">
        <f>Q927*H927</f>
        <v>1.1141393999999999E-2</v>
      </c>
      <c r="S927" s="154">
        <v>0</v>
      </c>
      <c r="T927" s="155">
        <f>S927*H927</f>
        <v>0</v>
      </c>
      <c r="AR927" s="156" t="s">
        <v>375</v>
      </c>
      <c r="AT927" s="156" t="s">
        <v>274</v>
      </c>
      <c r="AU927" s="156" t="s">
        <v>88</v>
      </c>
      <c r="AY927" s="17" t="s">
        <v>273</v>
      </c>
      <c r="BE927" s="157">
        <f>IF(N927="základná",J927,0)</f>
        <v>0</v>
      </c>
      <c r="BF927" s="157">
        <f>IF(N927="znížená",J927,0)</f>
        <v>0</v>
      </c>
      <c r="BG927" s="157">
        <f>IF(N927="zákl. prenesená",J927,0)</f>
        <v>0</v>
      </c>
      <c r="BH927" s="157">
        <f>IF(N927="zníž. prenesená",J927,0)</f>
        <v>0</v>
      </c>
      <c r="BI927" s="157">
        <f>IF(N927="nulová",J927,0)</f>
        <v>0</v>
      </c>
      <c r="BJ927" s="17" t="s">
        <v>88</v>
      </c>
      <c r="BK927" s="157">
        <f>ROUND(I927*H927,2)</f>
        <v>0</v>
      </c>
      <c r="BL927" s="17" t="s">
        <v>375</v>
      </c>
      <c r="BM927" s="156" t="s">
        <v>1440</v>
      </c>
    </row>
    <row r="928" spans="2:65" s="14" customFormat="1">
      <c r="B928" s="174"/>
      <c r="D928" s="159" t="s">
        <v>278</v>
      </c>
      <c r="E928" s="175" t="s">
        <v>1</v>
      </c>
      <c r="F928" s="176" t="s">
        <v>1441</v>
      </c>
      <c r="H928" s="177">
        <v>1.595</v>
      </c>
      <c r="I928" s="178"/>
      <c r="L928" s="174"/>
      <c r="M928" s="179"/>
      <c r="T928" s="180"/>
      <c r="AT928" s="175" t="s">
        <v>278</v>
      </c>
      <c r="AU928" s="175" t="s">
        <v>88</v>
      </c>
      <c r="AV928" s="14" t="s">
        <v>88</v>
      </c>
      <c r="AW928" s="14" t="s">
        <v>32</v>
      </c>
      <c r="AX928" s="14" t="s">
        <v>82</v>
      </c>
      <c r="AY928" s="175" t="s">
        <v>273</v>
      </c>
    </row>
    <row r="929" spans="2:65" s="1" customFormat="1" ht="24.2" customHeight="1">
      <c r="B929" s="143"/>
      <c r="C929" s="144" t="s">
        <v>1442</v>
      </c>
      <c r="D929" s="144" t="s">
        <v>274</v>
      </c>
      <c r="E929" s="145" t="s">
        <v>1443</v>
      </c>
      <c r="F929" s="146" t="s">
        <v>1444</v>
      </c>
      <c r="G929" s="147" t="s">
        <v>1095</v>
      </c>
      <c r="H929" s="200"/>
      <c r="I929" s="149"/>
      <c r="J929" s="150">
        <f>ROUND(I929*H929,2)</f>
        <v>0</v>
      </c>
      <c r="K929" s="151"/>
      <c r="L929" s="32"/>
      <c r="M929" s="152" t="s">
        <v>1</v>
      </c>
      <c r="N929" s="153" t="s">
        <v>41</v>
      </c>
      <c r="P929" s="154">
        <f>O929*H929</f>
        <v>0</v>
      </c>
      <c r="Q929" s="154">
        <v>0</v>
      </c>
      <c r="R929" s="154">
        <f>Q929*H929</f>
        <v>0</v>
      </c>
      <c r="S929" s="154">
        <v>0</v>
      </c>
      <c r="T929" s="155">
        <f>S929*H929</f>
        <v>0</v>
      </c>
      <c r="AR929" s="156" t="s">
        <v>375</v>
      </c>
      <c r="AT929" s="156" t="s">
        <v>274</v>
      </c>
      <c r="AU929" s="156" t="s">
        <v>88</v>
      </c>
      <c r="AY929" s="17" t="s">
        <v>273</v>
      </c>
      <c r="BE929" s="157">
        <f>IF(N929="základná",J929,0)</f>
        <v>0</v>
      </c>
      <c r="BF929" s="157">
        <f>IF(N929="znížená",J929,0)</f>
        <v>0</v>
      </c>
      <c r="BG929" s="157">
        <f>IF(N929="zákl. prenesená",J929,0)</f>
        <v>0</v>
      </c>
      <c r="BH929" s="157">
        <f>IF(N929="zníž. prenesená",J929,0)</f>
        <v>0</v>
      </c>
      <c r="BI929" s="157">
        <f>IF(N929="nulová",J929,0)</f>
        <v>0</v>
      </c>
      <c r="BJ929" s="17" t="s">
        <v>88</v>
      </c>
      <c r="BK929" s="157">
        <f>ROUND(I929*H929,2)</f>
        <v>0</v>
      </c>
      <c r="BL929" s="17" t="s">
        <v>375</v>
      </c>
      <c r="BM929" s="156" t="s">
        <v>1445</v>
      </c>
    </row>
    <row r="930" spans="2:65" s="11" customFormat="1" ht="22.9" customHeight="1">
      <c r="B930" s="133"/>
      <c r="D930" s="134" t="s">
        <v>74</v>
      </c>
      <c r="E930" s="172" t="s">
        <v>1446</v>
      </c>
      <c r="F930" s="172" t="s">
        <v>1447</v>
      </c>
      <c r="I930" s="136"/>
      <c r="J930" s="173">
        <f>BK930</f>
        <v>0</v>
      </c>
      <c r="L930" s="133"/>
      <c r="M930" s="138"/>
      <c r="P930" s="139">
        <f>SUM(P931:P973)</f>
        <v>0</v>
      </c>
      <c r="R930" s="139">
        <f>SUM(R931:R973)</f>
        <v>0.79633812000000004</v>
      </c>
      <c r="T930" s="140">
        <f>SUM(T931:T973)</f>
        <v>0</v>
      </c>
      <c r="AR930" s="134" t="s">
        <v>88</v>
      </c>
      <c r="AT930" s="141" t="s">
        <v>74</v>
      </c>
      <c r="AU930" s="141" t="s">
        <v>82</v>
      </c>
      <c r="AY930" s="134" t="s">
        <v>273</v>
      </c>
      <c r="BK930" s="142">
        <f>SUM(BK931:BK973)</f>
        <v>0</v>
      </c>
    </row>
    <row r="931" spans="2:65" s="1" customFormat="1" ht="55.5" customHeight="1">
      <c r="B931" s="143"/>
      <c r="C931" s="144" t="s">
        <v>1448</v>
      </c>
      <c r="D931" s="199" t="s">
        <v>274</v>
      </c>
      <c r="E931" s="145" t="s">
        <v>1449</v>
      </c>
      <c r="F931" s="146" t="s">
        <v>1450</v>
      </c>
      <c r="G931" s="147" t="s">
        <v>338</v>
      </c>
      <c r="H931" s="148">
        <v>19.116</v>
      </c>
      <c r="I931" s="149"/>
      <c r="J931" s="150">
        <f>ROUND(I931*H931,2)</f>
        <v>0</v>
      </c>
      <c r="K931" s="151"/>
      <c r="L931" s="32"/>
      <c r="M931" s="152" t="s">
        <v>1</v>
      </c>
      <c r="N931" s="153" t="s">
        <v>41</v>
      </c>
      <c r="P931" s="154">
        <f>O931*H931</f>
        <v>0</v>
      </c>
      <c r="Q931" s="154">
        <v>6.9999999999999994E-5</v>
      </c>
      <c r="R931" s="154">
        <f>Q931*H931</f>
        <v>1.3381199999999999E-3</v>
      </c>
      <c r="S931" s="154">
        <v>0</v>
      </c>
      <c r="T931" s="155">
        <f>S931*H931</f>
        <v>0</v>
      </c>
      <c r="AR931" s="156" t="s">
        <v>375</v>
      </c>
      <c r="AT931" s="156" t="s">
        <v>274</v>
      </c>
      <c r="AU931" s="156" t="s">
        <v>88</v>
      </c>
      <c r="AY931" s="17" t="s">
        <v>273</v>
      </c>
      <c r="BE931" s="157">
        <f>IF(N931="základná",J931,0)</f>
        <v>0</v>
      </c>
      <c r="BF931" s="157">
        <f>IF(N931="znížená",J931,0)</f>
        <v>0</v>
      </c>
      <c r="BG931" s="157">
        <f>IF(N931="zákl. prenesená",J931,0)</f>
        <v>0</v>
      </c>
      <c r="BH931" s="157">
        <f>IF(N931="zníž. prenesená",J931,0)</f>
        <v>0</v>
      </c>
      <c r="BI931" s="157">
        <f>IF(N931="nulová",J931,0)</f>
        <v>0</v>
      </c>
      <c r="BJ931" s="17" t="s">
        <v>88</v>
      </c>
      <c r="BK931" s="157">
        <f>ROUND(I931*H931,2)</f>
        <v>0</v>
      </c>
      <c r="BL931" s="17" t="s">
        <v>375</v>
      </c>
      <c r="BM931" s="156" t="s">
        <v>1451</v>
      </c>
    </row>
    <row r="932" spans="2:65" s="14" customFormat="1">
      <c r="B932" s="174"/>
      <c r="D932" s="159" t="s">
        <v>278</v>
      </c>
      <c r="E932" s="175" t="s">
        <v>1</v>
      </c>
      <c r="F932" s="176" t="s">
        <v>1452</v>
      </c>
      <c r="H932" s="177">
        <v>2.87</v>
      </c>
      <c r="I932" s="178"/>
      <c r="L932" s="174"/>
      <c r="M932" s="179"/>
      <c r="T932" s="180"/>
      <c r="AT932" s="175" t="s">
        <v>278</v>
      </c>
      <c r="AU932" s="175" t="s">
        <v>88</v>
      </c>
      <c r="AV932" s="14" t="s">
        <v>88</v>
      </c>
      <c r="AW932" s="14" t="s">
        <v>32</v>
      </c>
      <c r="AX932" s="14" t="s">
        <v>75</v>
      </c>
      <c r="AY932" s="175" t="s">
        <v>273</v>
      </c>
    </row>
    <row r="933" spans="2:65" s="14" customFormat="1">
      <c r="B933" s="174"/>
      <c r="D933" s="159" t="s">
        <v>278</v>
      </c>
      <c r="E933" s="175" t="s">
        <v>1</v>
      </c>
      <c r="F933" s="176" t="s">
        <v>1453</v>
      </c>
      <c r="H933" s="177">
        <v>3.28</v>
      </c>
      <c r="I933" s="178"/>
      <c r="L933" s="174"/>
      <c r="M933" s="179"/>
      <c r="T933" s="180"/>
      <c r="AT933" s="175" t="s">
        <v>278</v>
      </c>
      <c r="AU933" s="175" t="s">
        <v>88</v>
      </c>
      <c r="AV933" s="14" t="s">
        <v>88</v>
      </c>
      <c r="AW933" s="14" t="s">
        <v>32</v>
      </c>
      <c r="AX933" s="14" t="s">
        <v>75</v>
      </c>
      <c r="AY933" s="175" t="s">
        <v>273</v>
      </c>
    </row>
    <row r="934" spans="2:65" s="14" customFormat="1">
      <c r="B934" s="174"/>
      <c r="D934" s="159" t="s">
        <v>278</v>
      </c>
      <c r="E934" s="175" t="s">
        <v>1</v>
      </c>
      <c r="F934" s="176" t="s">
        <v>1454</v>
      </c>
      <c r="H934" s="177">
        <v>4.0999999999999996</v>
      </c>
      <c r="I934" s="178"/>
      <c r="L934" s="174"/>
      <c r="M934" s="179"/>
      <c r="T934" s="180"/>
      <c r="AT934" s="175" t="s">
        <v>278</v>
      </c>
      <c r="AU934" s="175" t="s">
        <v>88</v>
      </c>
      <c r="AV934" s="14" t="s">
        <v>88</v>
      </c>
      <c r="AW934" s="14" t="s">
        <v>32</v>
      </c>
      <c r="AX934" s="14" t="s">
        <v>75</v>
      </c>
      <c r="AY934" s="175" t="s">
        <v>273</v>
      </c>
    </row>
    <row r="935" spans="2:65" s="14" customFormat="1">
      <c r="B935" s="174"/>
      <c r="D935" s="159" t="s">
        <v>278</v>
      </c>
      <c r="E935" s="175" t="s">
        <v>1</v>
      </c>
      <c r="F935" s="176" t="s">
        <v>1455</v>
      </c>
      <c r="H935" s="177">
        <v>3.1259999999999999</v>
      </c>
      <c r="I935" s="178"/>
      <c r="L935" s="174"/>
      <c r="M935" s="179"/>
      <c r="T935" s="180"/>
      <c r="AT935" s="175" t="s">
        <v>278</v>
      </c>
      <c r="AU935" s="175" t="s">
        <v>88</v>
      </c>
      <c r="AV935" s="14" t="s">
        <v>88</v>
      </c>
      <c r="AW935" s="14" t="s">
        <v>32</v>
      </c>
      <c r="AX935" s="14" t="s">
        <v>75</v>
      </c>
      <c r="AY935" s="175" t="s">
        <v>273</v>
      </c>
    </row>
    <row r="936" spans="2:65" s="14" customFormat="1">
      <c r="B936" s="174"/>
      <c r="D936" s="159" t="s">
        <v>278</v>
      </c>
      <c r="E936" s="175" t="s">
        <v>1</v>
      </c>
      <c r="F936" s="176" t="s">
        <v>1456</v>
      </c>
      <c r="H936" s="177">
        <v>2.87</v>
      </c>
      <c r="I936" s="178"/>
      <c r="L936" s="174"/>
      <c r="M936" s="179"/>
      <c r="T936" s="180"/>
      <c r="AT936" s="175" t="s">
        <v>278</v>
      </c>
      <c r="AU936" s="175" t="s">
        <v>88</v>
      </c>
      <c r="AV936" s="14" t="s">
        <v>88</v>
      </c>
      <c r="AW936" s="14" t="s">
        <v>32</v>
      </c>
      <c r="AX936" s="14" t="s">
        <v>75</v>
      </c>
      <c r="AY936" s="175" t="s">
        <v>273</v>
      </c>
    </row>
    <row r="937" spans="2:65" s="14" customFormat="1">
      <c r="B937" s="174"/>
      <c r="D937" s="159" t="s">
        <v>278</v>
      </c>
      <c r="E937" s="175" t="s">
        <v>1</v>
      </c>
      <c r="F937" s="176" t="s">
        <v>1457</v>
      </c>
      <c r="H937" s="177">
        <v>2.87</v>
      </c>
      <c r="I937" s="178"/>
      <c r="L937" s="174"/>
      <c r="M937" s="179"/>
      <c r="T937" s="180"/>
      <c r="AT937" s="175" t="s">
        <v>278</v>
      </c>
      <c r="AU937" s="175" t="s">
        <v>88</v>
      </c>
      <c r="AV937" s="14" t="s">
        <v>88</v>
      </c>
      <c r="AW937" s="14" t="s">
        <v>32</v>
      </c>
      <c r="AX937" s="14" t="s">
        <v>75</v>
      </c>
      <c r="AY937" s="175" t="s">
        <v>273</v>
      </c>
    </row>
    <row r="938" spans="2:65" s="13" customFormat="1">
      <c r="B938" s="165"/>
      <c r="D938" s="159" t="s">
        <v>278</v>
      </c>
      <c r="E938" s="166" t="s">
        <v>1</v>
      </c>
      <c r="F938" s="167" t="s">
        <v>285</v>
      </c>
      <c r="H938" s="168">
        <v>19.116</v>
      </c>
      <c r="I938" s="169"/>
      <c r="L938" s="165"/>
      <c r="M938" s="170"/>
      <c r="T938" s="171"/>
      <c r="AT938" s="166" t="s">
        <v>278</v>
      </c>
      <c r="AU938" s="166" t="s">
        <v>88</v>
      </c>
      <c r="AV938" s="13" t="s">
        <v>126</v>
      </c>
      <c r="AW938" s="13" t="s">
        <v>32</v>
      </c>
      <c r="AX938" s="13" t="s">
        <v>82</v>
      </c>
      <c r="AY938" s="166" t="s">
        <v>273</v>
      </c>
    </row>
    <row r="939" spans="2:65" s="1" customFormat="1" ht="24.2" customHeight="1">
      <c r="B939" s="143"/>
      <c r="C939" s="144" t="s">
        <v>145</v>
      </c>
      <c r="D939" s="144" t="s">
        <v>274</v>
      </c>
      <c r="E939" s="145" t="s">
        <v>1458</v>
      </c>
      <c r="F939" s="146" t="s">
        <v>1459</v>
      </c>
      <c r="G939" s="147" t="s">
        <v>318</v>
      </c>
      <c r="H939" s="148">
        <v>2</v>
      </c>
      <c r="I939" s="149"/>
      <c r="J939" s="150">
        <f>ROUND(I939*H939,2)</f>
        <v>0</v>
      </c>
      <c r="K939" s="151"/>
      <c r="L939" s="32"/>
      <c r="M939" s="152" t="s">
        <v>1</v>
      </c>
      <c r="N939" s="153" t="s">
        <v>41</v>
      </c>
      <c r="P939" s="154">
        <f>O939*H939</f>
        <v>0</v>
      </c>
      <c r="Q939" s="154">
        <v>0</v>
      </c>
      <c r="R939" s="154">
        <f>Q939*H939</f>
        <v>0</v>
      </c>
      <c r="S939" s="154">
        <v>0</v>
      </c>
      <c r="T939" s="155">
        <f>S939*H939</f>
        <v>0</v>
      </c>
      <c r="AR939" s="156" t="s">
        <v>375</v>
      </c>
      <c r="AT939" s="156" t="s">
        <v>274</v>
      </c>
      <c r="AU939" s="156" t="s">
        <v>88</v>
      </c>
      <c r="AY939" s="17" t="s">
        <v>273</v>
      </c>
      <c r="BE939" s="157">
        <f>IF(N939="základná",J939,0)</f>
        <v>0</v>
      </c>
      <c r="BF939" s="157">
        <f>IF(N939="znížená",J939,0)</f>
        <v>0</v>
      </c>
      <c r="BG939" s="157">
        <f>IF(N939="zákl. prenesená",J939,0)</f>
        <v>0</v>
      </c>
      <c r="BH939" s="157">
        <f>IF(N939="zníž. prenesená",J939,0)</f>
        <v>0</v>
      </c>
      <c r="BI939" s="157">
        <f>IF(N939="nulová",J939,0)</f>
        <v>0</v>
      </c>
      <c r="BJ939" s="17" t="s">
        <v>88</v>
      </c>
      <c r="BK939" s="157">
        <f>ROUND(I939*H939,2)</f>
        <v>0</v>
      </c>
      <c r="BL939" s="17" t="s">
        <v>375</v>
      </c>
      <c r="BM939" s="156" t="s">
        <v>1460</v>
      </c>
    </row>
    <row r="940" spans="2:65" s="1" customFormat="1" ht="37.9" customHeight="1">
      <c r="B940" s="143"/>
      <c r="C940" s="188" t="s">
        <v>1461</v>
      </c>
      <c r="D940" s="188" t="s">
        <v>523</v>
      </c>
      <c r="E940" s="189" t="s">
        <v>1462</v>
      </c>
      <c r="F940" s="190" t="s">
        <v>1463</v>
      </c>
      <c r="G940" s="191" t="s">
        <v>1134</v>
      </c>
      <c r="H940" s="192">
        <v>1</v>
      </c>
      <c r="I940" s="193"/>
      <c r="J940" s="194">
        <f>ROUND(I940*H940,2)</f>
        <v>0</v>
      </c>
      <c r="K940" s="195"/>
      <c r="L940" s="196"/>
      <c r="M940" s="197" t="s">
        <v>1</v>
      </c>
      <c r="N940" s="198" t="s">
        <v>41</v>
      </c>
      <c r="P940" s="154">
        <f>O940*H940</f>
        <v>0</v>
      </c>
      <c r="Q940" s="154">
        <v>0</v>
      </c>
      <c r="R940" s="154">
        <f>Q940*H940</f>
        <v>0</v>
      </c>
      <c r="S940" s="154">
        <v>0</v>
      </c>
      <c r="T940" s="155">
        <f>S940*H940</f>
        <v>0</v>
      </c>
      <c r="AR940" s="156" t="s">
        <v>449</v>
      </c>
      <c r="AT940" s="156" t="s">
        <v>523</v>
      </c>
      <c r="AU940" s="156" t="s">
        <v>88</v>
      </c>
      <c r="AY940" s="17" t="s">
        <v>273</v>
      </c>
      <c r="BE940" s="157">
        <f>IF(N940="základná",J940,0)</f>
        <v>0</v>
      </c>
      <c r="BF940" s="157">
        <f>IF(N940="znížená",J940,0)</f>
        <v>0</v>
      </c>
      <c r="BG940" s="157">
        <f>IF(N940="zákl. prenesená",J940,0)</f>
        <v>0</v>
      </c>
      <c r="BH940" s="157">
        <f>IF(N940="zníž. prenesená",J940,0)</f>
        <v>0</v>
      </c>
      <c r="BI940" s="157">
        <f>IF(N940="nulová",J940,0)</f>
        <v>0</v>
      </c>
      <c r="BJ940" s="17" t="s">
        <v>88</v>
      </c>
      <c r="BK940" s="157">
        <f>ROUND(I940*H940,2)</f>
        <v>0</v>
      </c>
      <c r="BL940" s="17" t="s">
        <v>375</v>
      </c>
      <c r="BM940" s="156" t="s">
        <v>1464</v>
      </c>
    </row>
    <row r="941" spans="2:65" s="1" customFormat="1" ht="37.9" customHeight="1">
      <c r="B941" s="143"/>
      <c r="C941" s="188" t="s">
        <v>1465</v>
      </c>
      <c r="D941" s="188" t="s">
        <v>523</v>
      </c>
      <c r="E941" s="189" t="s">
        <v>1466</v>
      </c>
      <c r="F941" s="190" t="s">
        <v>1467</v>
      </c>
      <c r="G941" s="191" t="s">
        <v>1134</v>
      </c>
      <c r="H941" s="192">
        <v>1</v>
      </c>
      <c r="I941" s="193"/>
      <c r="J941" s="194">
        <f>ROUND(I941*H941,2)</f>
        <v>0</v>
      </c>
      <c r="K941" s="195"/>
      <c r="L941" s="196"/>
      <c r="M941" s="197" t="s">
        <v>1</v>
      </c>
      <c r="N941" s="198" t="s">
        <v>41</v>
      </c>
      <c r="P941" s="154">
        <f>O941*H941</f>
        <v>0</v>
      </c>
      <c r="Q941" s="154">
        <v>0</v>
      </c>
      <c r="R941" s="154">
        <f>Q941*H941</f>
        <v>0</v>
      </c>
      <c r="S941" s="154">
        <v>0</v>
      </c>
      <c r="T941" s="155">
        <f>S941*H941</f>
        <v>0</v>
      </c>
      <c r="AR941" s="156" t="s">
        <v>449</v>
      </c>
      <c r="AT941" s="156" t="s">
        <v>523</v>
      </c>
      <c r="AU941" s="156" t="s">
        <v>88</v>
      </c>
      <c r="AY941" s="17" t="s">
        <v>273</v>
      </c>
      <c r="BE941" s="157">
        <f>IF(N941="základná",J941,0)</f>
        <v>0</v>
      </c>
      <c r="BF941" s="157">
        <f>IF(N941="znížená",J941,0)</f>
        <v>0</v>
      </c>
      <c r="BG941" s="157">
        <f>IF(N941="zákl. prenesená",J941,0)</f>
        <v>0</v>
      </c>
      <c r="BH941" s="157">
        <f>IF(N941="zníž. prenesená",J941,0)</f>
        <v>0</v>
      </c>
      <c r="BI941" s="157">
        <f>IF(N941="nulová",J941,0)</f>
        <v>0</v>
      </c>
      <c r="BJ941" s="17" t="s">
        <v>88</v>
      </c>
      <c r="BK941" s="157">
        <f>ROUND(I941*H941,2)</f>
        <v>0</v>
      </c>
      <c r="BL941" s="17" t="s">
        <v>375</v>
      </c>
      <c r="BM941" s="156" t="s">
        <v>1468</v>
      </c>
    </row>
    <row r="942" spans="2:65" s="1" customFormat="1" ht="33" customHeight="1">
      <c r="B942" s="143"/>
      <c r="C942" s="144" t="s">
        <v>1469</v>
      </c>
      <c r="D942" s="199" t="s">
        <v>274</v>
      </c>
      <c r="E942" s="145" t="s">
        <v>1470</v>
      </c>
      <c r="F942" s="146" t="s">
        <v>1471</v>
      </c>
      <c r="G942" s="147" t="s">
        <v>318</v>
      </c>
      <c r="H942" s="148">
        <v>4</v>
      </c>
      <c r="I942" s="149"/>
      <c r="J942" s="150">
        <f>ROUND(I942*H942,2)</f>
        <v>0</v>
      </c>
      <c r="K942" s="151"/>
      <c r="L942" s="32"/>
      <c r="M942" s="152" t="s">
        <v>1</v>
      </c>
      <c r="N942" s="153" t="s">
        <v>41</v>
      </c>
      <c r="P942" s="154">
        <f>O942*H942</f>
        <v>0</v>
      </c>
      <c r="Q942" s="154">
        <v>0</v>
      </c>
      <c r="R942" s="154">
        <f>Q942*H942</f>
        <v>0</v>
      </c>
      <c r="S942" s="154">
        <v>0</v>
      </c>
      <c r="T942" s="155">
        <f>S942*H942</f>
        <v>0</v>
      </c>
      <c r="AR942" s="156" t="s">
        <v>375</v>
      </c>
      <c r="AT942" s="156" t="s">
        <v>274</v>
      </c>
      <c r="AU942" s="156" t="s">
        <v>88</v>
      </c>
      <c r="AY942" s="17" t="s">
        <v>273</v>
      </c>
      <c r="BE942" s="157">
        <f>IF(N942="základná",J942,0)</f>
        <v>0</v>
      </c>
      <c r="BF942" s="157">
        <f>IF(N942="znížená",J942,0)</f>
        <v>0</v>
      </c>
      <c r="BG942" s="157">
        <f>IF(N942="zákl. prenesená",J942,0)</f>
        <v>0</v>
      </c>
      <c r="BH942" s="157">
        <f>IF(N942="zníž. prenesená",J942,0)</f>
        <v>0</v>
      </c>
      <c r="BI942" s="157">
        <f>IF(N942="nulová",J942,0)</f>
        <v>0</v>
      </c>
      <c r="BJ942" s="17" t="s">
        <v>88</v>
      </c>
      <c r="BK942" s="157">
        <f>ROUND(I942*H942,2)</f>
        <v>0</v>
      </c>
      <c r="BL942" s="17" t="s">
        <v>375</v>
      </c>
      <c r="BM942" s="156" t="s">
        <v>1472</v>
      </c>
    </row>
    <row r="943" spans="2:65" s="1" customFormat="1" ht="37.9" customHeight="1">
      <c r="B943" s="143"/>
      <c r="C943" s="188" t="s">
        <v>1473</v>
      </c>
      <c r="D943" s="201" t="s">
        <v>523</v>
      </c>
      <c r="E943" s="189" t="s">
        <v>1474</v>
      </c>
      <c r="F943" s="190" t="s">
        <v>1475</v>
      </c>
      <c r="G943" s="191" t="s">
        <v>318</v>
      </c>
      <c r="H943" s="192">
        <v>4</v>
      </c>
      <c r="I943" s="193"/>
      <c r="J943" s="194">
        <f>ROUND(I943*H943,2)</f>
        <v>0</v>
      </c>
      <c r="K943" s="195"/>
      <c r="L943" s="196"/>
      <c r="M943" s="197" t="s">
        <v>1</v>
      </c>
      <c r="N943" s="198" t="s">
        <v>41</v>
      </c>
      <c r="P943" s="154">
        <f>O943*H943</f>
        <v>0</v>
      </c>
      <c r="Q943" s="154">
        <v>2.5000000000000001E-2</v>
      </c>
      <c r="R943" s="154">
        <f>Q943*H943</f>
        <v>0.1</v>
      </c>
      <c r="S943" s="154">
        <v>0</v>
      </c>
      <c r="T943" s="155">
        <f>S943*H943</f>
        <v>0</v>
      </c>
      <c r="AR943" s="156" t="s">
        <v>449</v>
      </c>
      <c r="AT943" s="156" t="s">
        <v>523</v>
      </c>
      <c r="AU943" s="156" t="s">
        <v>88</v>
      </c>
      <c r="AY943" s="17" t="s">
        <v>273</v>
      </c>
      <c r="BE943" s="157">
        <f>IF(N943="základná",J943,0)</f>
        <v>0</v>
      </c>
      <c r="BF943" s="157">
        <f>IF(N943="znížená",J943,0)</f>
        <v>0</v>
      </c>
      <c r="BG943" s="157">
        <f>IF(N943="zákl. prenesená",J943,0)</f>
        <v>0</v>
      </c>
      <c r="BH943" s="157">
        <f>IF(N943="zníž. prenesená",J943,0)</f>
        <v>0</v>
      </c>
      <c r="BI943" s="157">
        <f>IF(N943="nulová",J943,0)</f>
        <v>0</v>
      </c>
      <c r="BJ943" s="17" t="s">
        <v>88</v>
      </c>
      <c r="BK943" s="157">
        <f>ROUND(I943*H943,2)</f>
        <v>0</v>
      </c>
      <c r="BL943" s="17" t="s">
        <v>375</v>
      </c>
      <c r="BM943" s="156" t="s">
        <v>1476</v>
      </c>
    </row>
    <row r="944" spans="2:65" s="14" customFormat="1">
      <c r="B944" s="174"/>
      <c r="D944" s="159" t="s">
        <v>278</v>
      </c>
      <c r="E944" s="175" t="s">
        <v>1</v>
      </c>
      <c r="F944" s="176" t="s">
        <v>1477</v>
      </c>
      <c r="H944" s="177">
        <v>1</v>
      </c>
      <c r="I944" s="178"/>
      <c r="L944" s="174"/>
      <c r="M944" s="179"/>
      <c r="T944" s="180"/>
      <c r="AT944" s="175" t="s">
        <v>278</v>
      </c>
      <c r="AU944" s="175" t="s">
        <v>88</v>
      </c>
      <c r="AV944" s="14" t="s">
        <v>88</v>
      </c>
      <c r="AW944" s="14" t="s">
        <v>32</v>
      </c>
      <c r="AX944" s="14" t="s">
        <v>75</v>
      </c>
      <c r="AY944" s="175" t="s">
        <v>273</v>
      </c>
    </row>
    <row r="945" spans="2:65" s="14" customFormat="1">
      <c r="B945" s="174"/>
      <c r="D945" s="159" t="s">
        <v>278</v>
      </c>
      <c r="E945" s="175" t="s">
        <v>1</v>
      </c>
      <c r="F945" s="176" t="s">
        <v>1478</v>
      </c>
      <c r="H945" s="177">
        <v>3</v>
      </c>
      <c r="I945" s="178"/>
      <c r="L945" s="174"/>
      <c r="M945" s="179"/>
      <c r="T945" s="180"/>
      <c r="AT945" s="175" t="s">
        <v>278</v>
      </c>
      <c r="AU945" s="175" t="s">
        <v>88</v>
      </c>
      <c r="AV945" s="14" t="s">
        <v>88</v>
      </c>
      <c r="AW945" s="14" t="s">
        <v>32</v>
      </c>
      <c r="AX945" s="14" t="s">
        <v>75</v>
      </c>
      <c r="AY945" s="175" t="s">
        <v>273</v>
      </c>
    </row>
    <row r="946" spans="2:65" s="13" customFormat="1">
      <c r="B946" s="165"/>
      <c r="D946" s="159" t="s">
        <v>278</v>
      </c>
      <c r="E946" s="166" t="s">
        <v>1</v>
      </c>
      <c r="F946" s="167" t="s">
        <v>285</v>
      </c>
      <c r="H946" s="168">
        <v>4</v>
      </c>
      <c r="I946" s="169"/>
      <c r="L946" s="165"/>
      <c r="M946" s="170"/>
      <c r="T946" s="171"/>
      <c r="AT946" s="166" t="s">
        <v>278</v>
      </c>
      <c r="AU946" s="166" t="s">
        <v>88</v>
      </c>
      <c r="AV946" s="13" t="s">
        <v>126</v>
      </c>
      <c r="AW946" s="13" t="s">
        <v>32</v>
      </c>
      <c r="AX946" s="13" t="s">
        <v>82</v>
      </c>
      <c r="AY946" s="166" t="s">
        <v>273</v>
      </c>
    </row>
    <row r="947" spans="2:65" s="1" customFormat="1" ht="24.2" customHeight="1">
      <c r="B947" s="143"/>
      <c r="C947" s="144" t="s">
        <v>1479</v>
      </c>
      <c r="D947" s="199" t="s">
        <v>274</v>
      </c>
      <c r="E947" s="145" t="s">
        <v>1480</v>
      </c>
      <c r="F947" s="146" t="s">
        <v>1481</v>
      </c>
      <c r="G947" s="147" t="s">
        <v>318</v>
      </c>
      <c r="H947" s="148">
        <v>7</v>
      </c>
      <c r="I947" s="149"/>
      <c r="J947" s="150">
        <f>ROUND(I947*H947,2)</f>
        <v>0</v>
      </c>
      <c r="K947" s="151"/>
      <c r="L947" s="32"/>
      <c r="M947" s="152" t="s">
        <v>1</v>
      </c>
      <c r="N947" s="153" t="s">
        <v>41</v>
      </c>
      <c r="P947" s="154">
        <f>O947*H947</f>
        <v>0</v>
      </c>
      <c r="Q947" s="154">
        <v>0</v>
      </c>
      <c r="R947" s="154">
        <f>Q947*H947</f>
        <v>0</v>
      </c>
      <c r="S947" s="154">
        <v>0</v>
      </c>
      <c r="T947" s="155">
        <f>S947*H947</f>
        <v>0</v>
      </c>
      <c r="AR947" s="156" t="s">
        <v>375</v>
      </c>
      <c r="AT947" s="156" t="s">
        <v>274</v>
      </c>
      <c r="AU947" s="156" t="s">
        <v>88</v>
      </c>
      <c r="AY947" s="17" t="s">
        <v>273</v>
      </c>
      <c r="BE947" s="157">
        <f>IF(N947="základná",J947,0)</f>
        <v>0</v>
      </c>
      <c r="BF947" s="157">
        <f>IF(N947="znížená",J947,0)</f>
        <v>0</v>
      </c>
      <c r="BG947" s="157">
        <f>IF(N947="zákl. prenesená",J947,0)</f>
        <v>0</v>
      </c>
      <c r="BH947" s="157">
        <f>IF(N947="zníž. prenesená",J947,0)</f>
        <v>0</v>
      </c>
      <c r="BI947" s="157">
        <f>IF(N947="nulová",J947,0)</f>
        <v>0</v>
      </c>
      <c r="BJ947" s="17" t="s">
        <v>88</v>
      </c>
      <c r="BK947" s="157">
        <f>ROUND(I947*H947,2)</f>
        <v>0</v>
      </c>
      <c r="BL947" s="17" t="s">
        <v>375</v>
      </c>
      <c r="BM947" s="156" t="s">
        <v>1482</v>
      </c>
    </row>
    <row r="948" spans="2:65" s="1" customFormat="1" ht="37.9" customHeight="1">
      <c r="B948" s="143"/>
      <c r="C948" s="188" t="s">
        <v>1483</v>
      </c>
      <c r="D948" s="201" t="s">
        <v>523</v>
      </c>
      <c r="E948" s="189" t="s">
        <v>1484</v>
      </c>
      <c r="F948" s="190" t="s">
        <v>1475</v>
      </c>
      <c r="G948" s="191" t="s">
        <v>318</v>
      </c>
      <c r="H948" s="192">
        <v>7</v>
      </c>
      <c r="I948" s="193"/>
      <c r="J948" s="194">
        <f>ROUND(I948*H948,2)</f>
        <v>0</v>
      </c>
      <c r="K948" s="195"/>
      <c r="L948" s="196"/>
      <c r="M948" s="197" t="s">
        <v>1</v>
      </c>
      <c r="N948" s="198" t="s">
        <v>41</v>
      </c>
      <c r="P948" s="154">
        <f>O948*H948</f>
        <v>0</v>
      </c>
      <c r="Q948" s="154">
        <v>2.5000000000000001E-2</v>
      </c>
      <c r="R948" s="154">
        <f>Q948*H948</f>
        <v>0.17500000000000002</v>
      </c>
      <c r="S948" s="154">
        <v>0</v>
      </c>
      <c r="T948" s="155">
        <f>S948*H948</f>
        <v>0</v>
      </c>
      <c r="AR948" s="156" t="s">
        <v>449</v>
      </c>
      <c r="AT948" s="156" t="s">
        <v>523</v>
      </c>
      <c r="AU948" s="156" t="s">
        <v>88</v>
      </c>
      <c r="AY948" s="17" t="s">
        <v>273</v>
      </c>
      <c r="BE948" s="157">
        <f>IF(N948="základná",J948,0)</f>
        <v>0</v>
      </c>
      <c r="BF948" s="157">
        <f>IF(N948="znížená",J948,0)</f>
        <v>0</v>
      </c>
      <c r="BG948" s="157">
        <f>IF(N948="zákl. prenesená",J948,0)</f>
        <v>0</v>
      </c>
      <c r="BH948" s="157">
        <f>IF(N948="zníž. prenesená",J948,0)</f>
        <v>0</v>
      </c>
      <c r="BI948" s="157">
        <f>IF(N948="nulová",J948,0)</f>
        <v>0</v>
      </c>
      <c r="BJ948" s="17" t="s">
        <v>88</v>
      </c>
      <c r="BK948" s="157">
        <f>ROUND(I948*H948,2)</f>
        <v>0</v>
      </c>
      <c r="BL948" s="17" t="s">
        <v>375</v>
      </c>
      <c r="BM948" s="156" t="s">
        <v>1485</v>
      </c>
    </row>
    <row r="949" spans="2:65" s="14" customFormat="1">
      <c r="B949" s="174"/>
      <c r="D949" s="159" t="s">
        <v>278</v>
      </c>
      <c r="E949" s="175" t="s">
        <v>1</v>
      </c>
      <c r="F949" s="176" t="s">
        <v>1486</v>
      </c>
      <c r="H949" s="177">
        <v>7</v>
      </c>
      <c r="I949" s="178"/>
      <c r="L949" s="174"/>
      <c r="M949" s="179"/>
      <c r="T949" s="180"/>
      <c r="AT949" s="175" t="s">
        <v>278</v>
      </c>
      <c r="AU949" s="175" t="s">
        <v>88</v>
      </c>
      <c r="AV949" s="14" t="s">
        <v>88</v>
      </c>
      <c r="AW949" s="14" t="s">
        <v>32</v>
      </c>
      <c r="AX949" s="14" t="s">
        <v>75</v>
      </c>
      <c r="AY949" s="175" t="s">
        <v>273</v>
      </c>
    </row>
    <row r="950" spans="2:65" s="13" customFormat="1">
      <c r="B950" s="165"/>
      <c r="D950" s="159" t="s">
        <v>278</v>
      </c>
      <c r="E950" s="166" t="s">
        <v>1</v>
      </c>
      <c r="F950" s="167" t="s">
        <v>285</v>
      </c>
      <c r="H950" s="168">
        <v>7</v>
      </c>
      <c r="I950" s="169"/>
      <c r="L950" s="165"/>
      <c r="M950" s="170"/>
      <c r="T950" s="171"/>
      <c r="AT950" s="166" t="s">
        <v>278</v>
      </c>
      <c r="AU950" s="166" t="s">
        <v>88</v>
      </c>
      <c r="AV950" s="13" t="s">
        <v>126</v>
      </c>
      <c r="AW950" s="13" t="s">
        <v>32</v>
      </c>
      <c r="AX950" s="13" t="s">
        <v>82</v>
      </c>
      <c r="AY950" s="166" t="s">
        <v>273</v>
      </c>
    </row>
    <row r="951" spans="2:65" s="1" customFormat="1" ht="37.9" customHeight="1">
      <c r="B951" s="143"/>
      <c r="C951" s="144" t="s">
        <v>1487</v>
      </c>
      <c r="D951" s="199" t="s">
        <v>274</v>
      </c>
      <c r="E951" s="145" t="s">
        <v>1488</v>
      </c>
      <c r="F951" s="146" t="s">
        <v>1489</v>
      </c>
      <c r="G951" s="147" t="s">
        <v>318</v>
      </c>
      <c r="H951" s="148">
        <v>15</v>
      </c>
      <c r="I951" s="149"/>
      <c r="J951" s="150">
        <f>ROUND(I951*H951,2)</f>
        <v>0</v>
      </c>
      <c r="K951" s="151"/>
      <c r="L951" s="32"/>
      <c r="M951" s="152" t="s">
        <v>1</v>
      </c>
      <c r="N951" s="153" t="s">
        <v>41</v>
      </c>
      <c r="P951" s="154">
        <f>O951*H951</f>
        <v>0</v>
      </c>
      <c r="Q951" s="154">
        <v>2.5000000000000001E-2</v>
      </c>
      <c r="R951" s="154">
        <f>Q951*H951</f>
        <v>0.375</v>
      </c>
      <c r="S951" s="154">
        <v>0</v>
      </c>
      <c r="T951" s="155">
        <f>S951*H951</f>
        <v>0</v>
      </c>
      <c r="AR951" s="156" t="s">
        <v>375</v>
      </c>
      <c r="AT951" s="156" t="s">
        <v>274</v>
      </c>
      <c r="AU951" s="156" t="s">
        <v>88</v>
      </c>
      <c r="AY951" s="17" t="s">
        <v>273</v>
      </c>
      <c r="BE951" s="157">
        <f>IF(N951="základná",J951,0)</f>
        <v>0</v>
      </c>
      <c r="BF951" s="157">
        <f>IF(N951="znížená",J951,0)</f>
        <v>0</v>
      </c>
      <c r="BG951" s="157">
        <f>IF(N951="zákl. prenesená",J951,0)</f>
        <v>0</v>
      </c>
      <c r="BH951" s="157">
        <f>IF(N951="zníž. prenesená",J951,0)</f>
        <v>0</v>
      </c>
      <c r="BI951" s="157">
        <f>IF(N951="nulová",J951,0)</f>
        <v>0</v>
      </c>
      <c r="BJ951" s="17" t="s">
        <v>88</v>
      </c>
      <c r="BK951" s="157">
        <f>ROUND(I951*H951,2)</f>
        <v>0</v>
      </c>
      <c r="BL951" s="17" t="s">
        <v>375</v>
      </c>
      <c r="BM951" s="156" t="s">
        <v>1490</v>
      </c>
    </row>
    <row r="952" spans="2:65" s="14" customFormat="1">
      <c r="B952" s="174"/>
      <c r="D952" s="159" t="s">
        <v>278</v>
      </c>
      <c r="E952" s="175" t="s">
        <v>1</v>
      </c>
      <c r="F952" s="176" t="s">
        <v>1491</v>
      </c>
      <c r="H952" s="177">
        <v>2</v>
      </c>
      <c r="I952" s="178"/>
      <c r="L952" s="174"/>
      <c r="M952" s="179"/>
      <c r="T952" s="180"/>
      <c r="AT952" s="175" t="s">
        <v>278</v>
      </c>
      <c r="AU952" s="175" t="s">
        <v>88</v>
      </c>
      <c r="AV952" s="14" t="s">
        <v>88</v>
      </c>
      <c r="AW952" s="14" t="s">
        <v>32</v>
      </c>
      <c r="AX952" s="14" t="s">
        <v>75</v>
      </c>
      <c r="AY952" s="175" t="s">
        <v>273</v>
      </c>
    </row>
    <row r="953" spans="2:65" s="14" customFormat="1">
      <c r="B953" s="174"/>
      <c r="D953" s="159" t="s">
        <v>278</v>
      </c>
      <c r="E953" s="175" t="s">
        <v>1</v>
      </c>
      <c r="F953" s="176" t="s">
        <v>1492</v>
      </c>
      <c r="H953" s="177">
        <v>10</v>
      </c>
      <c r="I953" s="178"/>
      <c r="L953" s="174"/>
      <c r="M953" s="179"/>
      <c r="T953" s="180"/>
      <c r="AT953" s="175" t="s">
        <v>278</v>
      </c>
      <c r="AU953" s="175" t="s">
        <v>88</v>
      </c>
      <c r="AV953" s="14" t="s">
        <v>88</v>
      </c>
      <c r="AW953" s="14" t="s">
        <v>32</v>
      </c>
      <c r="AX953" s="14" t="s">
        <v>75</v>
      </c>
      <c r="AY953" s="175" t="s">
        <v>273</v>
      </c>
    </row>
    <row r="954" spans="2:65" s="14" customFormat="1">
      <c r="B954" s="174"/>
      <c r="D954" s="159" t="s">
        <v>278</v>
      </c>
      <c r="E954" s="175" t="s">
        <v>1</v>
      </c>
      <c r="F954" s="176" t="s">
        <v>1493</v>
      </c>
      <c r="H954" s="177">
        <v>2</v>
      </c>
      <c r="I954" s="178"/>
      <c r="L954" s="174"/>
      <c r="M954" s="179"/>
      <c r="T954" s="180"/>
      <c r="AT954" s="175" t="s">
        <v>278</v>
      </c>
      <c r="AU954" s="175" t="s">
        <v>88</v>
      </c>
      <c r="AV954" s="14" t="s">
        <v>88</v>
      </c>
      <c r="AW954" s="14" t="s">
        <v>32</v>
      </c>
      <c r="AX954" s="14" t="s">
        <v>75</v>
      </c>
      <c r="AY954" s="175" t="s">
        <v>273</v>
      </c>
    </row>
    <row r="955" spans="2:65" s="14" customFormat="1">
      <c r="B955" s="174"/>
      <c r="D955" s="159" t="s">
        <v>278</v>
      </c>
      <c r="E955" s="175" t="s">
        <v>1</v>
      </c>
      <c r="F955" s="176" t="s">
        <v>1494</v>
      </c>
      <c r="H955" s="177">
        <v>1</v>
      </c>
      <c r="I955" s="178"/>
      <c r="L955" s="174"/>
      <c r="M955" s="179"/>
      <c r="T955" s="180"/>
      <c r="AT955" s="175" t="s">
        <v>278</v>
      </c>
      <c r="AU955" s="175" t="s">
        <v>88</v>
      </c>
      <c r="AV955" s="14" t="s">
        <v>88</v>
      </c>
      <c r="AW955" s="14" t="s">
        <v>32</v>
      </c>
      <c r="AX955" s="14" t="s">
        <v>75</v>
      </c>
      <c r="AY955" s="175" t="s">
        <v>273</v>
      </c>
    </row>
    <row r="956" spans="2:65" s="13" customFormat="1">
      <c r="B956" s="165"/>
      <c r="D956" s="159" t="s">
        <v>278</v>
      </c>
      <c r="E956" s="166" t="s">
        <v>1</v>
      </c>
      <c r="F956" s="167" t="s">
        <v>285</v>
      </c>
      <c r="H956" s="168">
        <v>15</v>
      </c>
      <c r="I956" s="169"/>
      <c r="L956" s="165"/>
      <c r="M956" s="170"/>
      <c r="T956" s="171"/>
      <c r="AT956" s="166" t="s">
        <v>278</v>
      </c>
      <c r="AU956" s="166" t="s">
        <v>88</v>
      </c>
      <c r="AV956" s="13" t="s">
        <v>126</v>
      </c>
      <c r="AW956" s="13" t="s">
        <v>32</v>
      </c>
      <c r="AX956" s="13" t="s">
        <v>82</v>
      </c>
      <c r="AY956" s="166" t="s">
        <v>273</v>
      </c>
    </row>
    <row r="957" spans="2:65" s="1" customFormat="1" ht="33" customHeight="1">
      <c r="B957" s="143"/>
      <c r="C957" s="144" t="s">
        <v>1495</v>
      </c>
      <c r="D957" s="199" t="s">
        <v>274</v>
      </c>
      <c r="E957" s="145" t="s">
        <v>1470</v>
      </c>
      <c r="F957" s="146" t="s">
        <v>1471</v>
      </c>
      <c r="G957" s="147" t="s">
        <v>318</v>
      </c>
      <c r="H957" s="148">
        <v>4</v>
      </c>
      <c r="I957" s="149"/>
      <c r="J957" s="150">
        <f>ROUND(I957*H957,2)</f>
        <v>0</v>
      </c>
      <c r="K957" s="151"/>
      <c r="L957" s="32"/>
      <c r="M957" s="152" t="s">
        <v>1</v>
      </c>
      <c r="N957" s="153" t="s">
        <v>41</v>
      </c>
      <c r="P957" s="154">
        <f>O957*H957</f>
        <v>0</v>
      </c>
      <c r="Q957" s="154">
        <v>0</v>
      </c>
      <c r="R957" s="154">
        <f>Q957*H957</f>
        <v>0</v>
      </c>
      <c r="S957" s="154">
        <v>0</v>
      </c>
      <c r="T957" s="155">
        <f>S957*H957</f>
        <v>0</v>
      </c>
      <c r="AR957" s="156" t="s">
        <v>375</v>
      </c>
      <c r="AT957" s="156" t="s">
        <v>274</v>
      </c>
      <c r="AU957" s="156" t="s">
        <v>88</v>
      </c>
      <c r="AY957" s="17" t="s">
        <v>273</v>
      </c>
      <c r="BE957" s="157">
        <f>IF(N957="základná",J957,0)</f>
        <v>0</v>
      </c>
      <c r="BF957" s="157">
        <f>IF(N957="znížená",J957,0)</f>
        <v>0</v>
      </c>
      <c r="BG957" s="157">
        <f>IF(N957="zákl. prenesená",J957,0)</f>
        <v>0</v>
      </c>
      <c r="BH957" s="157">
        <f>IF(N957="zníž. prenesená",J957,0)</f>
        <v>0</v>
      </c>
      <c r="BI957" s="157">
        <f>IF(N957="nulová",J957,0)</f>
        <v>0</v>
      </c>
      <c r="BJ957" s="17" t="s">
        <v>88</v>
      </c>
      <c r="BK957" s="157">
        <f>ROUND(I957*H957,2)</f>
        <v>0</v>
      </c>
      <c r="BL957" s="17" t="s">
        <v>375</v>
      </c>
      <c r="BM957" s="156" t="s">
        <v>1496</v>
      </c>
    </row>
    <row r="958" spans="2:65" s="1" customFormat="1" ht="37.9" customHeight="1">
      <c r="B958" s="143"/>
      <c r="C958" s="188" t="s">
        <v>1497</v>
      </c>
      <c r="D958" s="201" t="s">
        <v>523</v>
      </c>
      <c r="E958" s="189" t="s">
        <v>1498</v>
      </c>
      <c r="F958" s="190" t="s">
        <v>1499</v>
      </c>
      <c r="G958" s="191" t="s">
        <v>318</v>
      </c>
      <c r="H958" s="192">
        <v>4</v>
      </c>
      <c r="I958" s="193"/>
      <c r="J958" s="194">
        <f>ROUND(I958*H958,2)</f>
        <v>0</v>
      </c>
      <c r="K958" s="195"/>
      <c r="L958" s="196"/>
      <c r="M958" s="197" t="s">
        <v>1</v>
      </c>
      <c r="N958" s="198" t="s">
        <v>41</v>
      </c>
      <c r="P958" s="154">
        <f>O958*H958</f>
        <v>0</v>
      </c>
      <c r="Q958" s="154">
        <v>2.5000000000000001E-2</v>
      </c>
      <c r="R958" s="154">
        <f>Q958*H958</f>
        <v>0.1</v>
      </c>
      <c r="S958" s="154">
        <v>0</v>
      </c>
      <c r="T958" s="155">
        <f>S958*H958</f>
        <v>0</v>
      </c>
      <c r="AR958" s="156" t="s">
        <v>449</v>
      </c>
      <c r="AT958" s="156" t="s">
        <v>523</v>
      </c>
      <c r="AU958" s="156" t="s">
        <v>88</v>
      </c>
      <c r="AY958" s="17" t="s">
        <v>273</v>
      </c>
      <c r="BE958" s="157">
        <f>IF(N958="základná",J958,0)</f>
        <v>0</v>
      </c>
      <c r="BF958" s="157">
        <f>IF(N958="znížená",J958,0)</f>
        <v>0</v>
      </c>
      <c r="BG958" s="157">
        <f>IF(N958="zákl. prenesená",J958,0)</f>
        <v>0</v>
      </c>
      <c r="BH958" s="157">
        <f>IF(N958="zníž. prenesená",J958,0)</f>
        <v>0</v>
      </c>
      <c r="BI958" s="157">
        <f>IF(N958="nulová",J958,0)</f>
        <v>0</v>
      </c>
      <c r="BJ958" s="17" t="s">
        <v>88</v>
      </c>
      <c r="BK958" s="157">
        <f>ROUND(I958*H958,2)</f>
        <v>0</v>
      </c>
      <c r="BL958" s="17" t="s">
        <v>375</v>
      </c>
      <c r="BM958" s="156" t="s">
        <v>1500</v>
      </c>
    </row>
    <row r="959" spans="2:65" s="14" customFormat="1">
      <c r="B959" s="174"/>
      <c r="D959" s="159" t="s">
        <v>278</v>
      </c>
      <c r="E959" s="175" t="s">
        <v>1</v>
      </c>
      <c r="F959" s="176" t="s">
        <v>1501</v>
      </c>
      <c r="H959" s="177">
        <v>2</v>
      </c>
      <c r="I959" s="178"/>
      <c r="L959" s="174"/>
      <c r="M959" s="179"/>
      <c r="T959" s="180"/>
      <c r="AT959" s="175" t="s">
        <v>278</v>
      </c>
      <c r="AU959" s="175" t="s">
        <v>88</v>
      </c>
      <c r="AV959" s="14" t="s">
        <v>88</v>
      </c>
      <c r="AW959" s="14" t="s">
        <v>32</v>
      </c>
      <c r="AX959" s="14" t="s">
        <v>75</v>
      </c>
      <c r="AY959" s="175" t="s">
        <v>273</v>
      </c>
    </row>
    <row r="960" spans="2:65" s="14" customFormat="1">
      <c r="B960" s="174"/>
      <c r="D960" s="159" t="s">
        <v>278</v>
      </c>
      <c r="E960" s="175" t="s">
        <v>1</v>
      </c>
      <c r="F960" s="176" t="s">
        <v>1502</v>
      </c>
      <c r="H960" s="177">
        <v>2</v>
      </c>
      <c r="I960" s="178"/>
      <c r="L960" s="174"/>
      <c r="M960" s="179"/>
      <c r="T960" s="180"/>
      <c r="AT960" s="175" t="s">
        <v>278</v>
      </c>
      <c r="AU960" s="175" t="s">
        <v>88</v>
      </c>
      <c r="AV960" s="14" t="s">
        <v>88</v>
      </c>
      <c r="AW960" s="14" t="s">
        <v>32</v>
      </c>
      <c r="AX960" s="14" t="s">
        <v>75</v>
      </c>
      <c r="AY960" s="175" t="s">
        <v>273</v>
      </c>
    </row>
    <row r="961" spans="2:65" s="13" customFormat="1">
      <c r="B961" s="165"/>
      <c r="D961" s="159" t="s">
        <v>278</v>
      </c>
      <c r="E961" s="166" t="s">
        <v>1</v>
      </c>
      <c r="F961" s="167" t="s">
        <v>285</v>
      </c>
      <c r="H961" s="168">
        <v>4</v>
      </c>
      <c r="I961" s="169"/>
      <c r="L961" s="165"/>
      <c r="M961" s="170"/>
      <c r="T961" s="171"/>
      <c r="AT961" s="166" t="s">
        <v>278</v>
      </c>
      <c r="AU961" s="166" t="s">
        <v>88</v>
      </c>
      <c r="AV961" s="13" t="s">
        <v>126</v>
      </c>
      <c r="AW961" s="13" t="s">
        <v>32</v>
      </c>
      <c r="AX961" s="13" t="s">
        <v>82</v>
      </c>
      <c r="AY961" s="166" t="s">
        <v>273</v>
      </c>
    </row>
    <row r="962" spans="2:65" s="1" customFormat="1" ht="33" customHeight="1">
      <c r="B962" s="143"/>
      <c r="C962" s="144" t="s">
        <v>1503</v>
      </c>
      <c r="D962" s="144" t="s">
        <v>274</v>
      </c>
      <c r="E962" s="145" t="s">
        <v>1504</v>
      </c>
      <c r="F962" s="146" t="s">
        <v>1505</v>
      </c>
      <c r="G962" s="147" t="s">
        <v>318</v>
      </c>
      <c r="H962" s="148">
        <v>1</v>
      </c>
      <c r="I962" s="149"/>
      <c r="J962" s="150">
        <f t="shared" ref="J962:J968" si="10">ROUND(I962*H962,2)</f>
        <v>0</v>
      </c>
      <c r="K962" s="151"/>
      <c r="L962" s="32"/>
      <c r="M962" s="152" t="s">
        <v>1</v>
      </c>
      <c r="N962" s="153" t="s">
        <v>41</v>
      </c>
      <c r="P962" s="154">
        <f t="shared" ref="P962:P968" si="11">O962*H962</f>
        <v>0</v>
      </c>
      <c r="Q962" s="154">
        <v>0</v>
      </c>
      <c r="R962" s="154">
        <f t="shared" ref="R962:R968" si="12">Q962*H962</f>
        <v>0</v>
      </c>
      <c r="S962" s="154">
        <v>0</v>
      </c>
      <c r="T962" s="155">
        <f t="shared" ref="T962:T968" si="13">S962*H962</f>
        <v>0</v>
      </c>
      <c r="AR962" s="156" t="s">
        <v>375</v>
      </c>
      <c r="AT962" s="156" t="s">
        <v>274</v>
      </c>
      <c r="AU962" s="156" t="s">
        <v>88</v>
      </c>
      <c r="AY962" s="17" t="s">
        <v>273</v>
      </c>
      <c r="BE962" s="157">
        <f t="shared" ref="BE962:BE968" si="14">IF(N962="základná",J962,0)</f>
        <v>0</v>
      </c>
      <c r="BF962" s="157">
        <f t="shared" ref="BF962:BF968" si="15">IF(N962="znížená",J962,0)</f>
        <v>0</v>
      </c>
      <c r="BG962" s="157">
        <f t="shared" ref="BG962:BG968" si="16">IF(N962="zákl. prenesená",J962,0)</f>
        <v>0</v>
      </c>
      <c r="BH962" s="157">
        <f t="shared" ref="BH962:BH968" si="17">IF(N962="zníž. prenesená",J962,0)</f>
        <v>0</v>
      </c>
      <c r="BI962" s="157">
        <f t="shared" ref="BI962:BI968" si="18">IF(N962="nulová",J962,0)</f>
        <v>0</v>
      </c>
      <c r="BJ962" s="17" t="s">
        <v>88</v>
      </c>
      <c r="BK962" s="157">
        <f t="shared" ref="BK962:BK968" si="19">ROUND(I962*H962,2)</f>
        <v>0</v>
      </c>
      <c r="BL962" s="17" t="s">
        <v>375</v>
      </c>
      <c r="BM962" s="156" t="s">
        <v>1506</v>
      </c>
    </row>
    <row r="963" spans="2:65" s="1" customFormat="1" ht="24.2" customHeight="1">
      <c r="B963" s="143"/>
      <c r="C963" s="188" t="s">
        <v>1507</v>
      </c>
      <c r="D963" s="272" t="s">
        <v>523</v>
      </c>
      <c r="E963" s="189" t="s">
        <v>1508</v>
      </c>
      <c r="F963" s="190" t="s">
        <v>1509</v>
      </c>
      <c r="G963" s="191" t="s">
        <v>318</v>
      </c>
      <c r="H963" s="192">
        <v>1</v>
      </c>
      <c r="I963" s="193"/>
      <c r="J963" s="194">
        <f t="shared" si="10"/>
        <v>0</v>
      </c>
      <c r="K963" s="195"/>
      <c r="L963" s="196"/>
      <c r="M963" s="197" t="s">
        <v>1</v>
      </c>
      <c r="N963" s="198" t="s">
        <v>41</v>
      </c>
      <c r="P963" s="154">
        <f t="shared" si="11"/>
        <v>0</v>
      </c>
      <c r="Q963" s="154">
        <v>4.4999999999999998E-2</v>
      </c>
      <c r="R963" s="154">
        <f t="shared" si="12"/>
        <v>4.4999999999999998E-2</v>
      </c>
      <c r="S963" s="154">
        <v>0</v>
      </c>
      <c r="T963" s="155">
        <f t="shared" si="13"/>
        <v>0</v>
      </c>
      <c r="AR963" s="156" t="s">
        <v>449</v>
      </c>
      <c r="AT963" s="156" t="s">
        <v>523</v>
      </c>
      <c r="AU963" s="156" t="s">
        <v>88</v>
      </c>
      <c r="AY963" s="17" t="s">
        <v>273</v>
      </c>
      <c r="BE963" s="157">
        <f t="shared" si="14"/>
        <v>0</v>
      </c>
      <c r="BF963" s="157">
        <f t="shared" si="15"/>
        <v>0</v>
      </c>
      <c r="BG963" s="157">
        <f t="shared" si="16"/>
        <v>0</v>
      </c>
      <c r="BH963" s="157">
        <f t="shared" si="17"/>
        <v>0</v>
      </c>
      <c r="BI963" s="157">
        <f t="shared" si="18"/>
        <v>0</v>
      </c>
      <c r="BJ963" s="17" t="s">
        <v>88</v>
      </c>
      <c r="BK963" s="157">
        <f t="shared" si="19"/>
        <v>0</v>
      </c>
      <c r="BL963" s="17" t="s">
        <v>375</v>
      </c>
      <c r="BM963" s="156" t="s">
        <v>1510</v>
      </c>
    </row>
    <row r="964" spans="2:65" s="1" customFormat="1" ht="24.2" customHeight="1">
      <c r="B964" s="143"/>
      <c r="C964" s="144" t="s">
        <v>1511</v>
      </c>
      <c r="D964" s="144" t="s">
        <v>274</v>
      </c>
      <c r="E964" s="145" t="s">
        <v>1512</v>
      </c>
      <c r="F964" s="146" t="s">
        <v>1513</v>
      </c>
      <c r="G964" s="147" t="s">
        <v>747</v>
      </c>
      <c r="H964" s="148">
        <v>1</v>
      </c>
      <c r="I964" s="149"/>
      <c r="J964" s="150">
        <f t="shared" si="10"/>
        <v>0</v>
      </c>
      <c r="K964" s="151"/>
      <c r="L964" s="32"/>
      <c r="M964" s="152" t="s">
        <v>1</v>
      </c>
      <c r="N964" s="153" t="s">
        <v>41</v>
      </c>
      <c r="P964" s="154">
        <f t="shared" si="11"/>
        <v>0</v>
      </c>
      <c r="Q964" s="154">
        <v>0</v>
      </c>
      <c r="R964" s="154">
        <f t="shared" si="12"/>
        <v>0</v>
      </c>
      <c r="S964" s="154">
        <v>0</v>
      </c>
      <c r="T964" s="155">
        <f t="shared" si="13"/>
        <v>0</v>
      </c>
      <c r="AR964" s="156" t="s">
        <v>375</v>
      </c>
      <c r="AT964" s="156" t="s">
        <v>274</v>
      </c>
      <c r="AU964" s="156" t="s">
        <v>88</v>
      </c>
      <c r="AY964" s="17" t="s">
        <v>273</v>
      </c>
      <c r="BE964" s="157">
        <f t="shared" si="14"/>
        <v>0</v>
      </c>
      <c r="BF964" s="157">
        <f t="shared" si="15"/>
        <v>0</v>
      </c>
      <c r="BG964" s="157">
        <f t="shared" si="16"/>
        <v>0</v>
      </c>
      <c r="BH964" s="157">
        <f t="shared" si="17"/>
        <v>0</v>
      </c>
      <c r="BI964" s="157">
        <f t="shared" si="18"/>
        <v>0</v>
      </c>
      <c r="BJ964" s="17" t="s">
        <v>88</v>
      </c>
      <c r="BK964" s="157">
        <f t="shared" si="19"/>
        <v>0</v>
      </c>
      <c r="BL964" s="17" t="s">
        <v>375</v>
      </c>
      <c r="BM964" s="156" t="s">
        <v>1514</v>
      </c>
    </row>
    <row r="965" spans="2:65" s="1" customFormat="1" ht="37.9" customHeight="1">
      <c r="B965" s="143"/>
      <c r="C965" s="188" t="s">
        <v>1515</v>
      </c>
      <c r="D965" s="188" t="s">
        <v>523</v>
      </c>
      <c r="E965" s="189" t="s">
        <v>1516</v>
      </c>
      <c r="F965" s="190" t="s">
        <v>1517</v>
      </c>
      <c r="G965" s="191" t="s">
        <v>1</v>
      </c>
      <c r="H965" s="192">
        <v>0</v>
      </c>
      <c r="I965" s="193"/>
      <c r="J965" s="194">
        <f t="shared" si="10"/>
        <v>0</v>
      </c>
      <c r="K965" s="195"/>
      <c r="L965" s="196"/>
      <c r="M965" s="197" t="s">
        <v>1</v>
      </c>
      <c r="N965" s="198" t="s">
        <v>41</v>
      </c>
      <c r="P965" s="154">
        <f t="shared" si="11"/>
        <v>0</v>
      </c>
      <c r="Q965" s="154">
        <v>0</v>
      </c>
      <c r="R965" s="154">
        <f t="shared" si="12"/>
        <v>0</v>
      </c>
      <c r="S965" s="154">
        <v>0</v>
      </c>
      <c r="T965" s="155">
        <f t="shared" si="13"/>
        <v>0</v>
      </c>
      <c r="AR965" s="156" t="s">
        <v>449</v>
      </c>
      <c r="AT965" s="156" t="s">
        <v>523</v>
      </c>
      <c r="AU965" s="156" t="s">
        <v>88</v>
      </c>
      <c r="AY965" s="17" t="s">
        <v>273</v>
      </c>
      <c r="BE965" s="157">
        <f t="shared" si="14"/>
        <v>0</v>
      </c>
      <c r="BF965" s="157">
        <f t="shared" si="15"/>
        <v>0</v>
      </c>
      <c r="BG965" s="157">
        <f t="shared" si="16"/>
        <v>0</v>
      </c>
      <c r="BH965" s="157">
        <f t="shared" si="17"/>
        <v>0</v>
      </c>
      <c r="BI965" s="157">
        <f t="shared" si="18"/>
        <v>0</v>
      </c>
      <c r="BJ965" s="17" t="s">
        <v>88</v>
      </c>
      <c r="BK965" s="157">
        <f t="shared" si="19"/>
        <v>0</v>
      </c>
      <c r="BL965" s="17" t="s">
        <v>375</v>
      </c>
      <c r="BM965" s="156" t="s">
        <v>1518</v>
      </c>
    </row>
    <row r="966" spans="2:65" s="1" customFormat="1" ht="16.5" customHeight="1">
      <c r="B966" s="143"/>
      <c r="C966" s="188" t="s">
        <v>1519</v>
      </c>
      <c r="D966" s="188" t="s">
        <v>523</v>
      </c>
      <c r="E966" s="189" t="s">
        <v>1520</v>
      </c>
      <c r="F966" s="190" t="s">
        <v>1521</v>
      </c>
      <c r="G966" s="191" t="s">
        <v>318</v>
      </c>
      <c r="H966" s="192">
        <v>1</v>
      </c>
      <c r="I966" s="193"/>
      <c r="J966" s="194">
        <f t="shared" si="10"/>
        <v>0</v>
      </c>
      <c r="K966" s="195"/>
      <c r="L966" s="196"/>
      <c r="M966" s="197" t="s">
        <v>1</v>
      </c>
      <c r="N966" s="198" t="s">
        <v>41</v>
      </c>
      <c r="P966" s="154">
        <f t="shared" si="11"/>
        <v>0</v>
      </c>
      <c r="Q966" s="154">
        <v>0</v>
      </c>
      <c r="R966" s="154">
        <f t="shared" si="12"/>
        <v>0</v>
      </c>
      <c r="S966" s="154">
        <v>0</v>
      </c>
      <c r="T966" s="155">
        <f t="shared" si="13"/>
        <v>0</v>
      </c>
      <c r="AR966" s="156" t="s">
        <v>449</v>
      </c>
      <c r="AT966" s="156" t="s">
        <v>523</v>
      </c>
      <c r="AU966" s="156" t="s">
        <v>88</v>
      </c>
      <c r="AY966" s="17" t="s">
        <v>273</v>
      </c>
      <c r="BE966" s="157">
        <f t="shared" si="14"/>
        <v>0</v>
      </c>
      <c r="BF966" s="157">
        <f t="shared" si="15"/>
        <v>0</v>
      </c>
      <c r="BG966" s="157">
        <f t="shared" si="16"/>
        <v>0</v>
      </c>
      <c r="BH966" s="157">
        <f t="shared" si="17"/>
        <v>0</v>
      </c>
      <c r="BI966" s="157">
        <f t="shared" si="18"/>
        <v>0</v>
      </c>
      <c r="BJ966" s="17" t="s">
        <v>88</v>
      </c>
      <c r="BK966" s="157">
        <f t="shared" si="19"/>
        <v>0</v>
      </c>
      <c r="BL966" s="17" t="s">
        <v>375</v>
      </c>
      <c r="BM966" s="156" t="s">
        <v>1522</v>
      </c>
    </row>
    <row r="967" spans="2:65" s="1" customFormat="1" ht="21.75" customHeight="1">
      <c r="B967" s="143"/>
      <c r="C967" s="188" t="s">
        <v>1523</v>
      </c>
      <c r="D967" s="188" t="s">
        <v>523</v>
      </c>
      <c r="E967" s="189" t="s">
        <v>1524</v>
      </c>
      <c r="F967" s="190" t="s">
        <v>1525</v>
      </c>
      <c r="G967" s="191" t="s">
        <v>318</v>
      </c>
      <c r="H967" s="192">
        <v>3</v>
      </c>
      <c r="I967" s="193"/>
      <c r="J967" s="194">
        <f t="shared" si="10"/>
        <v>0</v>
      </c>
      <c r="K967" s="195"/>
      <c r="L967" s="196"/>
      <c r="M967" s="197" t="s">
        <v>1</v>
      </c>
      <c r="N967" s="198" t="s">
        <v>41</v>
      </c>
      <c r="P967" s="154">
        <f t="shared" si="11"/>
        <v>0</v>
      </c>
      <c r="Q967" s="154">
        <v>0</v>
      </c>
      <c r="R967" s="154">
        <f t="shared" si="12"/>
        <v>0</v>
      </c>
      <c r="S967" s="154">
        <v>0</v>
      </c>
      <c r="T967" s="155">
        <f t="shared" si="13"/>
        <v>0</v>
      </c>
      <c r="AR967" s="156" t="s">
        <v>449</v>
      </c>
      <c r="AT967" s="156" t="s">
        <v>523</v>
      </c>
      <c r="AU967" s="156" t="s">
        <v>88</v>
      </c>
      <c r="AY967" s="17" t="s">
        <v>273</v>
      </c>
      <c r="BE967" s="157">
        <f t="shared" si="14"/>
        <v>0</v>
      </c>
      <c r="BF967" s="157">
        <f t="shared" si="15"/>
        <v>0</v>
      </c>
      <c r="BG967" s="157">
        <f t="shared" si="16"/>
        <v>0</v>
      </c>
      <c r="BH967" s="157">
        <f t="shared" si="17"/>
        <v>0</v>
      </c>
      <c r="BI967" s="157">
        <f t="shared" si="18"/>
        <v>0</v>
      </c>
      <c r="BJ967" s="17" t="s">
        <v>88</v>
      </c>
      <c r="BK967" s="157">
        <f t="shared" si="19"/>
        <v>0</v>
      </c>
      <c r="BL967" s="17" t="s">
        <v>375</v>
      </c>
      <c r="BM967" s="156" t="s">
        <v>1526</v>
      </c>
    </row>
    <row r="968" spans="2:65" s="1" customFormat="1" ht="16.5" customHeight="1">
      <c r="B968" s="143"/>
      <c r="C968" s="188" t="s">
        <v>1527</v>
      </c>
      <c r="D968" s="188" t="s">
        <v>523</v>
      </c>
      <c r="E968" s="189" t="s">
        <v>1528</v>
      </c>
      <c r="F968" s="190" t="s">
        <v>1529</v>
      </c>
      <c r="G968" s="191" t="s">
        <v>344</v>
      </c>
      <c r="H968" s="192">
        <v>26.6</v>
      </c>
      <c r="I968" s="193"/>
      <c r="J968" s="194">
        <f t="shared" si="10"/>
        <v>0</v>
      </c>
      <c r="K968" s="195"/>
      <c r="L968" s="196"/>
      <c r="M968" s="197" t="s">
        <v>1</v>
      </c>
      <c r="N968" s="198" t="s">
        <v>41</v>
      </c>
      <c r="P968" s="154">
        <f t="shared" si="11"/>
        <v>0</v>
      </c>
      <c r="Q968" s="154">
        <v>0</v>
      </c>
      <c r="R968" s="154">
        <f t="shared" si="12"/>
        <v>0</v>
      </c>
      <c r="S968" s="154">
        <v>0</v>
      </c>
      <c r="T968" s="155">
        <f t="shared" si="13"/>
        <v>0</v>
      </c>
      <c r="AR968" s="156" t="s">
        <v>449</v>
      </c>
      <c r="AT968" s="156" t="s">
        <v>523</v>
      </c>
      <c r="AU968" s="156" t="s">
        <v>88</v>
      </c>
      <c r="AY968" s="17" t="s">
        <v>273</v>
      </c>
      <c r="BE968" s="157">
        <f t="shared" si="14"/>
        <v>0</v>
      </c>
      <c r="BF968" s="157">
        <f t="shared" si="15"/>
        <v>0</v>
      </c>
      <c r="BG968" s="157">
        <f t="shared" si="16"/>
        <v>0</v>
      </c>
      <c r="BH968" s="157">
        <f t="shared" si="17"/>
        <v>0</v>
      </c>
      <c r="BI968" s="157">
        <f t="shared" si="18"/>
        <v>0</v>
      </c>
      <c r="BJ968" s="17" t="s">
        <v>88</v>
      </c>
      <c r="BK968" s="157">
        <f t="shared" si="19"/>
        <v>0</v>
      </c>
      <c r="BL968" s="17" t="s">
        <v>375</v>
      </c>
      <c r="BM968" s="156" t="s">
        <v>1530</v>
      </c>
    </row>
    <row r="969" spans="2:65" s="14" customFormat="1">
      <c r="B969" s="174"/>
      <c r="D969" s="159" t="s">
        <v>278</v>
      </c>
      <c r="E969" s="175" t="s">
        <v>1</v>
      </c>
      <c r="F969" s="176" t="s">
        <v>1531</v>
      </c>
      <c r="H969" s="177">
        <v>26.6</v>
      </c>
      <c r="I969" s="178"/>
      <c r="L969" s="174"/>
      <c r="M969" s="179"/>
      <c r="T969" s="180"/>
      <c r="AT969" s="175" t="s">
        <v>278</v>
      </c>
      <c r="AU969" s="175" t="s">
        <v>88</v>
      </c>
      <c r="AV969" s="14" t="s">
        <v>88</v>
      </c>
      <c r="AW969" s="14" t="s">
        <v>32</v>
      </c>
      <c r="AX969" s="14" t="s">
        <v>75</v>
      </c>
      <c r="AY969" s="175" t="s">
        <v>273</v>
      </c>
    </row>
    <row r="970" spans="2:65" s="15" customFormat="1">
      <c r="B970" s="181"/>
      <c r="D970" s="159" t="s">
        <v>278</v>
      </c>
      <c r="E970" s="182" t="s">
        <v>1</v>
      </c>
      <c r="F970" s="183" t="s">
        <v>598</v>
      </c>
      <c r="H970" s="184">
        <v>26.6</v>
      </c>
      <c r="I970" s="185"/>
      <c r="L970" s="181"/>
      <c r="M970" s="186"/>
      <c r="T970" s="187"/>
      <c r="AT970" s="182" t="s">
        <v>278</v>
      </c>
      <c r="AU970" s="182" t="s">
        <v>88</v>
      </c>
      <c r="AV970" s="15" t="s">
        <v>104</v>
      </c>
      <c r="AW970" s="15" t="s">
        <v>32</v>
      </c>
      <c r="AX970" s="15" t="s">
        <v>75</v>
      </c>
      <c r="AY970" s="182" t="s">
        <v>273</v>
      </c>
    </row>
    <row r="971" spans="2:65" s="13" customFormat="1">
      <c r="B971" s="165"/>
      <c r="D971" s="159" t="s">
        <v>278</v>
      </c>
      <c r="E971" s="166" t="s">
        <v>1</v>
      </c>
      <c r="F971" s="167" t="s">
        <v>285</v>
      </c>
      <c r="H971" s="168">
        <v>26.6</v>
      </c>
      <c r="I971" s="169"/>
      <c r="L971" s="165"/>
      <c r="M971" s="170"/>
      <c r="T971" s="171"/>
      <c r="AT971" s="166" t="s">
        <v>278</v>
      </c>
      <c r="AU971" s="166" t="s">
        <v>88</v>
      </c>
      <c r="AV971" s="13" t="s">
        <v>126</v>
      </c>
      <c r="AW971" s="13" t="s">
        <v>32</v>
      </c>
      <c r="AX971" s="13" t="s">
        <v>82</v>
      </c>
      <c r="AY971" s="166" t="s">
        <v>273</v>
      </c>
    </row>
    <row r="972" spans="2:65" s="1" customFormat="1" ht="16.5" customHeight="1">
      <c r="B972" s="143"/>
      <c r="C972" s="188" t="s">
        <v>1532</v>
      </c>
      <c r="D972" s="188" t="s">
        <v>523</v>
      </c>
      <c r="E972" s="189" t="s">
        <v>1533</v>
      </c>
      <c r="F972" s="190" t="s">
        <v>1534</v>
      </c>
      <c r="G972" s="191" t="s">
        <v>318</v>
      </c>
      <c r="H972" s="192">
        <v>3</v>
      </c>
      <c r="I972" s="193"/>
      <c r="J972" s="194">
        <f>ROUND(I972*H972,2)</f>
        <v>0</v>
      </c>
      <c r="K972" s="195"/>
      <c r="L972" s="196"/>
      <c r="M972" s="197" t="s">
        <v>1</v>
      </c>
      <c r="N972" s="198" t="s">
        <v>41</v>
      </c>
      <c r="P972" s="154">
        <f>O972*H972</f>
        <v>0</v>
      </c>
      <c r="Q972" s="154">
        <v>0</v>
      </c>
      <c r="R972" s="154">
        <f>Q972*H972</f>
        <v>0</v>
      </c>
      <c r="S972" s="154">
        <v>0</v>
      </c>
      <c r="T972" s="155">
        <f>S972*H972</f>
        <v>0</v>
      </c>
      <c r="AR972" s="156" t="s">
        <v>449</v>
      </c>
      <c r="AT972" s="156" t="s">
        <v>523</v>
      </c>
      <c r="AU972" s="156" t="s">
        <v>88</v>
      </c>
      <c r="AY972" s="17" t="s">
        <v>273</v>
      </c>
      <c r="BE972" s="157">
        <f>IF(N972="základná",J972,0)</f>
        <v>0</v>
      </c>
      <c r="BF972" s="157">
        <f>IF(N972="znížená",J972,0)</f>
        <v>0</v>
      </c>
      <c r="BG972" s="157">
        <f>IF(N972="zákl. prenesená",J972,0)</f>
        <v>0</v>
      </c>
      <c r="BH972" s="157">
        <f>IF(N972="zníž. prenesená",J972,0)</f>
        <v>0</v>
      </c>
      <c r="BI972" s="157">
        <f>IF(N972="nulová",J972,0)</f>
        <v>0</v>
      </c>
      <c r="BJ972" s="17" t="s">
        <v>88</v>
      </c>
      <c r="BK972" s="157">
        <f>ROUND(I972*H972,2)</f>
        <v>0</v>
      </c>
      <c r="BL972" s="17" t="s">
        <v>375</v>
      </c>
      <c r="BM972" s="156" t="s">
        <v>1535</v>
      </c>
    </row>
    <row r="973" spans="2:65" s="1" customFormat="1" ht="24.2" customHeight="1">
      <c r="B973" s="143"/>
      <c r="C973" s="144" t="s">
        <v>1536</v>
      </c>
      <c r="D973" s="144" t="s">
        <v>274</v>
      </c>
      <c r="E973" s="145" t="s">
        <v>1537</v>
      </c>
      <c r="F973" s="146" t="s">
        <v>1538</v>
      </c>
      <c r="G973" s="147" t="s">
        <v>1095</v>
      </c>
      <c r="H973" s="200"/>
      <c r="I973" s="149"/>
      <c r="J973" s="150">
        <f>ROUND(I973*H973,2)</f>
        <v>0</v>
      </c>
      <c r="K973" s="151"/>
      <c r="L973" s="32"/>
      <c r="M973" s="152" t="s">
        <v>1</v>
      </c>
      <c r="N973" s="153" t="s">
        <v>41</v>
      </c>
      <c r="P973" s="154">
        <f>O973*H973</f>
        <v>0</v>
      </c>
      <c r="Q973" s="154">
        <v>0</v>
      </c>
      <c r="R973" s="154">
        <f>Q973*H973</f>
        <v>0</v>
      </c>
      <c r="S973" s="154">
        <v>0</v>
      </c>
      <c r="T973" s="155">
        <f>S973*H973</f>
        <v>0</v>
      </c>
      <c r="AR973" s="156" t="s">
        <v>375</v>
      </c>
      <c r="AT973" s="156" t="s">
        <v>274</v>
      </c>
      <c r="AU973" s="156" t="s">
        <v>88</v>
      </c>
      <c r="AY973" s="17" t="s">
        <v>273</v>
      </c>
      <c r="BE973" s="157">
        <f>IF(N973="základná",J973,0)</f>
        <v>0</v>
      </c>
      <c r="BF973" s="157">
        <f>IF(N973="znížená",J973,0)</f>
        <v>0</v>
      </c>
      <c r="BG973" s="157">
        <f>IF(N973="zákl. prenesená",J973,0)</f>
        <v>0</v>
      </c>
      <c r="BH973" s="157">
        <f>IF(N973="zníž. prenesená",J973,0)</f>
        <v>0</v>
      </c>
      <c r="BI973" s="157">
        <f>IF(N973="nulová",J973,0)</f>
        <v>0</v>
      </c>
      <c r="BJ973" s="17" t="s">
        <v>88</v>
      </c>
      <c r="BK973" s="157">
        <f>ROUND(I973*H973,2)</f>
        <v>0</v>
      </c>
      <c r="BL973" s="17" t="s">
        <v>375</v>
      </c>
      <c r="BM973" s="156" t="s">
        <v>1539</v>
      </c>
    </row>
    <row r="974" spans="2:65" s="11" customFormat="1" ht="22.9" customHeight="1">
      <c r="B974" s="133"/>
      <c r="D974" s="134" t="s">
        <v>74</v>
      </c>
      <c r="E974" s="172" t="s">
        <v>1540</v>
      </c>
      <c r="F974" s="172" t="s">
        <v>1541</v>
      </c>
      <c r="I974" s="136"/>
      <c r="J974" s="173">
        <f>BK974</f>
        <v>0</v>
      </c>
      <c r="L974" s="133"/>
      <c r="M974" s="138"/>
      <c r="P974" s="139">
        <f>SUM(P975:P1041)</f>
        <v>0</v>
      </c>
      <c r="R974" s="139">
        <f>SUM(R975:R1041)</f>
        <v>1.3265298500000002</v>
      </c>
      <c r="T974" s="140">
        <f>SUM(T975:T1041)</f>
        <v>0.35272999999999999</v>
      </c>
      <c r="AR974" s="134" t="s">
        <v>88</v>
      </c>
      <c r="AT974" s="141" t="s">
        <v>74</v>
      </c>
      <c r="AU974" s="141" t="s">
        <v>82</v>
      </c>
      <c r="AY974" s="134" t="s">
        <v>273</v>
      </c>
      <c r="BK974" s="142">
        <f>SUM(BK975:BK1041)</f>
        <v>0</v>
      </c>
    </row>
    <row r="975" spans="2:65" s="1" customFormat="1" ht="24.2" customHeight="1">
      <c r="B975" s="143"/>
      <c r="C975" s="144" t="s">
        <v>1542</v>
      </c>
      <c r="D975" s="144" t="s">
        <v>274</v>
      </c>
      <c r="E975" s="145" t="s">
        <v>1543</v>
      </c>
      <c r="F975" s="146" t="s">
        <v>1544</v>
      </c>
      <c r="G975" s="147" t="s">
        <v>338</v>
      </c>
      <c r="H975" s="148">
        <v>57</v>
      </c>
      <c r="I975" s="149"/>
      <c r="J975" s="150">
        <f>ROUND(I975*H975,2)</f>
        <v>0</v>
      </c>
      <c r="K975" s="151"/>
      <c r="L975" s="32"/>
      <c r="M975" s="152" t="s">
        <v>1</v>
      </c>
      <c r="N975" s="153" t="s">
        <v>41</v>
      </c>
      <c r="P975" s="154">
        <f>O975*H975</f>
        <v>0</v>
      </c>
      <c r="Q975" s="154">
        <v>7.1149999999999995E-5</v>
      </c>
      <c r="R975" s="154">
        <f>Q975*H975</f>
        <v>4.0555499999999998E-3</v>
      </c>
      <c r="S975" s="154">
        <v>0</v>
      </c>
      <c r="T975" s="155">
        <f>S975*H975</f>
        <v>0</v>
      </c>
      <c r="AR975" s="156" t="s">
        <v>375</v>
      </c>
      <c r="AT975" s="156" t="s">
        <v>274</v>
      </c>
      <c r="AU975" s="156" t="s">
        <v>88</v>
      </c>
      <c r="AY975" s="17" t="s">
        <v>273</v>
      </c>
      <c r="BE975" s="157">
        <f>IF(N975="základná",J975,0)</f>
        <v>0</v>
      </c>
      <c r="BF975" s="157">
        <f>IF(N975="znížená",J975,0)</f>
        <v>0</v>
      </c>
      <c r="BG975" s="157">
        <f>IF(N975="zákl. prenesená",J975,0)</f>
        <v>0</v>
      </c>
      <c r="BH975" s="157">
        <f>IF(N975="zníž. prenesená",J975,0)</f>
        <v>0</v>
      </c>
      <c r="BI975" s="157">
        <f>IF(N975="nulová",J975,0)</f>
        <v>0</v>
      </c>
      <c r="BJ975" s="17" t="s">
        <v>88</v>
      </c>
      <c r="BK975" s="157">
        <f>ROUND(I975*H975,2)</f>
        <v>0</v>
      </c>
      <c r="BL975" s="17" t="s">
        <v>375</v>
      </c>
      <c r="BM975" s="156" t="s">
        <v>1545</v>
      </c>
    </row>
    <row r="976" spans="2:65" s="14" customFormat="1">
      <c r="B976" s="174"/>
      <c r="D976" s="159" t="s">
        <v>278</v>
      </c>
      <c r="E976" s="175" t="s">
        <v>1</v>
      </c>
      <c r="F976" s="176" t="s">
        <v>1546</v>
      </c>
      <c r="H976" s="177">
        <v>57</v>
      </c>
      <c r="I976" s="178"/>
      <c r="L976" s="174"/>
      <c r="M976" s="179"/>
      <c r="T976" s="180"/>
      <c r="AT976" s="175" t="s">
        <v>278</v>
      </c>
      <c r="AU976" s="175" t="s">
        <v>88</v>
      </c>
      <c r="AV976" s="14" t="s">
        <v>88</v>
      </c>
      <c r="AW976" s="14" t="s">
        <v>32</v>
      </c>
      <c r="AX976" s="14" t="s">
        <v>75</v>
      </c>
      <c r="AY976" s="175" t="s">
        <v>273</v>
      </c>
    </row>
    <row r="977" spans="2:65" s="13" customFormat="1">
      <c r="B977" s="165"/>
      <c r="D977" s="159" t="s">
        <v>278</v>
      </c>
      <c r="E977" s="166" t="s">
        <v>1</v>
      </c>
      <c r="F977" s="167" t="s">
        <v>285</v>
      </c>
      <c r="H977" s="168">
        <v>57</v>
      </c>
      <c r="I977" s="169"/>
      <c r="L977" s="165"/>
      <c r="M977" s="170"/>
      <c r="T977" s="171"/>
      <c r="AT977" s="166" t="s">
        <v>278</v>
      </c>
      <c r="AU977" s="166" t="s">
        <v>88</v>
      </c>
      <c r="AV977" s="13" t="s">
        <v>126</v>
      </c>
      <c r="AW977" s="13" t="s">
        <v>32</v>
      </c>
      <c r="AX977" s="13" t="s">
        <v>82</v>
      </c>
      <c r="AY977" s="166" t="s">
        <v>273</v>
      </c>
    </row>
    <row r="978" spans="2:65" s="1" customFormat="1" ht="44.25" customHeight="1">
      <c r="B978" s="143"/>
      <c r="C978" s="188" t="s">
        <v>1547</v>
      </c>
      <c r="D978" s="188" t="s">
        <v>523</v>
      </c>
      <c r="E978" s="189" t="s">
        <v>1548</v>
      </c>
      <c r="F978" s="190" t="s">
        <v>1549</v>
      </c>
      <c r="G978" s="191" t="s">
        <v>338</v>
      </c>
      <c r="H978" s="192">
        <v>62.7</v>
      </c>
      <c r="I978" s="193"/>
      <c r="J978" s="194">
        <f>ROUND(I978*H978,2)</f>
        <v>0</v>
      </c>
      <c r="K978" s="195"/>
      <c r="L978" s="196"/>
      <c r="M978" s="197" t="s">
        <v>1</v>
      </c>
      <c r="N978" s="198" t="s">
        <v>41</v>
      </c>
      <c r="P978" s="154">
        <f>O978*H978</f>
        <v>0</v>
      </c>
      <c r="Q978" s="154">
        <v>9.7000000000000003E-3</v>
      </c>
      <c r="R978" s="154">
        <f>Q978*H978</f>
        <v>0.60819000000000001</v>
      </c>
      <c r="S978" s="154">
        <v>0</v>
      </c>
      <c r="T978" s="155">
        <f>S978*H978</f>
        <v>0</v>
      </c>
      <c r="AR978" s="156" t="s">
        <v>449</v>
      </c>
      <c r="AT978" s="156" t="s">
        <v>523</v>
      </c>
      <c r="AU978" s="156" t="s">
        <v>88</v>
      </c>
      <c r="AY978" s="17" t="s">
        <v>273</v>
      </c>
      <c r="BE978" s="157">
        <f>IF(N978="základná",J978,0)</f>
        <v>0</v>
      </c>
      <c r="BF978" s="157">
        <f>IF(N978="znížená",J978,0)</f>
        <v>0</v>
      </c>
      <c r="BG978" s="157">
        <f>IF(N978="zákl. prenesená",J978,0)</f>
        <v>0</v>
      </c>
      <c r="BH978" s="157">
        <f>IF(N978="zníž. prenesená",J978,0)</f>
        <v>0</v>
      </c>
      <c r="BI978" s="157">
        <f>IF(N978="nulová",J978,0)</f>
        <v>0</v>
      </c>
      <c r="BJ978" s="17" t="s">
        <v>88</v>
      </c>
      <c r="BK978" s="157">
        <f>ROUND(I978*H978,2)</f>
        <v>0</v>
      </c>
      <c r="BL978" s="17" t="s">
        <v>375</v>
      </c>
      <c r="BM978" s="156" t="s">
        <v>1550</v>
      </c>
    </row>
    <row r="979" spans="2:65" s="14" customFormat="1">
      <c r="B979" s="174"/>
      <c r="D979" s="159" t="s">
        <v>278</v>
      </c>
      <c r="F979" s="176" t="s">
        <v>1551</v>
      </c>
      <c r="H979" s="177">
        <v>62.7</v>
      </c>
      <c r="I979" s="178"/>
      <c r="L979" s="174"/>
      <c r="M979" s="179"/>
      <c r="T979" s="180"/>
      <c r="AT979" s="175" t="s">
        <v>278</v>
      </c>
      <c r="AU979" s="175" t="s">
        <v>88</v>
      </c>
      <c r="AV979" s="14" t="s">
        <v>88</v>
      </c>
      <c r="AW979" s="14" t="s">
        <v>3</v>
      </c>
      <c r="AX979" s="14" t="s">
        <v>82</v>
      </c>
      <c r="AY979" s="175" t="s">
        <v>273</v>
      </c>
    </row>
    <row r="980" spans="2:65" s="1" customFormat="1" ht="37.9" customHeight="1">
      <c r="B980" s="143"/>
      <c r="C980" s="144" t="s">
        <v>1552</v>
      </c>
      <c r="D980" s="199" t="s">
        <v>274</v>
      </c>
      <c r="E980" s="145" t="s">
        <v>1553</v>
      </c>
      <c r="F980" s="146" t="s">
        <v>1554</v>
      </c>
      <c r="G980" s="147" t="s">
        <v>318</v>
      </c>
      <c r="H980" s="148">
        <v>2</v>
      </c>
      <c r="I980" s="149"/>
      <c r="J980" s="150">
        <f>ROUND(I980*H980,2)</f>
        <v>0</v>
      </c>
      <c r="K980" s="151"/>
      <c r="L980" s="32"/>
      <c r="M980" s="152" t="s">
        <v>1</v>
      </c>
      <c r="N980" s="153" t="s">
        <v>41</v>
      </c>
      <c r="P980" s="154">
        <f>O980*H980</f>
        <v>0</v>
      </c>
      <c r="Q980" s="154">
        <v>0</v>
      </c>
      <c r="R980" s="154">
        <f>Q980*H980</f>
        <v>0</v>
      </c>
      <c r="S980" s="154">
        <v>0</v>
      </c>
      <c r="T980" s="155">
        <f>S980*H980</f>
        <v>0</v>
      </c>
      <c r="AR980" s="156" t="s">
        <v>375</v>
      </c>
      <c r="AT980" s="156" t="s">
        <v>274</v>
      </c>
      <c r="AU980" s="156" t="s">
        <v>88</v>
      </c>
      <c r="AY980" s="17" t="s">
        <v>273</v>
      </c>
      <c r="BE980" s="157">
        <f>IF(N980="základná",J980,0)</f>
        <v>0</v>
      </c>
      <c r="BF980" s="157">
        <f>IF(N980="znížená",J980,0)</f>
        <v>0</v>
      </c>
      <c r="BG980" s="157">
        <f>IF(N980="zákl. prenesená",J980,0)</f>
        <v>0</v>
      </c>
      <c r="BH980" s="157">
        <f>IF(N980="zníž. prenesená",J980,0)</f>
        <v>0</v>
      </c>
      <c r="BI980" s="157">
        <f>IF(N980="nulová",J980,0)</f>
        <v>0</v>
      </c>
      <c r="BJ980" s="17" t="s">
        <v>88</v>
      </c>
      <c r="BK980" s="157">
        <f>ROUND(I980*H980,2)</f>
        <v>0</v>
      </c>
      <c r="BL980" s="17" t="s">
        <v>375</v>
      </c>
      <c r="BM980" s="156" t="s">
        <v>1555</v>
      </c>
    </row>
    <row r="981" spans="2:65" s="1" customFormat="1" ht="37.9" customHeight="1">
      <c r="B981" s="143"/>
      <c r="C981" s="188" t="s">
        <v>1556</v>
      </c>
      <c r="D981" s="201" t="s">
        <v>523</v>
      </c>
      <c r="E981" s="189" t="s">
        <v>1557</v>
      </c>
      <c r="F981" s="190" t="s">
        <v>1558</v>
      </c>
      <c r="G981" s="191" t="s">
        <v>318</v>
      </c>
      <c r="H981" s="192">
        <v>2</v>
      </c>
      <c r="I981" s="193"/>
      <c r="J981" s="194">
        <f>ROUND(I981*H981,2)</f>
        <v>0</v>
      </c>
      <c r="K981" s="195"/>
      <c r="L981" s="196"/>
      <c r="M981" s="197" t="s">
        <v>1</v>
      </c>
      <c r="N981" s="198" t="s">
        <v>41</v>
      </c>
      <c r="P981" s="154">
        <f>O981*H981</f>
        <v>0</v>
      </c>
      <c r="Q981" s="154">
        <v>4.2700000000000002E-2</v>
      </c>
      <c r="R981" s="154">
        <f>Q981*H981</f>
        <v>8.5400000000000004E-2</v>
      </c>
      <c r="S981" s="154">
        <v>0</v>
      </c>
      <c r="T981" s="155">
        <f>S981*H981</f>
        <v>0</v>
      </c>
      <c r="AR981" s="156" t="s">
        <v>449</v>
      </c>
      <c r="AT981" s="156" t="s">
        <v>523</v>
      </c>
      <c r="AU981" s="156" t="s">
        <v>88</v>
      </c>
      <c r="AY981" s="17" t="s">
        <v>273</v>
      </c>
      <c r="BE981" s="157">
        <f>IF(N981="základná",J981,0)</f>
        <v>0</v>
      </c>
      <c r="BF981" s="157">
        <f>IF(N981="znížená",J981,0)</f>
        <v>0</v>
      </c>
      <c r="BG981" s="157">
        <f>IF(N981="zákl. prenesená",J981,0)</f>
        <v>0</v>
      </c>
      <c r="BH981" s="157">
        <f>IF(N981="zníž. prenesená",J981,0)</f>
        <v>0</v>
      </c>
      <c r="BI981" s="157">
        <f>IF(N981="nulová",J981,0)</f>
        <v>0</v>
      </c>
      <c r="BJ981" s="17" t="s">
        <v>88</v>
      </c>
      <c r="BK981" s="157">
        <f>ROUND(I981*H981,2)</f>
        <v>0</v>
      </c>
      <c r="BL981" s="17" t="s">
        <v>375</v>
      </c>
      <c r="BM981" s="156" t="s">
        <v>1559</v>
      </c>
    </row>
    <row r="982" spans="2:65" s="1" customFormat="1" ht="44.25" customHeight="1">
      <c r="B982" s="143"/>
      <c r="C982" s="144" t="s">
        <v>1560</v>
      </c>
      <c r="D982" s="144" t="s">
        <v>274</v>
      </c>
      <c r="E982" s="145" t="s">
        <v>1561</v>
      </c>
      <c r="F982" s="146" t="s">
        <v>1562</v>
      </c>
      <c r="G982" s="147" t="s">
        <v>338</v>
      </c>
      <c r="H982" s="148">
        <v>78.468999999999994</v>
      </c>
      <c r="I982" s="149"/>
      <c r="J982" s="150">
        <f>ROUND(I982*H982,2)</f>
        <v>0</v>
      </c>
      <c r="K982" s="151"/>
      <c r="L982" s="32"/>
      <c r="M982" s="152" t="s">
        <v>1</v>
      </c>
      <c r="N982" s="153" t="s">
        <v>41</v>
      </c>
      <c r="P982" s="154">
        <f>O982*H982</f>
        <v>0</v>
      </c>
      <c r="Q982" s="154">
        <v>0</v>
      </c>
      <c r="R982" s="154">
        <f>Q982*H982</f>
        <v>0</v>
      </c>
      <c r="S982" s="154">
        <v>0</v>
      </c>
      <c r="T982" s="155">
        <f>S982*H982</f>
        <v>0</v>
      </c>
      <c r="AR982" s="156" t="s">
        <v>375</v>
      </c>
      <c r="AT982" s="156" t="s">
        <v>274</v>
      </c>
      <c r="AU982" s="156" t="s">
        <v>88</v>
      </c>
      <c r="AY982" s="17" t="s">
        <v>273</v>
      </c>
      <c r="BE982" s="157">
        <f>IF(N982="základná",J982,0)</f>
        <v>0</v>
      </c>
      <c r="BF982" s="157">
        <f>IF(N982="znížená",J982,0)</f>
        <v>0</v>
      </c>
      <c r="BG982" s="157">
        <f>IF(N982="zákl. prenesená",J982,0)</f>
        <v>0</v>
      </c>
      <c r="BH982" s="157">
        <f>IF(N982="zníž. prenesená",J982,0)</f>
        <v>0</v>
      </c>
      <c r="BI982" s="157">
        <f>IF(N982="nulová",J982,0)</f>
        <v>0</v>
      </c>
      <c r="BJ982" s="17" t="s">
        <v>88</v>
      </c>
      <c r="BK982" s="157">
        <f>ROUND(I982*H982,2)</f>
        <v>0</v>
      </c>
      <c r="BL982" s="17" t="s">
        <v>375</v>
      </c>
      <c r="BM982" s="156" t="s">
        <v>1563</v>
      </c>
    </row>
    <row r="983" spans="2:65" s="14" customFormat="1">
      <c r="B983" s="174"/>
      <c r="D983" s="159" t="s">
        <v>278</v>
      </c>
      <c r="E983" s="175" t="s">
        <v>1</v>
      </c>
      <c r="F983" s="176" t="s">
        <v>1564</v>
      </c>
      <c r="H983" s="177">
        <v>1.704</v>
      </c>
      <c r="I983" s="178"/>
      <c r="L983" s="174"/>
      <c r="M983" s="179"/>
      <c r="T983" s="180"/>
      <c r="AT983" s="175" t="s">
        <v>278</v>
      </c>
      <c r="AU983" s="175" t="s">
        <v>88</v>
      </c>
      <c r="AV983" s="14" t="s">
        <v>88</v>
      </c>
      <c r="AW983" s="14" t="s">
        <v>32</v>
      </c>
      <c r="AX983" s="14" t="s">
        <v>75</v>
      </c>
      <c r="AY983" s="175" t="s">
        <v>273</v>
      </c>
    </row>
    <row r="984" spans="2:65" s="14" customFormat="1">
      <c r="B984" s="174"/>
      <c r="D984" s="159" t="s">
        <v>278</v>
      </c>
      <c r="E984" s="175" t="s">
        <v>1</v>
      </c>
      <c r="F984" s="176" t="s">
        <v>1565</v>
      </c>
      <c r="H984" s="177">
        <v>17.28</v>
      </c>
      <c r="I984" s="178"/>
      <c r="L984" s="174"/>
      <c r="M984" s="179"/>
      <c r="T984" s="180"/>
      <c r="AT984" s="175" t="s">
        <v>278</v>
      </c>
      <c r="AU984" s="175" t="s">
        <v>88</v>
      </c>
      <c r="AV984" s="14" t="s">
        <v>88</v>
      </c>
      <c r="AW984" s="14" t="s">
        <v>32</v>
      </c>
      <c r="AX984" s="14" t="s">
        <v>75</v>
      </c>
      <c r="AY984" s="175" t="s">
        <v>273</v>
      </c>
    </row>
    <row r="985" spans="2:65" s="14" customFormat="1">
      <c r="B985" s="174"/>
      <c r="D985" s="159" t="s">
        <v>278</v>
      </c>
      <c r="E985" s="175" t="s">
        <v>1</v>
      </c>
      <c r="F985" s="176" t="s">
        <v>1566</v>
      </c>
      <c r="H985" s="177">
        <v>10.8</v>
      </c>
      <c r="I985" s="178"/>
      <c r="L985" s="174"/>
      <c r="M985" s="179"/>
      <c r="T985" s="180"/>
      <c r="AT985" s="175" t="s">
        <v>278</v>
      </c>
      <c r="AU985" s="175" t="s">
        <v>88</v>
      </c>
      <c r="AV985" s="14" t="s">
        <v>88</v>
      </c>
      <c r="AW985" s="14" t="s">
        <v>32</v>
      </c>
      <c r="AX985" s="14" t="s">
        <v>75</v>
      </c>
      <c r="AY985" s="175" t="s">
        <v>273</v>
      </c>
    </row>
    <row r="986" spans="2:65" s="14" customFormat="1">
      <c r="B986" s="174"/>
      <c r="D986" s="159" t="s">
        <v>278</v>
      </c>
      <c r="E986" s="175" t="s">
        <v>1</v>
      </c>
      <c r="F986" s="176" t="s">
        <v>1567</v>
      </c>
      <c r="H986" s="177">
        <v>38.780999999999999</v>
      </c>
      <c r="I986" s="178"/>
      <c r="L986" s="174"/>
      <c r="M986" s="179"/>
      <c r="T986" s="180"/>
      <c r="AT986" s="175" t="s">
        <v>278</v>
      </c>
      <c r="AU986" s="175" t="s">
        <v>88</v>
      </c>
      <c r="AV986" s="14" t="s">
        <v>88</v>
      </c>
      <c r="AW986" s="14" t="s">
        <v>32</v>
      </c>
      <c r="AX986" s="14" t="s">
        <v>75</v>
      </c>
      <c r="AY986" s="175" t="s">
        <v>273</v>
      </c>
    </row>
    <row r="987" spans="2:65" s="14" customFormat="1">
      <c r="B987" s="174"/>
      <c r="D987" s="159" t="s">
        <v>278</v>
      </c>
      <c r="E987" s="175" t="s">
        <v>1</v>
      </c>
      <c r="F987" s="176" t="s">
        <v>1568</v>
      </c>
      <c r="H987" s="177">
        <v>9.9039999999999999</v>
      </c>
      <c r="I987" s="178"/>
      <c r="L987" s="174"/>
      <c r="M987" s="179"/>
      <c r="T987" s="180"/>
      <c r="AT987" s="175" t="s">
        <v>278</v>
      </c>
      <c r="AU987" s="175" t="s">
        <v>88</v>
      </c>
      <c r="AV987" s="14" t="s">
        <v>88</v>
      </c>
      <c r="AW987" s="14" t="s">
        <v>32</v>
      </c>
      <c r="AX987" s="14" t="s">
        <v>75</v>
      </c>
      <c r="AY987" s="175" t="s">
        <v>273</v>
      </c>
    </row>
    <row r="988" spans="2:65" s="13" customFormat="1">
      <c r="B988" s="165"/>
      <c r="D988" s="159" t="s">
        <v>278</v>
      </c>
      <c r="E988" s="166" t="s">
        <v>1</v>
      </c>
      <c r="F988" s="167" t="s">
        <v>285</v>
      </c>
      <c r="H988" s="168">
        <v>78.468999999999994</v>
      </c>
      <c r="I988" s="169"/>
      <c r="L988" s="165"/>
      <c r="M988" s="170"/>
      <c r="T988" s="171"/>
      <c r="AT988" s="166" t="s">
        <v>278</v>
      </c>
      <c r="AU988" s="166" t="s">
        <v>88</v>
      </c>
      <c r="AV988" s="13" t="s">
        <v>126</v>
      </c>
      <c r="AW988" s="13" t="s">
        <v>32</v>
      </c>
      <c r="AX988" s="13" t="s">
        <v>82</v>
      </c>
      <c r="AY988" s="166" t="s">
        <v>273</v>
      </c>
    </row>
    <row r="989" spans="2:65" s="1" customFormat="1" ht="33" customHeight="1">
      <c r="B989" s="143"/>
      <c r="C989" s="144" t="s">
        <v>1569</v>
      </c>
      <c r="D989" s="144" t="s">
        <v>274</v>
      </c>
      <c r="E989" s="145" t="s">
        <v>1570</v>
      </c>
      <c r="F989" s="146" t="s">
        <v>1571</v>
      </c>
      <c r="G989" s="147" t="s">
        <v>338</v>
      </c>
      <c r="H989" s="148">
        <v>49.35</v>
      </c>
      <c r="I989" s="149"/>
      <c r="J989" s="150">
        <f>ROUND(I989*H989,2)</f>
        <v>0</v>
      </c>
      <c r="K989" s="151"/>
      <c r="L989" s="32"/>
      <c r="M989" s="152" t="s">
        <v>1</v>
      </c>
      <c r="N989" s="153" t="s">
        <v>41</v>
      </c>
      <c r="P989" s="154">
        <f>O989*H989</f>
        <v>0</v>
      </c>
      <c r="Q989" s="154">
        <v>3.0000000000000001E-5</v>
      </c>
      <c r="R989" s="154">
        <f>Q989*H989</f>
        <v>1.4805E-3</v>
      </c>
      <c r="S989" s="154">
        <v>0</v>
      </c>
      <c r="T989" s="155">
        <f>S989*H989</f>
        <v>0</v>
      </c>
      <c r="AR989" s="156" t="s">
        <v>375</v>
      </c>
      <c r="AT989" s="156" t="s">
        <v>274</v>
      </c>
      <c r="AU989" s="156" t="s">
        <v>88</v>
      </c>
      <c r="AY989" s="17" t="s">
        <v>273</v>
      </c>
      <c r="BE989" s="157">
        <f>IF(N989="základná",J989,0)</f>
        <v>0</v>
      </c>
      <c r="BF989" s="157">
        <f>IF(N989="znížená",J989,0)</f>
        <v>0</v>
      </c>
      <c r="BG989" s="157">
        <f>IF(N989="zákl. prenesená",J989,0)</f>
        <v>0</v>
      </c>
      <c r="BH989" s="157">
        <f>IF(N989="zníž. prenesená",J989,0)</f>
        <v>0</v>
      </c>
      <c r="BI989" s="157">
        <f>IF(N989="nulová",J989,0)</f>
        <v>0</v>
      </c>
      <c r="BJ989" s="17" t="s">
        <v>88</v>
      </c>
      <c r="BK989" s="157">
        <f>ROUND(I989*H989,2)</f>
        <v>0</v>
      </c>
      <c r="BL989" s="17" t="s">
        <v>375</v>
      </c>
      <c r="BM989" s="156" t="s">
        <v>1572</v>
      </c>
    </row>
    <row r="990" spans="2:65" s="14" customFormat="1">
      <c r="B990" s="174"/>
      <c r="D990" s="159" t="s">
        <v>278</v>
      </c>
      <c r="E990" s="175" t="s">
        <v>1</v>
      </c>
      <c r="F990" s="176" t="s">
        <v>1573</v>
      </c>
      <c r="H990" s="177">
        <v>49.35</v>
      </c>
      <c r="I990" s="178"/>
      <c r="L990" s="174"/>
      <c r="M990" s="179"/>
      <c r="T990" s="180"/>
      <c r="AT990" s="175" t="s">
        <v>278</v>
      </c>
      <c r="AU990" s="175" t="s">
        <v>88</v>
      </c>
      <c r="AV990" s="14" t="s">
        <v>88</v>
      </c>
      <c r="AW990" s="14" t="s">
        <v>32</v>
      </c>
      <c r="AX990" s="14" t="s">
        <v>82</v>
      </c>
      <c r="AY990" s="175" t="s">
        <v>273</v>
      </c>
    </row>
    <row r="991" spans="2:65" s="1" customFormat="1" ht="33" customHeight="1">
      <c r="B991" s="143"/>
      <c r="C991" s="188" t="s">
        <v>1574</v>
      </c>
      <c r="D991" s="188" t="s">
        <v>523</v>
      </c>
      <c r="E991" s="189" t="s">
        <v>1575</v>
      </c>
      <c r="F991" s="190" t="s">
        <v>1576</v>
      </c>
      <c r="G991" s="191" t="s">
        <v>318</v>
      </c>
      <c r="H991" s="192">
        <v>2</v>
      </c>
      <c r="I991" s="193"/>
      <c r="J991" s="194">
        <f>ROUND(I991*H991,2)</f>
        <v>0</v>
      </c>
      <c r="K991" s="195"/>
      <c r="L991" s="196"/>
      <c r="M991" s="197" t="s">
        <v>1</v>
      </c>
      <c r="N991" s="198" t="s">
        <v>41</v>
      </c>
      <c r="P991" s="154">
        <f>O991*H991</f>
        <v>0</v>
      </c>
      <c r="Q991" s="154">
        <v>0</v>
      </c>
      <c r="R991" s="154">
        <f>Q991*H991</f>
        <v>0</v>
      </c>
      <c r="S991" s="154">
        <v>0</v>
      </c>
      <c r="T991" s="155">
        <f>S991*H991</f>
        <v>0</v>
      </c>
      <c r="AR991" s="156" t="s">
        <v>449</v>
      </c>
      <c r="AT991" s="156" t="s">
        <v>523</v>
      </c>
      <c r="AU991" s="156" t="s">
        <v>88</v>
      </c>
      <c r="AY991" s="17" t="s">
        <v>273</v>
      </c>
      <c r="BE991" s="157">
        <f>IF(N991="základná",J991,0)</f>
        <v>0</v>
      </c>
      <c r="BF991" s="157">
        <f>IF(N991="znížená",J991,0)</f>
        <v>0</v>
      </c>
      <c r="BG991" s="157">
        <f>IF(N991="zákl. prenesená",J991,0)</f>
        <v>0</v>
      </c>
      <c r="BH991" s="157">
        <f>IF(N991="zníž. prenesená",J991,0)</f>
        <v>0</v>
      </c>
      <c r="BI991" s="157">
        <f>IF(N991="nulová",J991,0)</f>
        <v>0</v>
      </c>
      <c r="BJ991" s="17" t="s">
        <v>88</v>
      </c>
      <c r="BK991" s="157">
        <f>ROUND(I991*H991,2)</f>
        <v>0</v>
      </c>
      <c r="BL991" s="17" t="s">
        <v>375</v>
      </c>
      <c r="BM991" s="156" t="s">
        <v>1577</v>
      </c>
    </row>
    <row r="992" spans="2:65" s="1" customFormat="1" ht="24.2" customHeight="1">
      <c r="B992" s="143"/>
      <c r="C992" s="188" t="s">
        <v>1578</v>
      </c>
      <c r="D992" s="188" t="s">
        <v>523</v>
      </c>
      <c r="E992" s="189" t="s">
        <v>1579</v>
      </c>
      <c r="F992" s="190" t="s">
        <v>1580</v>
      </c>
      <c r="G992" s="191" t="s">
        <v>318</v>
      </c>
      <c r="H992" s="192">
        <v>1</v>
      </c>
      <c r="I992" s="193"/>
      <c r="J992" s="194">
        <f>ROUND(I992*H992,2)</f>
        <v>0</v>
      </c>
      <c r="K992" s="195"/>
      <c r="L992" s="196"/>
      <c r="M992" s="197" t="s">
        <v>1</v>
      </c>
      <c r="N992" s="198" t="s">
        <v>41</v>
      </c>
      <c r="P992" s="154">
        <f>O992*H992</f>
        <v>0</v>
      </c>
      <c r="Q992" s="154">
        <v>0</v>
      </c>
      <c r="R992" s="154">
        <f>Q992*H992</f>
        <v>0</v>
      </c>
      <c r="S992" s="154">
        <v>0</v>
      </c>
      <c r="T992" s="155">
        <f>S992*H992</f>
        <v>0</v>
      </c>
      <c r="AR992" s="156" t="s">
        <v>449</v>
      </c>
      <c r="AT992" s="156" t="s">
        <v>523</v>
      </c>
      <c r="AU992" s="156" t="s">
        <v>88</v>
      </c>
      <c r="AY992" s="17" t="s">
        <v>273</v>
      </c>
      <c r="BE992" s="157">
        <f>IF(N992="základná",J992,0)</f>
        <v>0</v>
      </c>
      <c r="BF992" s="157">
        <f>IF(N992="znížená",J992,0)</f>
        <v>0</v>
      </c>
      <c r="BG992" s="157">
        <f>IF(N992="zákl. prenesená",J992,0)</f>
        <v>0</v>
      </c>
      <c r="BH992" s="157">
        <f>IF(N992="zníž. prenesená",J992,0)</f>
        <v>0</v>
      </c>
      <c r="BI992" s="157">
        <f>IF(N992="nulová",J992,0)</f>
        <v>0</v>
      </c>
      <c r="BJ992" s="17" t="s">
        <v>88</v>
      </c>
      <c r="BK992" s="157">
        <f>ROUND(I992*H992,2)</f>
        <v>0</v>
      </c>
      <c r="BL992" s="17" t="s">
        <v>375</v>
      </c>
      <c r="BM992" s="156" t="s">
        <v>1581</v>
      </c>
    </row>
    <row r="993" spans="2:65" s="1" customFormat="1" ht="16.5" customHeight="1">
      <c r="B993" s="143"/>
      <c r="C993" s="144" t="s">
        <v>1582</v>
      </c>
      <c r="D993" s="144" t="s">
        <v>274</v>
      </c>
      <c r="E993" s="145" t="s">
        <v>1583</v>
      </c>
      <c r="F993" s="146" t="s">
        <v>1584</v>
      </c>
      <c r="G993" s="147" t="s">
        <v>318</v>
      </c>
      <c r="H993" s="148">
        <v>1</v>
      </c>
      <c r="I993" s="149"/>
      <c r="J993" s="150">
        <f>ROUND(I993*H993,2)</f>
        <v>0</v>
      </c>
      <c r="K993" s="151"/>
      <c r="L993" s="32"/>
      <c r="M993" s="152" t="s">
        <v>1</v>
      </c>
      <c r="N993" s="153" t="s">
        <v>41</v>
      </c>
      <c r="P993" s="154">
        <f>O993*H993</f>
        <v>0</v>
      </c>
      <c r="Q993" s="154">
        <v>0</v>
      </c>
      <c r="R993" s="154">
        <f>Q993*H993</f>
        <v>0</v>
      </c>
      <c r="S993" s="154">
        <v>0</v>
      </c>
      <c r="T993" s="155">
        <f>S993*H993</f>
        <v>0</v>
      </c>
      <c r="AR993" s="156" t="s">
        <v>375</v>
      </c>
      <c r="AT993" s="156" t="s">
        <v>274</v>
      </c>
      <c r="AU993" s="156" t="s">
        <v>88</v>
      </c>
      <c r="AY993" s="17" t="s">
        <v>273</v>
      </c>
      <c r="BE993" s="157">
        <f>IF(N993="základná",J993,0)</f>
        <v>0</v>
      </c>
      <c r="BF993" s="157">
        <f>IF(N993="znížená",J993,0)</f>
        <v>0</v>
      </c>
      <c r="BG993" s="157">
        <f>IF(N993="zákl. prenesená",J993,0)</f>
        <v>0</v>
      </c>
      <c r="BH993" s="157">
        <f>IF(N993="zníž. prenesená",J993,0)</f>
        <v>0</v>
      </c>
      <c r="BI993" s="157">
        <f>IF(N993="nulová",J993,0)</f>
        <v>0</v>
      </c>
      <c r="BJ993" s="17" t="s">
        <v>88</v>
      </c>
      <c r="BK993" s="157">
        <f>ROUND(I993*H993,2)</f>
        <v>0</v>
      </c>
      <c r="BL993" s="17" t="s">
        <v>375</v>
      </c>
      <c r="BM993" s="156" t="s">
        <v>1585</v>
      </c>
    </row>
    <row r="994" spans="2:65" s="1" customFormat="1" ht="24.2" customHeight="1">
      <c r="B994" s="143"/>
      <c r="C994" s="188" t="s">
        <v>1586</v>
      </c>
      <c r="D994" s="188" t="s">
        <v>523</v>
      </c>
      <c r="E994" s="189" t="s">
        <v>1587</v>
      </c>
      <c r="F994" s="190" t="s">
        <v>1588</v>
      </c>
      <c r="G994" s="191" t="s">
        <v>338</v>
      </c>
      <c r="H994" s="192">
        <v>11.407999999999999</v>
      </c>
      <c r="I994" s="193"/>
      <c r="J994" s="194">
        <f>ROUND(I994*H994,2)</f>
        <v>0</v>
      </c>
      <c r="K994" s="195"/>
      <c r="L994" s="196"/>
      <c r="M994" s="197" t="s">
        <v>1</v>
      </c>
      <c r="N994" s="198" t="s">
        <v>41</v>
      </c>
      <c r="P994" s="154">
        <f>O994*H994</f>
        <v>0</v>
      </c>
      <c r="Q994" s="154">
        <v>0.03</v>
      </c>
      <c r="R994" s="154">
        <f>Q994*H994</f>
        <v>0.34223999999999999</v>
      </c>
      <c r="S994" s="154">
        <v>0</v>
      </c>
      <c r="T994" s="155">
        <f>S994*H994</f>
        <v>0</v>
      </c>
      <c r="AR994" s="156" t="s">
        <v>449</v>
      </c>
      <c r="AT994" s="156" t="s">
        <v>523</v>
      </c>
      <c r="AU994" s="156" t="s">
        <v>88</v>
      </c>
      <c r="AY994" s="17" t="s">
        <v>273</v>
      </c>
      <c r="BE994" s="157">
        <f>IF(N994="základná",J994,0)</f>
        <v>0</v>
      </c>
      <c r="BF994" s="157">
        <f>IF(N994="znížená",J994,0)</f>
        <v>0</v>
      </c>
      <c r="BG994" s="157">
        <f>IF(N994="zákl. prenesená",J994,0)</f>
        <v>0</v>
      </c>
      <c r="BH994" s="157">
        <f>IF(N994="zníž. prenesená",J994,0)</f>
        <v>0</v>
      </c>
      <c r="BI994" s="157">
        <f>IF(N994="nulová",J994,0)</f>
        <v>0</v>
      </c>
      <c r="BJ994" s="17" t="s">
        <v>88</v>
      </c>
      <c r="BK994" s="157">
        <f>ROUND(I994*H994,2)</f>
        <v>0</v>
      </c>
      <c r="BL994" s="17" t="s">
        <v>375</v>
      </c>
      <c r="BM994" s="156" t="s">
        <v>1589</v>
      </c>
    </row>
    <row r="995" spans="2:65" s="12" customFormat="1">
      <c r="B995" s="158"/>
      <c r="D995" s="159" t="s">
        <v>278</v>
      </c>
      <c r="E995" s="160" t="s">
        <v>1</v>
      </c>
      <c r="F995" s="161" t="s">
        <v>1590</v>
      </c>
      <c r="H995" s="160" t="s">
        <v>1</v>
      </c>
      <c r="I995" s="162"/>
      <c r="L995" s="158"/>
      <c r="M995" s="163"/>
      <c r="T995" s="164"/>
      <c r="AT995" s="160" t="s">
        <v>278</v>
      </c>
      <c r="AU995" s="160" t="s">
        <v>88</v>
      </c>
      <c r="AV995" s="12" t="s">
        <v>82</v>
      </c>
      <c r="AW995" s="12" t="s">
        <v>32</v>
      </c>
      <c r="AX995" s="12" t="s">
        <v>75</v>
      </c>
      <c r="AY995" s="160" t="s">
        <v>273</v>
      </c>
    </row>
    <row r="996" spans="2:65" s="14" customFormat="1">
      <c r="B996" s="174"/>
      <c r="D996" s="159" t="s">
        <v>278</v>
      </c>
      <c r="E996" s="175" t="s">
        <v>1</v>
      </c>
      <c r="F996" s="176" t="s">
        <v>1591</v>
      </c>
      <c r="H996" s="177">
        <v>11.407999999999999</v>
      </c>
      <c r="I996" s="178"/>
      <c r="L996" s="174"/>
      <c r="M996" s="179"/>
      <c r="T996" s="180"/>
      <c r="AT996" s="175" t="s">
        <v>278</v>
      </c>
      <c r="AU996" s="175" t="s">
        <v>88</v>
      </c>
      <c r="AV996" s="14" t="s">
        <v>88</v>
      </c>
      <c r="AW996" s="14" t="s">
        <v>32</v>
      </c>
      <c r="AX996" s="14" t="s">
        <v>82</v>
      </c>
      <c r="AY996" s="175" t="s">
        <v>273</v>
      </c>
    </row>
    <row r="997" spans="2:65" s="1" customFormat="1" ht="24.2" customHeight="1">
      <c r="B997" s="143"/>
      <c r="C997" s="144" t="s">
        <v>1592</v>
      </c>
      <c r="D997" s="199" t="s">
        <v>274</v>
      </c>
      <c r="E997" s="145" t="s">
        <v>1593</v>
      </c>
      <c r="F997" s="146" t="s">
        <v>1594</v>
      </c>
      <c r="G997" s="147" t="s">
        <v>318</v>
      </c>
      <c r="H997" s="148">
        <v>1</v>
      </c>
      <c r="I997" s="149"/>
      <c r="J997" s="150">
        <f t="shared" ref="J997:J1011" si="20">ROUND(I997*H997,2)</f>
        <v>0</v>
      </c>
      <c r="K997" s="151"/>
      <c r="L997" s="32"/>
      <c r="M997" s="152" t="s">
        <v>1</v>
      </c>
      <c r="N997" s="153" t="s">
        <v>41</v>
      </c>
      <c r="P997" s="154">
        <f t="shared" ref="P997:P1011" si="21">O997*H997</f>
        <v>0</v>
      </c>
      <c r="Q997" s="154">
        <v>0</v>
      </c>
      <c r="R997" s="154">
        <f t="shared" ref="R997:R1011" si="22">Q997*H997</f>
        <v>0</v>
      </c>
      <c r="S997" s="154">
        <v>0</v>
      </c>
      <c r="T997" s="155">
        <f t="shared" ref="T997:T1011" si="23">S997*H997</f>
        <v>0</v>
      </c>
      <c r="AR997" s="156" t="s">
        <v>375</v>
      </c>
      <c r="AT997" s="156" t="s">
        <v>274</v>
      </c>
      <c r="AU997" s="156" t="s">
        <v>88</v>
      </c>
      <c r="AY997" s="17" t="s">
        <v>273</v>
      </c>
      <c r="BE997" s="157">
        <f t="shared" ref="BE997:BE1011" si="24">IF(N997="základná",J997,0)</f>
        <v>0</v>
      </c>
      <c r="BF997" s="157">
        <f t="shared" ref="BF997:BF1011" si="25">IF(N997="znížená",J997,0)</f>
        <v>0</v>
      </c>
      <c r="BG997" s="157">
        <f t="shared" ref="BG997:BG1011" si="26">IF(N997="zákl. prenesená",J997,0)</f>
        <v>0</v>
      </c>
      <c r="BH997" s="157">
        <f t="shared" ref="BH997:BH1011" si="27">IF(N997="zníž. prenesená",J997,0)</f>
        <v>0</v>
      </c>
      <c r="BI997" s="157">
        <f t="shared" ref="BI997:BI1011" si="28">IF(N997="nulová",J997,0)</f>
        <v>0</v>
      </c>
      <c r="BJ997" s="17" t="s">
        <v>88</v>
      </c>
      <c r="BK997" s="157">
        <f t="shared" ref="BK997:BK1011" si="29">ROUND(I997*H997,2)</f>
        <v>0</v>
      </c>
      <c r="BL997" s="17" t="s">
        <v>375</v>
      </c>
      <c r="BM997" s="156" t="s">
        <v>1595</v>
      </c>
    </row>
    <row r="998" spans="2:65" s="1" customFormat="1" ht="33" customHeight="1">
      <c r="B998" s="143"/>
      <c r="C998" s="188" t="s">
        <v>1596</v>
      </c>
      <c r="D998" s="188" t="s">
        <v>523</v>
      </c>
      <c r="E998" s="189" t="s">
        <v>1597</v>
      </c>
      <c r="F998" s="190" t="s">
        <v>1598</v>
      </c>
      <c r="G998" s="191" t="s">
        <v>318</v>
      </c>
      <c r="H998" s="192">
        <v>1</v>
      </c>
      <c r="I998" s="193"/>
      <c r="J998" s="194">
        <f t="shared" si="20"/>
        <v>0</v>
      </c>
      <c r="K998" s="195"/>
      <c r="L998" s="196"/>
      <c r="M998" s="197" t="s">
        <v>1</v>
      </c>
      <c r="N998" s="198" t="s">
        <v>41</v>
      </c>
      <c r="P998" s="154">
        <f t="shared" si="21"/>
        <v>0</v>
      </c>
      <c r="Q998" s="154">
        <v>0</v>
      </c>
      <c r="R998" s="154">
        <f t="shared" si="22"/>
        <v>0</v>
      </c>
      <c r="S998" s="154">
        <v>0</v>
      </c>
      <c r="T998" s="155">
        <f t="shared" si="23"/>
        <v>0</v>
      </c>
      <c r="AR998" s="156" t="s">
        <v>449</v>
      </c>
      <c r="AT998" s="156" t="s">
        <v>523</v>
      </c>
      <c r="AU998" s="156" t="s">
        <v>88</v>
      </c>
      <c r="AY998" s="17" t="s">
        <v>273</v>
      </c>
      <c r="BE998" s="157">
        <f t="shared" si="24"/>
        <v>0</v>
      </c>
      <c r="BF998" s="157">
        <f t="shared" si="25"/>
        <v>0</v>
      </c>
      <c r="BG998" s="157">
        <f t="shared" si="26"/>
        <v>0</v>
      </c>
      <c r="BH998" s="157">
        <f t="shared" si="27"/>
        <v>0</v>
      </c>
      <c r="BI998" s="157">
        <f t="shared" si="28"/>
        <v>0</v>
      </c>
      <c r="BJ998" s="17" t="s">
        <v>88</v>
      </c>
      <c r="BK998" s="157">
        <f t="shared" si="29"/>
        <v>0</v>
      </c>
      <c r="BL998" s="17" t="s">
        <v>375</v>
      </c>
      <c r="BM998" s="156" t="s">
        <v>1599</v>
      </c>
    </row>
    <row r="999" spans="2:65" s="1" customFormat="1" ht="33" customHeight="1">
      <c r="B999" s="143"/>
      <c r="C999" s="144" t="s">
        <v>1600</v>
      </c>
      <c r="D999" s="199" t="s">
        <v>274</v>
      </c>
      <c r="E999" s="145" t="s">
        <v>1601</v>
      </c>
      <c r="F999" s="146" t="s">
        <v>1602</v>
      </c>
      <c r="G999" s="147" t="s">
        <v>318</v>
      </c>
      <c r="H999" s="148">
        <v>10</v>
      </c>
      <c r="I999" s="149"/>
      <c r="J999" s="150">
        <f t="shared" si="20"/>
        <v>0</v>
      </c>
      <c r="K999" s="151"/>
      <c r="L999" s="32"/>
      <c r="M999" s="152" t="s">
        <v>1</v>
      </c>
      <c r="N999" s="153" t="s">
        <v>41</v>
      </c>
      <c r="P999" s="154">
        <f t="shared" si="21"/>
        <v>0</v>
      </c>
      <c r="Q999" s="154">
        <v>0</v>
      </c>
      <c r="R999" s="154">
        <f t="shared" si="22"/>
        <v>0</v>
      </c>
      <c r="S999" s="154">
        <v>0</v>
      </c>
      <c r="T999" s="155">
        <f t="shared" si="23"/>
        <v>0</v>
      </c>
      <c r="AR999" s="156" t="s">
        <v>375</v>
      </c>
      <c r="AT999" s="156" t="s">
        <v>274</v>
      </c>
      <c r="AU999" s="156" t="s">
        <v>88</v>
      </c>
      <c r="AY999" s="17" t="s">
        <v>273</v>
      </c>
      <c r="BE999" s="157">
        <f t="shared" si="24"/>
        <v>0</v>
      </c>
      <c r="BF999" s="157">
        <f t="shared" si="25"/>
        <v>0</v>
      </c>
      <c r="BG999" s="157">
        <f t="shared" si="26"/>
        <v>0</v>
      </c>
      <c r="BH999" s="157">
        <f t="shared" si="27"/>
        <v>0</v>
      </c>
      <c r="BI999" s="157">
        <f t="shared" si="28"/>
        <v>0</v>
      </c>
      <c r="BJ999" s="17" t="s">
        <v>88</v>
      </c>
      <c r="BK999" s="157">
        <f t="shared" si="29"/>
        <v>0</v>
      </c>
      <c r="BL999" s="17" t="s">
        <v>375</v>
      </c>
      <c r="BM999" s="156" t="s">
        <v>1603</v>
      </c>
    </row>
    <row r="1000" spans="2:65" s="1" customFormat="1" ht="37.9" customHeight="1">
      <c r="B1000" s="143"/>
      <c r="C1000" s="188" t="s">
        <v>1604</v>
      </c>
      <c r="D1000" s="201" t="s">
        <v>523</v>
      </c>
      <c r="E1000" s="189" t="s">
        <v>1605</v>
      </c>
      <c r="F1000" s="190" t="s">
        <v>1606</v>
      </c>
      <c r="G1000" s="191" t="s">
        <v>318</v>
      </c>
      <c r="H1000" s="192">
        <v>1</v>
      </c>
      <c r="I1000" s="193"/>
      <c r="J1000" s="194">
        <f t="shared" si="20"/>
        <v>0</v>
      </c>
      <c r="K1000" s="195"/>
      <c r="L1000" s="196"/>
      <c r="M1000" s="197" t="s">
        <v>1</v>
      </c>
      <c r="N1000" s="198" t="s">
        <v>41</v>
      </c>
      <c r="P1000" s="154">
        <f t="shared" si="21"/>
        <v>0</v>
      </c>
      <c r="Q1000" s="154">
        <v>1.2E-2</v>
      </c>
      <c r="R1000" s="154">
        <f t="shared" si="22"/>
        <v>1.2E-2</v>
      </c>
      <c r="S1000" s="154">
        <v>0</v>
      </c>
      <c r="T1000" s="155">
        <f t="shared" si="23"/>
        <v>0</v>
      </c>
      <c r="AR1000" s="156" t="s">
        <v>449</v>
      </c>
      <c r="AT1000" s="156" t="s">
        <v>523</v>
      </c>
      <c r="AU1000" s="156" t="s">
        <v>88</v>
      </c>
      <c r="AY1000" s="17" t="s">
        <v>273</v>
      </c>
      <c r="BE1000" s="157">
        <f t="shared" si="24"/>
        <v>0</v>
      </c>
      <c r="BF1000" s="157">
        <f t="shared" si="25"/>
        <v>0</v>
      </c>
      <c r="BG1000" s="157">
        <f t="shared" si="26"/>
        <v>0</v>
      </c>
      <c r="BH1000" s="157">
        <f t="shared" si="27"/>
        <v>0</v>
      </c>
      <c r="BI1000" s="157">
        <f t="shared" si="28"/>
        <v>0</v>
      </c>
      <c r="BJ1000" s="17" t="s">
        <v>88</v>
      </c>
      <c r="BK1000" s="157">
        <f t="shared" si="29"/>
        <v>0</v>
      </c>
      <c r="BL1000" s="17" t="s">
        <v>375</v>
      </c>
      <c r="BM1000" s="156" t="s">
        <v>1607</v>
      </c>
    </row>
    <row r="1001" spans="2:65" s="1" customFormat="1" ht="44.25" customHeight="1">
      <c r="B1001" s="143"/>
      <c r="C1001" s="188" t="s">
        <v>1608</v>
      </c>
      <c r="D1001" s="201" t="s">
        <v>523</v>
      </c>
      <c r="E1001" s="189" t="s">
        <v>1609</v>
      </c>
      <c r="F1001" s="190" t="s">
        <v>1610</v>
      </c>
      <c r="G1001" s="191" t="s">
        <v>318</v>
      </c>
      <c r="H1001" s="192">
        <v>1</v>
      </c>
      <c r="I1001" s="193"/>
      <c r="J1001" s="194">
        <f t="shared" si="20"/>
        <v>0</v>
      </c>
      <c r="K1001" s="195"/>
      <c r="L1001" s="196"/>
      <c r="M1001" s="197" t="s">
        <v>1</v>
      </c>
      <c r="N1001" s="198" t="s">
        <v>41</v>
      </c>
      <c r="P1001" s="154">
        <f t="shared" si="21"/>
        <v>0</v>
      </c>
      <c r="Q1001" s="154">
        <v>1.2E-2</v>
      </c>
      <c r="R1001" s="154">
        <f t="shared" si="22"/>
        <v>1.2E-2</v>
      </c>
      <c r="S1001" s="154">
        <v>0</v>
      </c>
      <c r="T1001" s="155">
        <f t="shared" si="23"/>
        <v>0</v>
      </c>
      <c r="AR1001" s="156" t="s">
        <v>449</v>
      </c>
      <c r="AT1001" s="156" t="s">
        <v>523</v>
      </c>
      <c r="AU1001" s="156" t="s">
        <v>88</v>
      </c>
      <c r="AY1001" s="17" t="s">
        <v>273</v>
      </c>
      <c r="BE1001" s="157">
        <f t="shared" si="24"/>
        <v>0</v>
      </c>
      <c r="BF1001" s="157">
        <f t="shared" si="25"/>
        <v>0</v>
      </c>
      <c r="BG1001" s="157">
        <f t="shared" si="26"/>
        <v>0</v>
      </c>
      <c r="BH1001" s="157">
        <f t="shared" si="27"/>
        <v>0</v>
      </c>
      <c r="BI1001" s="157">
        <f t="shared" si="28"/>
        <v>0</v>
      </c>
      <c r="BJ1001" s="17" t="s">
        <v>88</v>
      </c>
      <c r="BK1001" s="157">
        <f t="shared" si="29"/>
        <v>0</v>
      </c>
      <c r="BL1001" s="17" t="s">
        <v>375</v>
      </c>
      <c r="BM1001" s="156" t="s">
        <v>1611</v>
      </c>
    </row>
    <row r="1002" spans="2:65" s="1" customFormat="1" ht="44.25" customHeight="1">
      <c r="B1002" s="143"/>
      <c r="C1002" s="188" t="s">
        <v>1612</v>
      </c>
      <c r="D1002" s="272" t="s">
        <v>523</v>
      </c>
      <c r="E1002" s="189" t="s">
        <v>1613</v>
      </c>
      <c r="F1002" s="190" t="s">
        <v>1614</v>
      </c>
      <c r="G1002" s="191" t="s">
        <v>318</v>
      </c>
      <c r="H1002" s="192">
        <v>6</v>
      </c>
      <c r="I1002" s="193"/>
      <c r="J1002" s="194">
        <f t="shared" si="20"/>
        <v>0</v>
      </c>
      <c r="K1002" s="195"/>
      <c r="L1002" s="196"/>
      <c r="M1002" s="197" t="s">
        <v>1</v>
      </c>
      <c r="N1002" s="198" t="s">
        <v>41</v>
      </c>
      <c r="P1002" s="154">
        <f t="shared" si="21"/>
        <v>0</v>
      </c>
      <c r="Q1002" s="154">
        <v>1.2E-2</v>
      </c>
      <c r="R1002" s="154">
        <f t="shared" si="22"/>
        <v>7.2000000000000008E-2</v>
      </c>
      <c r="S1002" s="154">
        <v>0</v>
      </c>
      <c r="T1002" s="155">
        <f t="shared" si="23"/>
        <v>0</v>
      </c>
      <c r="AR1002" s="156" t="s">
        <v>449</v>
      </c>
      <c r="AT1002" s="156" t="s">
        <v>523</v>
      </c>
      <c r="AU1002" s="156" t="s">
        <v>88</v>
      </c>
      <c r="AY1002" s="17" t="s">
        <v>273</v>
      </c>
      <c r="BE1002" s="157">
        <f t="shared" si="24"/>
        <v>0</v>
      </c>
      <c r="BF1002" s="157">
        <f t="shared" si="25"/>
        <v>0</v>
      </c>
      <c r="BG1002" s="157">
        <f t="shared" si="26"/>
        <v>0</v>
      </c>
      <c r="BH1002" s="157">
        <f t="shared" si="27"/>
        <v>0</v>
      </c>
      <c r="BI1002" s="157">
        <f t="shared" si="28"/>
        <v>0</v>
      </c>
      <c r="BJ1002" s="17" t="s">
        <v>88</v>
      </c>
      <c r="BK1002" s="157">
        <f t="shared" si="29"/>
        <v>0</v>
      </c>
      <c r="BL1002" s="17" t="s">
        <v>375</v>
      </c>
      <c r="BM1002" s="156" t="s">
        <v>1615</v>
      </c>
    </row>
    <row r="1003" spans="2:65" s="1" customFormat="1" ht="24.2" customHeight="1">
      <c r="B1003" s="143"/>
      <c r="C1003" s="188" t="s">
        <v>1616</v>
      </c>
      <c r="D1003" s="273" t="s">
        <v>523</v>
      </c>
      <c r="E1003" s="189" t="s">
        <v>1617</v>
      </c>
      <c r="F1003" s="190" t="s">
        <v>1618</v>
      </c>
      <c r="G1003" s="191" t="s">
        <v>318</v>
      </c>
      <c r="H1003" s="192">
        <v>2</v>
      </c>
      <c r="I1003" s="193"/>
      <c r="J1003" s="194">
        <f t="shared" si="20"/>
        <v>0</v>
      </c>
      <c r="K1003" s="195"/>
      <c r="L1003" s="196"/>
      <c r="M1003" s="197" t="s">
        <v>1</v>
      </c>
      <c r="N1003" s="198" t="s">
        <v>41</v>
      </c>
      <c r="P1003" s="154">
        <f t="shared" si="21"/>
        <v>0</v>
      </c>
      <c r="Q1003" s="154">
        <v>1.2E-2</v>
      </c>
      <c r="R1003" s="154">
        <f t="shared" si="22"/>
        <v>2.4E-2</v>
      </c>
      <c r="S1003" s="154">
        <v>0</v>
      </c>
      <c r="T1003" s="155">
        <f t="shared" si="23"/>
        <v>0</v>
      </c>
      <c r="AR1003" s="156" t="s">
        <v>449</v>
      </c>
      <c r="AT1003" s="156" t="s">
        <v>523</v>
      </c>
      <c r="AU1003" s="156" t="s">
        <v>88</v>
      </c>
      <c r="AY1003" s="17" t="s">
        <v>273</v>
      </c>
      <c r="BE1003" s="157">
        <f t="shared" si="24"/>
        <v>0</v>
      </c>
      <c r="BF1003" s="157">
        <f t="shared" si="25"/>
        <v>0</v>
      </c>
      <c r="BG1003" s="157">
        <f t="shared" si="26"/>
        <v>0</v>
      </c>
      <c r="BH1003" s="157">
        <f t="shared" si="27"/>
        <v>0</v>
      </c>
      <c r="BI1003" s="157">
        <f t="shared" si="28"/>
        <v>0</v>
      </c>
      <c r="BJ1003" s="17" t="s">
        <v>88</v>
      </c>
      <c r="BK1003" s="157">
        <f t="shared" si="29"/>
        <v>0</v>
      </c>
      <c r="BL1003" s="17" t="s">
        <v>375</v>
      </c>
      <c r="BM1003" s="156" t="s">
        <v>1619</v>
      </c>
    </row>
    <row r="1004" spans="2:65" s="1" customFormat="1" ht="33" customHeight="1">
      <c r="B1004" s="143"/>
      <c r="C1004" s="144" t="s">
        <v>1620</v>
      </c>
      <c r="D1004" s="144" t="s">
        <v>274</v>
      </c>
      <c r="E1004" s="145" t="s">
        <v>1621</v>
      </c>
      <c r="F1004" s="146" t="s">
        <v>1622</v>
      </c>
      <c r="G1004" s="147" t="s">
        <v>318</v>
      </c>
      <c r="H1004" s="148">
        <v>2</v>
      </c>
      <c r="I1004" s="149"/>
      <c r="J1004" s="150">
        <f t="shared" si="20"/>
        <v>0</v>
      </c>
      <c r="K1004" s="151"/>
      <c r="L1004" s="32"/>
      <c r="M1004" s="152" t="s">
        <v>1</v>
      </c>
      <c r="N1004" s="153" t="s">
        <v>41</v>
      </c>
      <c r="P1004" s="154">
        <f t="shared" si="21"/>
        <v>0</v>
      </c>
      <c r="Q1004" s="154">
        <v>0</v>
      </c>
      <c r="R1004" s="154">
        <f t="shared" si="22"/>
        <v>0</v>
      </c>
      <c r="S1004" s="154">
        <v>0</v>
      </c>
      <c r="T1004" s="155">
        <f t="shared" si="23"/>
        <v>0</v>
      </c>
      <c r="AR1004" s="156" t="s">
        <v>375</v>
      </c>
      <c r="AT1004" s="156" t="s">
        <v>274</v>
      </c>
      <c r="AU1004" s="156" t="s">
        <v>88</v>
      </c>
      <c r="AY1004" s="17" t="s">
        <v>273</v>
      </c>
      <c r="BE1004" s="157">
        <f t="shared" si="24"/>
        <v>0</v>
      </c>
      <c r="BF1004" s="157">
        <f t="shared" si="25"/>
        <v>0</v>
      </c>
      <c r="BG1004" s="157">
        <f t="shared" si="26"/>
        <v>0</v>
      </c>
      <c r="BH1004" s="157">
        <f t="shared" si="27"/>
        <v>0</v>
      </c>
      <c r="BI1004" s="157">
        <f t="shared" si="28"/>
        <v>0</v>
      </c>
      <c r="BJ1004" s="17" t="s">
        <v>88</v>
      </c>
      <c r="BK1004" s="157">
        <f t="shared" si="29"/>
        <v>0</v>
      </c>
      <c r="BL1004" s="17" t="s">
        <v>375</v>
      </c>
      <c r="BM1004" s="156" t="s">
        <v>1623</v>
      </c>
    </row>
    <row r="1005" spans="2:65" s="1" customFormat="1" ht="33" customHeight="1">
      <c r="B1005" s="143"/>
      <c r="C1005" s="188" t="s">
        <v>1624</v>
      </c>
      <c r="D1005" s="188" t="s">
        <v>523</v>
      </c>
      <c r="E1005" s="189" t="s">
        <v>1625</v>
      </c>
      <c r="F1005" s="190" t="s">
        <v>1626</v>
      </c>
      <c r="G1005" s="191" t="s">
        <v>318</v>
      </c>
      <c r="H1005" s="192">
        <v>2</v>
      </c>
      <c r="I1005" s="193"/>
      <c r="J1005" s="194">
        <f t="shared" si="20"/>
        <v>0</v>
      </c>
      <c r="K1005" s="195"/>
      <c r="L1005" s="196"/>
      <c r="M1005" s="197" t="s">
        <v>1</v>
      </c>
      <c r="N1005" s="198" t="s">
        <v>41</v>
      </c>
      <c r="P1005" s="154">
        <f t="shared" si="21"/>
        <v>0</v>
      </c>
      <c r="Q1005" s="154">
        <v>1.2E-2</v>
      </c>
      <c r="R1005" s="154">
        <f t="shared" si="22"/>
        <v>2.4E-2</v>
      </c>
      <c r="S1005" s="154">
        <v>0</v>
      </c>
      <c r="T1005" s="155">
        <f t="shared" si="23"/>
        <v>0</v>
      </c>
      <c r="AR1005" s="156" t="s">
        <v>449</v>
      </c>
      <c r="AT1005" s="156" t="s">
        <v>523</v>
      </c>
      <c r="AU1005" s="156" t="s">
        <v>88</v>
      </c>
      <c r="AY1005" s="17" t="s">
        <v>273</v>
      </c>
      <c r="BE1005" s="157">
        <f t="shared" si="24"/>
        <v>0</v>
      </c>
      <c r="BF1005" s="157">
        <f t="shared" si="25"/>
        <v>0</v>
      </c>
      <c r="BG1005" s="157">
        <f t="shared" si="26"/>
        <v>0</v>
      </c>
      <c r="BH1005" s="157">
        <f t="shared" si="27"/>
        <v>0</v>
      </c>
      <c r="BI1005" s="157">
        <f t="shared" si="28"/>
        <v>0</v>
      </c>
      <c r="BJ1005" s="17" t="s">
        <v>88</v>
      </c>
      <c r="BK1005" s="157">
        <f t="shared" si="29"/>
        <v>0</v>
      </c>
      <c r="BL1005" s="17" t="s">
        <v>375</v>
      </c>
      <c r="BM1005" s="156" t="s">
        <v>1627</v>
      </c>
    </row>
    <row r="1006" spans="2:65" s="1" customFormat="1" ht="24.2" customHeight="1">
      <c r="B1006" s="143"/>
      <c r="C1006" s="144" t="s">
        <v>1628</v>
      </c>
      <c r="D1006" s="144" t="s">
        <v>274</v>
      </c>
      <c r="E1006" s="145" t="s">
        <v>1629</v>
      </c>
      <c r="F1006" s="146" t="s">
        <v>1630</v>
      </c>
      <c r="G1006" s="147" t="s">
        <v>318</v>
      </c>
      <c r="H1006" s="148">
        <v>10</v>
      </c>
      <c r="I1006" s="149"/>
      <c r="J1006" s="150">
        <f t="shared" si="20"/>
        <v>0</v>
      </c>
      <c r="K1006" s="151"/>
      <c r="L1006" s="32"/>
      <c r="M1006" s="152" t="s">
        <v>1</v>
      </c>
      <c r="N1006" s="153" t="s">
        <v>41</v>
      </c>
      <c r="P1006" s="154">
        <f t="shared" si="21"/>
        <v>0</v>
      </c>
      <c r="Q1006" s="154">
        <v>0</v>
      </c>
      <c r="R1006" s="154">
        <f t="shared" si="22"/>
        <v>0</v>
      </c>
      <c r="S1006" s="154">
        <v>0</v>
      </c>
      <c r="T1006" s="155">
        <f t="shared" si="23"/>
        <v>0</v>
      </c>
      <c r="AR1006" s="156" t="s">
        <v>375</v>
      </c>
      <c r="AT1006" s="156" t="s">
        <v>274</v>
      </c>
      <c r="AU1006" s="156" t="s">
        <v>88</v>
      </c>
      <c r="AY1006" s="17" t="s">
        <v>273</v>
      </c>
      <c r="BE1006" s="157">
        <f t="shared" si="24"/>
        <v>0</v>
      </c>
      <c r="BF1006" s="157">
        <f t="shared" si="25"/>
        <v>0</v>
      </c>
      <c r="BG1006" s="157">
        <f t="shared" si="26"/>
        <v>0</v>
      </c>
      <c r="BH1006" s="157">
        <f t="shared" si="27"/>
        <v>0</v>
      </c>
      <c r="BI1006" s="157">
        <f t="shared" si="28"/>
        <v>0</v>
      </c>
      <c r="BJ1006" s="17" t="s">
        <v>88</v>
      </c>
      <c r="BK1006" s="157">
        <f t="shared" si="29"/>
        <v>0</v>
      </c>
      <c r="BL1006" s="17" t="s">
        <v>375</v>
      </c>
      <c r="BM1006" s="156" t="s">
        <v>1631</v>
      </c>
    </row>
    <row r="1007" spans="2:65" s="1" customFormat="1" ht="33" customHeight="1">
      <c r="B1007" s="143"/>
      <c r="C1007" s="188" t="s">
        <v>1632</v>
      </c>
      <c r="D1007" s="188" t="s">
        <v>523</v>
      </c>
      <c r="E1007" s="189" t="s">
        <v>1633</v>
      </c>
      <c r="F1007" s="190" t="s">
        <v>1634</v>
      </c>
      <c r="G1007" s="191" t="s">
        <v>318</v>
      </c>
      <c r="H1007" s="192">
        <v>8</v>
      </c>
      <c r="I1007" s="193"/>
      <c r="J1007" s="194">
        <f t="shared" si="20"/>
        <v>0</v>
      </c>
      <c r="K1007" s="195"/>
      <c r="L1007" s="196"/>
      <c r="M1007" s="197" t="s">
        <v>1</v>
      </c>
      <c r="N1007" s="198" t="s">
        <v>41</v>
      </c>
      <c r="P1007" s="154">
        <f t="shared" si="21"/>
        <v>0</v>
      </c>
      <c r="Q1007" s="154">
        <v>1.2E-2</v>
      </c>
      <c r="R1007" s="154">
        <f t="shared" si="22"/>
        <v>9.6000000000000002E-2</v>
      </c>
      <c r="S1007" s="154">
        <v>0</v>
      </c>
      <c r="T1007" s="155">
        <f t="shared" si="23"/>
        <v>0</v>
      </c>
      <c r="AR1007" s="156" t="s">
        <v>449</v>
      </c>
      <c r="AT1007" s="156" t="s">
        <v>523</v>
      </c>
      <c r="AU1007" s="156" t="s">
        <v>88</v>
      </c>
      <c r="AY1007" s="17" t="s">
        <v>273</v>
      </c>
      <c r="BE1007" s="157">
        <f t="shared" si="24"/>
        <v>0</v>
      </c>
      <c r="BF1007" s="157">
        <f t="shared" si="25"/>
        <v>0</v>
      </c>
      <c r="BG1007" s="157">
        <f t="shared" si="26"/>
        <v>0</v>
      </c>
      <c r="BH1007" s="157">
        <f t="shared" si="27"/>
        <v>0</v>
      </c>
      <c r="BI1007" s="157">
        <f t="shared" si="28"/>
        <v>0</v>
      </c>
      <c r="BJ1007" s="17" t="s">
        <v>88</v>
      </c>
      <c r="BK1007" s="157">
        <f t="shared" si="29"/>
        <v>0</v>
      </c>
      <c r="BL1007" s="17" t="s">
        <v>375</v>
      </c>
      <c r="BM1007" s="156" t="s">
        <v>1635</v>
      </c>
    </row>
    <row r="1008" spans="2:65" s="1" customFormat="1" ht="33" customHeight="1">
      <c r="B1008" s="143"/>
      <c r="C1008" s="188" t="s">
        <v>1636</v>
      </c>
      <c r="D1008" s="188" t="s">
        <v>523</v>
      </c>
      <c r="E1008" s="189" t="s">
        <v>1637</v>
      </c>
      <c r="F1008" s="190" t="s">
        <v>1638</v>
      </c>
      <c r="G1008" s="191" t="s">
        <v>318</v>
      </c>
      <c r="H1008" s="192">
        <v>2</v>
      </c>
      <c r="I1008" s="193"/>
      <c r="J1008" s="194">
        <f t="shared" si="20"/>
        <v>0</v>
      </c>
      <c r="K1008" s="195"/>
      <c r="L1008" s="196"/>
      <c r="M1008" s="197" t="s">
        <v>1</v>
      </c>
      <c r="N1008" s="198" t="s">
        <v>41</v>
      </c>
      <c r="P1008" s="154">
        <f t="shared" si="21"/>
        <v>0</v>
      </c>
      <c r="Q1008" s="154">
        <v>1.2E-2</v>
      </c>
      <c r="R1008" s="154">
        <f t="shared" si="22"/>
        <v>2.4E-2</v>
      </c>
      <c r="S1008" s="154">
        <v>0</v>
      </c>
      <c r="T1008" s="155">
        <f t="shared" si="23"/>
        <v>0</v>
      </c>
      <c r="AR1008" s="156" t="s">
        <v>449</v>
      </c>
      <c r="AT1008" s="156" t="s">
        <v>523</v>
      </c>
      <c r="AU1008" s="156" t="s">
        <v>88</v>
      </c>
      <c r="AY1008" s="17" t="s">
        <v>273</v>
      </c>
      <c r="BE1008" s="157">
        <f t="shared" si="24"/>
        <v>0</v>
      </c>
      <c r="BF1008" s="157">
        <f t="shared" si="25"/>
        <v>0</v>
      </c>
      <c r="BG1008" s="157">
        <f t="shared" si="26"/>
        <v>0</v>
      </c>
      <c r="BH1008" s="157">
        <f t="shared" si="27"/>
        <v>0</v>
      </c>
      <c r="BI1008" s="157">
        <f t="shared" si="28"/>
        <v>0</v>
      </c>
      <c r="BJ1008" s="17" t="s">
        <v>88</v>
      </c>
      <c r="BK1008" s="157">
        <f t="shared" si="29"/>
        <v>0</v>
      </c>
      <c r="BL1008" s="17" t="s">
        <v>375</v>
      </c>
      <c r="BM1008" s="156" t="s">
        <v>1639</v>
      </c>
    </row>
    <row r="1009" spans="2:65" s="1" customFormat="1" ht="16.5" customHeight="1">
      <c r="B1009" s="143"/>
      <c r="C1009" s="144" t="s">
        <v>1640</v>
      </c>
      <c r="D1009" s="144" t="s">
        <v>274</v>
      </c>
      <c r="E1009" s="145" t="s">
        <v>1641</v>
      </c>
      <c r="F1009" s="146" t="s">
        <v>1642</v>
      </c>
      <c r="G1009" s="147" t="s">
        <v>338</v>
      </c>
      <c r="H1009" s="148">
        <v>220.06</v>
      </c>
      <c r="I1009" s="149"/>
      <c r="J1009" s="150">
        <f t="shared" si="20"/>
        <v>0</v>
      </c>
      <c r="K1009" s="151"/>
      <c r="L1009" s="32"/>
      <c r="M1009" s="152" t="s">
        <v>1</v>
      </c>
      <c r="N1009" s="153" t="s">
        <v>41</v>
      </c>
      <c r="P1009" s="154">
        <f t="shared" si="21"/>
        <v>0</v>
      </c>
      <c r="Q1009" s="154">
        <v>0</v>
      </c>
      <c r="R1009" s="154">
        <f t="shared" si="22"/>
        <v>0</v>
      </c>
      <c r="S1009" s="154">
        <v>0</v>
      </c>
      <c r="T1009" s="155">
        <f t="shared" si="23"/>
        <v>0</v>
      </c>
      <c r="AR1009" s="156" t="s">
        <v>375</v>
      </c>
      <c r="AT1009" s="156" t="s">
        <v>274</v>
      </c>
      <c r="AU1009" s="156" t="s">
        <v>88</v>
      </c>
      <c r="AY1009" s="17" t="s">
        <v>273</v>
      </c>
      <c r="BE1009" s="157">
        <f t="shared" si="24"/>
        <v>0</v>
      </c>
      <c r="BF1009" s="157">
        <f t="shared" si="25"/>
        <v>0</v>
      </c>
      <c r="BG1009" s="157">
        <f t="shared" si="26"/>
        <v>0</v>
      </c>
      <c r="BH1009" s="157">
        <f t="shared" si="27"/>
        <v>0</v>
      </c>
      <c r="BI1009" s="157">
        <f t="shared" si="28"/>
        <v>0</v>
      </c>
      <c r="BJ1009" s="17" t="s">
        <v>88</v>
      </c>
      <c r="BK1009" s="157">
        <f t="shared" si="29"/>
        <v>0</v>
      </c>
      <c r="BL1009" s="17" t="s">
        <v>375</v>
      </c>
      <c r="BM1009" s="156" t="s">
        <v>1643</v>
      </c>
    </row>
    <row r="1010" spans="2:65" s="1" customFormat="1" ht="37.9" customHeight="1">
      <c r="B1010" s="143"/>
      <c r="C1010" s="188" t="s">
        <v>1644</v>
      </c>
      <c r="D1010" s="188" t="s">
        <v>523</v>
      </c>
      <c r="E1010" s="189" t="s">
        <v>1645</v>
      </c>
      <c r="F1010" s="190" t="s">
        <v>1646</v>
      </c>
      <c r="G1010" s="191" t="s">
        <v>1647</v>
      </c>
      <c r="H1010" s="192">
        <v>4098.34</v>
      </c>
      <c r="I1010" s="193"/>
      <c r="J1010" s="194">
        <f t="shared" si="20"/>
        <v>0</v>
      </c>
      <c r="K1010" s="195"/>
      <c r="L1010" s="196"/>
      <c r="M1010" s="197" t="s">
        <v>1</v>
      </c>
      <c r="N1010" s="198" t="s">
        <v>41</v>
      </c>
      <c r="P1010" s="154">
        <f t="shared" si="21"/>
        <v>0</v>
      </c>
      <c r="Q1010" s="154">
        <v>0</v>
      </c>
      <c r="R1010" s="154">
        <f t="shared" si="22"/>
        <v>0</v>
      </c>
      <c r="S1010" s="154">
        <v>0</v>
      </c>
      <c r="T1010" s="155">
        <f t="shared" si="23"/>
        <v>0</v>
      </c>
      <c r="AR1010" s="156" t="s">
        <v>449</v>
      </c>
      <c r="AT1010" s="156" t="s">
        <v>523</v>
      </c>
      <c r="AU1010" s="156" t="s">
        <v>88</v>
      </c>
      <c r="AY1010" s="17" t="s">
        <v>273</v>
      </c>
      <c r="BE1010" s="157">
        <f t="shared" si="24"/>
        <v>0</v>
      </c>
      <c r="BF1010" s="157">
        <f t="shared" si="25"/>
        <v>0</v>
      </c>
      <c r="BG1010" s="157">
        <f t="shared" si="26"/>
        <v>0</v>
      </c>
      <c r="BH1010" s="157">
        <f t="shared" si="27"/>
        <v>0</v>
      </c>
      <c r="BI1010" s="157">
        <f t="shared" si="28"/>
        <v>0</v>
      </c>
      <c r="BJ1010" s="17" t="s">
        <v>88</v>
      </c>
      <c r="BK1010" s="157">
        <f t="shared" si="29"/>
        <v>0</v>
      </c>
      <c r="BL1010" s="17" t="s">
        <v>375</v>
      </c>
      <c r="BM1010" s="156" t="s">
        <v>1648</v>
      </c>
    </row>
    <row r="1011" spans="2:65" s="1" customFormat="1" ht="33" customHeight="1">
      <c r="B1011" s="143"/>
      <c r="C1011" s="188" t="s">
        <v>1649</v>
      </c>
      <c r="D1011" s="188" t="s">
        <v>523</v>
      </c>
      <c r="E1011" s="189" t="s">
        <v>1650</v>
      </c>
      <c r="F1011" s="190" t="s">
        <v>1651</v>
      </c>
      <c r="G1011" s="191" t="s">
        <v>338</v>
      </c>
      <c r="H1011" s="192">
        <v>220.06</v>
      </c>
      <c r="I1011" s="193"/>
      <c r="J1011" s="194">
        <f t="shared" si="20"/>
        <v>0</v>
      </c>
      <c r="K1011" s="195"/>
      <c r="L1011" s="196"/>
      <c r="M1011" s="197" t="s">
        <v>1</v>
      </c>
      <c r="N1011" s="198" t="s">
        <v>41</v>
      </c>
      <c r="P1011" s="154">
        <f t="shared" si="21"/>
        <v>0</v>
      </c>
      <c r="Q1011" s="154">
        <v>0</v>
      </c>
      <c r="R1011" s="154">
        <f t="shared" si="22"/>
        <v>0</v>
      </c>
      <c r="S1011" s="154">
        <v>0</v>
      </c>
      <c r="T1011" s="155">
        <f t="shared" si="23"/>
        <v>0</v>
      </c>
      <c r="AR1011" s="156" t="s">
        <v>449</v>
      </c>
      <c r="AT1011" s="156" t="s">
        <v>523</v>
      </c>
      <c r="AU1011" s="156" t="s">
        <v>88</v>
      </c>
      <c r="AY1011" s="17" t="s">
        <v>273</v>
      </c>
      <c r="BE1011" s="157">
        <f t="shared" si="24"/>
        <v>0</v>
      </c>
      <c r="BF1011" s="157">
        <f t="shared" si="25"/>
        <v>0</v>
      </c>
      <c r="BG1011" s="157">
        <f t="shared" si="26"/>
        <v>0</v>
      </c>
      <c r="BH1011" s="157">
        <f t="shared" si="27"/>
        <v>0</v>
      </c>
      <c r="BI1011" s="157">
        <f t="shared" si="28"/>
        <v>0</v>
      </c>
      <c r="BJ1011" s="17" t="s">
        <v>88</v>
      </c>
      <c r="BK1011" s="157">
        <f t="shared" si="29"/>
        <v>0</v>
      </c>
      <c r="BL1011" s="17" t="s">
        <v>375</v>
      </c>
      <c r="BM1011" s="156" t="s">
        <v>1652</v>
      </c>
    </row>
    <row r="1012" spans="2:65" s="12" customFormat="1">
      <c r="B1012" s="158"/>
      <c r="D1012" s="159" t="s">
        <v>278</v>
      </c>
      <c r="E1012" s="160" t="s">
        <v>1</v>
      </c>
      <c r="F1012" s="161" t="s">
        <v>1653</v>
      </c>
      <c r="H1012" s="160" t="s">
        <v>1</v>
      </c>
      <c r="I1012" s="162"/>
      <c r="L1012" s="158"/>
      <c r="M1012" s="163"/>
      <c r="T1012" s="164"/>
      <c r="AT1012" s="160" t="s">
        <v>278</v>
      </c>
      <c r="AU1012" s="160" t="s">
        <v>88</v>
      </c>
      <c r="AV1012" s="12" t="s">
        <v>82</v>
      </c>
      <c r="AW1012" s="12" t="s">
        <v>32</v>
      </c>
      <c r="AX1012" s="12" t="s">
        <v>75</v>
      </c>
      <c r="AY1012" s="160" t="s">
        <v>273</v>
      </c>
    </row>
    <row r="1013" spans="2:65" s="14" customFormat="1">
      <c r="B1013" s="174"/>
      <c r="D1013" s="159" t="s">
        <v>278</v>
      </c>
      <c r="E1013" s="175" t="s">
        <v>1</v>
      </c>
      <c r="F1013" s="176" t="s">
        <v>1654</v>
      </c>
      <c r="H1013" s="177">
        <v>9.3460000000000001</v>
      </c>
      <c r="I1013" s="178"/>
      <c r="L1013" s="174"/>
      <c r="M1013" s="179"/>
      <c r="T1013" s="180"/>
      <c r="AT1013" s="175" t="s">
        <v>278</v>
      </c>
      <c r="AU1013" s="175" t="s">
        <v>88</v>
      </c>
      <c r="AV1013" s="14" t="s">
        <v>88</v>
      </c>
      <c r="AW1013" s="14" t="s">
        <v>32</v>
      </c>
      <c r="AX1013" s="14" t="s">
        <v>75</v>
      </c>
      <c r="AY1013" s="175" t="s">
        <v>273</v>
      </c>
    </row>
    <row r="1014" spans="2:65" s="14" customFormat="1">
      <c r="B1014" s="174"/>
      <c r="D1014" s="159" t="s">
        <v>278</v>
      </c>
      <c r="E1014" s="175" t="s">
        <v>1</v>
      </c>
      <c r="F1014" s="176" t="s">
        <v>1655</v>
      </c>
      <c r="H1014" s="177">
        <v>14.721</v>
      </c>
      <c r="I1014" s="178"/>
      <c r="L1014" s="174"/>
      <c r="M1014" s="179"/>
      <c r="T1014" s="180"/>
      <c r="AT1014" s="175" t="s">
        <v>278</v>
      </c>
      <c r="AU1014" s="175" t="s">
        <v>88</v>
      </c>
      <c r="AV1014" s="14" t="s">
        <v>88</v>
      </c>
      <c r="AW1014" s="14" t="s">
        <v>32</v>
      </c>
      <c r="AX1014" s="14" t="s">
        <v>75</v>
      </c>
      <c r="AY1014" s="175" t="s">
        <v>273</v>
      </c>
    </row>
    <row r="1015" spans="2:65" s="14" customFormat="1">
      <c r="B1015" s="174"/>
      <c r="D1015" s="159" t="s">
        <v>278</v>
      </c>
      <c r="E1015" s="175" t="s">
        <v>1</v>
      </c>
      <c r="F1015" s="176" t="s">
        <v>1656</v>
      </c>
      <c r="H1015" s="177">
        <v>30.59</v>
      </c>
      <c r="I1015" s="178"/>
      <c r="L1015" s="174"/>
      <c r="M1015" s="179"/>
      <c r="T1015" s="180"/>
      <c r="AT1015" s="175" t="s">
        <v>278</v>
      </c>
      <c r="AU1015" s="175" t="s">
        <v>88</v>
      </c>
      <c r="AV1015" s="14" t="s">
        <v>88</v>
      </c>
      <c r="AW1015" s="14" t="s">
        <v>32</v>
      </c>
      <c r="AX1015" s="14" t="s">
        <v>75</v>
      </c>
      <c r="AY1015" s="175" t="s">
        <v>273</v>
      </c>
    </row>
    <row r="1016" spans="2:65" s="14" customFormat="1">
      <c r="B1016" s="174"/>
      <c r="D1016" s="159" t="s">
        <v>278</v>
      </c>
      <c r="E1016" s="175" t="s">
        <v>1</v>
      </c>
      <c r="F1016" s="176" t="s">
        <v>1657</v>
      </c>
      <c r="H1016" s="177">
        <v>89.495999999999995</v>
      </c>
      <c r="I1016" s="178"/>
      <c r="L1016" s="174"/>
      <c r="M1016" s="179"/>
      <c r="T1016" s="180"/>
      <c r="AT1016" s="175" t="s">
        <v>278</v>
      </c>
      <c r="AU1016" s="175" t="s">
        <v>88</v>
      </c>
      <c r="AV1016" s="14" t="s">
        <v>88</v>
      </c>
      <c r="AW1016" s="14" t="s">
        <v>32</v>
      </c>
      <c r="AX1016" s="14" t="s">
        <v>75</v>
      </c>
      <c r="AY1016" s="175" t="s">
        <v>273</v>
      </c>
    </row>
    <row r="1017" spans="2:65" s="14" customFormat="1">
      <c r="B1017" s="174"/>
      <c r="D1017" s="159" t="s">
        <v>278</v>
      </c>
      <c r="E1017" s="175" t="s">
        <v>1</v>
      </c>
      <c r="F1017" s="176" t="s">
        <v>1658</v>
      </c>
      <c r="H1017" s="177">
        <v>33.950000000000003</v>
      </c>
      <c r="I1017" s="178"/>
      <c r="L1017" s="174"/>
      <c r="M1017" s="179"/>
      <c r="T1017" s="180"/>
      <c r="AT1017" s="175" t="s">
        <v>278</v>
      </c>
      <c r="AU1017" s="175" t="s">
        <v>88</v>
      </c>
      <c r="AV1017" s="14" t="s">
        <v>88</v>
      </c>
      <c r="AW1017" s="14" t="s">
        <v>32</v>
      </c>
      <c r="AX1017" s="14" t="s">
        <v>75</v>
      </c>
      <c r="AY1017" s="175" t="s">
        <v>273</v>
      </c>
    </row>
    <row r="1018" spans="2:65" s="14" customFormat="1">
      <c r="B1018" s="174"/>
      <c r="D1018" s="159" t="s">
        <v>278</v>
      </c>
      <c r="E1018" s="175" t="s">
        <v>1</v>
      </c>
      <c r="F1018" s="176" t="s">
        <v>1659</v>
      </c>
      <c r="H1018" s="177">
        <v>16.818999999999999</v>
      </c>
      <c r="I1018" s="178"/>
      <c r="L1018" s="174"/>
      <c r="M1018" s="179"/>
      <c r="T1018" s="180"/>
      <c r="AT1018" s="175" t="s">
        <v>278</v>
      </c>
      <c r="AU1018" s="175" t="s">
        <v>88</v>
      </c>
      <c r="AV1018" s="14" t="s">
        <v>88</v>
      </c>
      <c r="AW1018" s="14" t="s">
        <v>32</v>
      </c>
      <c r="AX1018" s="14" t="s">
        <v>75</v>
      </c>
      <c r="AY1018" s="175" t="s">
        <v>273</v>
      </c>
    </row>
    <row r="1019" spans="2:65" s="14" customFormat="1">
      <c r="B1019" s="174"/>
      <c r="D1019" s="159" t="s">
        <v>278</v>
      </c>
      <c r="E1019" s="175" t="s">
        <v>1</v>
      </c>
      <c r="F1019" s="176" t="s">
        <v>1660</v>
      </c>
      <c r="H1019" s="177">
        <v>25.138000000000002</v>
      </c>
      <c r="I1019" s="178"/>
      <c r="L1019" s="174"/>
      <c r="M1019" s="179"/>
      <c r="T1019" s="180"/>
      <c r="AT1019" s="175" t="s">
        <v>278</v>
      </c>
      <c r="AU1019" s="175" t="s">
        <v>88</v>
      </c>
      <c r="AV1019" s="14" t="s">
        <v>88</v>
      </c>
      <c r="AW1019" s="14" t="s">
        <v>32</v>
      </c>
      <c r="AX1019" s="14" t="s">
        <v>75</v>
      </c>
      <c r="AY1019" s="175" t="s">
        <v>273</v>
      </c>
    </row>
    <row r="1020" spans="2:65" s="13" customFormat="1">
      <c r="B1020" s="165"/>
      <c r="D1020" s="159" t="s">
        <v>278</v>
      </c>
      <c r="E1020" s="166" t="s">
        <v>1</v>
      </c>
      <c r="F1020" s="167" t="s">
        <v>285</v>
      </c>
      <c r="H1020" s="168">
        <v>220.06</v>
      </c>
      <c r="I1020" s="169"/>
      <c r="L1020" s="165"/>
      <c r="M1020" s="170"/>
      <c r="T1020" s="171"/>
      <c r="AT1020" s="166" t="s">
        <v>278</v>
      </c>
      <c r="AU1020" s="166" t="s">
        <v>88</v>
      </c>
      <c r="AV1020" s="13" t="s">
        <v>126</v>
      </c>
      <c r="AW1020" s="13" t="s">
        <v>32</v>
      </c>
      <c r="AX1020" s="13" t="s">
        <v>82</v>
      </c>
      <c r="AY1020" s="166" t="s">
        <v>273</v>
      </c>
    </row>
    <row r="1021" spans="2:65" s="1" customFormat="1" ht="24.2" customHeight="1">
      <c r="B1021" s="143"/>
      <c r="C1021" s="144" t="s">
        <v>1661</v>
      </c>
      <c r="D1021" s="144" t="s">
        <v>274</v>
      </c>
      <c r="E1021" s="145" t="s">
        <v>1662</v>
      </c>
      <c r="F1021" s="146" t="s">
        <v>1663</v>
      </c>
      <c r="G1021" s="147" t="s">
        <v>547</v>
      </c>
      <c r="H1021" s="148">
        <v>120.43</v>
      </c>
      <c r="I1021" s="149"/>
      <c r="J1021" s="150">
        <f>ROUND(I1021*H1021,2)</f>
        <v>0</v>
      </c>
      <c r="K1021" s="151"/>
      <c r="L1021" s="32"/>
      <c r="M1021" s="152" t="s">
        <v>1</v>
      </c>
      <c r="N1021" s="153" t="s">
        <v>41</v>
      </c>
      <c r="P1021" s="154">
        <f>O1021*H1021</f>
        <v>0</v>
      </c>
      <c r="Q1021" s="154">
        <v>6.0000000000000002E-5</v>
      </c>
      <c r="R1021" s="154">
        <f>Q1021*H1021</f>
        <v>7.225800000000001E-3</v>
      </c>
      <c r="S1021" s="154">
        <v>1E-3</v>
      </c>
      <c r="T1021" s="155">
        <f>S1021*H1021</f>
        <v>0.12043000000000001</v>
      </c>
      <c r="AR1021" s="156" t="s">
        <v>375</v>
      </c>
      <c r="AT1021" s="156" t="s">
        <v>274</v>
      </c>
      <c r="AU1021" s="156" t="s">
        <v>88</v>
      </c>
      <c r="AY1021" s="17" t="s">
        <v>273</v>
      </c>
      <c r="BE1021" s="157">
        <f>IF(N1021="základná",J1021,0)</f>
        <v>0</v>
      </c>
      <c r="BF1021" s="157">
        <f>IF(N1021="znížená",J1021,0)</f>
        <v>0</v>
      </c>
      <c r="BG1021" s="157">
        <f>IF(N1021="zákl. prenesená",J1021,0)</f>
        <v>0</v>
      </c>
      <c r="BH1021" s="157">
        <f>IF(N1021="zníž. prenesená",J1021,0)</f>
        <v>0</v>
      </c>
      <c r="BI1021" s="157">
        <f>IF(N1021="nulová",J1021,0)</f>
        <v>0</v>
      </c>
      <c r="BJ1021" s="17" t="s">
        <v>88</v>
      </c>
      <c r="BK1021" s="157">
        <f>ROUND(I1021*H1021,2)</f>
        <v>0</v>
      </c>
      <c r="BL1021" s="17" t="s">
        <v>375</v>
      </c>
      <c r="BM1021" s="156" t="s">
        <v>1664</v>
      </c>
    </row>
    <row r="1022" spans="2:65" s="14" customFormat="1" ht="22.5">
      <c r="B1022" s="174"/>
      <c r="D1022" s="159" t="s">
        <v>278</v>
      </c>
      <c r="E1022" s="175" t="s">
        <v>1</v>
      </c>
      <c r="F1022" s="176" t="s">
        <v>1665</v>
      </c>
      <c r="H1022" s="177">
        <v>120.43</v>
      </c>
      <c r="I1022" s="178"/>
      <c r="L1022" s="174"/>
      <c r="M1022" s="179"/>
      <c r="T1022" s="180"/>
      <c r="AT1022" s="175" t="s">
        <v>278</v>
      </c>
      <c r="AU1022" s="175" t="s">
        <v>88</v>
      </c>
      <c r="AV1022" s="14" t="s">
        <v>88</v>
      </c>
      <c r="AW1022" s="14" t="s">
        <v>32</v>
      </c>
      <c r="AX1022" s="14" t="s">
        <v>75</v>
      </c>
      <c r="AY1022" s="175" t="s">
        <v>273</v>
      </c>
    </row>
    <row r="1023" spans="2:65" s="13" customFormat="1">
      <c r="B1023" s="165"/>
      <c r="D1023" s="159" t="s">
        <v>278</v>
      </c>
      <c r="E1023" s="166" t="s">
        <v>1</v>
      </c>
      <c r="F1023" s="167" t="s">
        <v>285</v>
      </c>
      <c r="H1023" s="168">
        <v>120.43</v>
      </c>
      <c r="I1023" s="169"/>
      <c r="L1023" s="165"/>
      <c r="M1023" s="170"/>
      <c r="T1023" s="171"/>
      <c r="AT1023" s="166" t="s">
        <v>278</v>
      </c>
      <c r="AU1023" s="166" t="s">
        <v>88</v>
      </c>
      <c r="AV1023" s="13" t="s">
        <v>126</v>
      </c>
      <c r="AW1023" s="13" t="s">
        <v>32</v>
      </c>
      <c r="AX1023" s="13" t="s">
        <v>82</v>
      </c>
      <c r="AY1023" s="166" t="s">
        <v>273</v>
      </c>
    </row>
    <row r="1024" spans="2:65" s="1" customFormat="1" ht="24.2" customHeight="1">
      <c r="B1024" s="143"/>
      <c r="C1024" s="144" t="s">
        <v>1666</v>
      </c>
      <c r="D1024" s="144" t="s">
        <v>274</v>
      </c>
      <c r="E1024" s="145" t="s">
        <v>1667</v>
      </c>
      <c r="F1024" s="146" t="s">
        <v>1668</v>
      </c>
      <c r="G1024" s="147" t="s">
        <v>547</v>
      </c>
      <c r="H1024" s="148">
        <v>20.2</v>
      </c>
      <c r="I1024" s="149"/>
      <c r="J1024" s="150">
        <f>ROUND(I1024*H1024,2)</f>
        <v>0</v>
      </c>
      <c r="K1024" s="151"/>
      <c r="L1024" s="32"/>
      <c r="M1024" s="152" t="s">
        <v>1</v>
      </c>
      <c r="N1024" s="153" t="s">
        <v>41</v>
      </c>
      <c r="P1024" s="154">
        <f>O1024*H1024</f>
        <v>0</v>
      </c>
      <c r="Q1024" s="154">
        <v>6.0000000000000002E-5</v>
      </c>
      <c r="R1024" s="154">
        <f>Q1024*H1024</f>
        <v>1.212E-3</v>
      </c>
      <c r="S1024" s="154">
        <v>1E-3</v>
      </c>
      <c r="T1024" s="155">
        <f>S1024*H1024</f>
        <v>2.0199999999999999E-2</v>
      </c>
      <c r="AR1024" s="156" t="s">
        <v>375</v>
      </c>
      <c r="AT1024" s="156" t="s">
        <v>274</v>
      </c>
      <c r="AU1024" s="156" t="s">
        <v>88</v>
      </c>
      <c r="AY1024" s="17" t="s">
        <v>273</v>
      </c>
      <c r="BE1024" s="157">
        <f>IF(N1024="základná",J1024,0)</f>
        <v>0</v>
      </c>
      <c r="BF1024" s="157">
        <f>IF(N1024="znížená",J1024,0)</f>
        <v>0</v>
      </c>
      <c r="BG1024" s="157">
        <f>IF(N1024="zákl. prenesená",J1024,0)</f>
        <v>0</v>
      </c>
      <c r="BH1024" s="157">
        <f>IF(N1024="zníž. prenesená",J1024,0)</f>
        <v>0</v>
      </c>
      <c r="BI1024" s="157">
        <f>IF(N1024="nulová",J1024,0)</f>
        <v>0</v>
      </c>
      <c r="BJ1024" s="17" t="s">
        <v>88</v>
      </c>
      <c r="BK1024" s="157">
        <f>ROUND(I1024*H1024,2)</f>
        <v>0</v>
      </c>
      <c r="BL1024" s="17" t="s">
        <v>375</v>
      </c>
      <c r="BM1024" s="156" t="s">
        <v>1669</v>
      </c>
    </row>
    <row r="1025" spans="2:65" s="14" customFormat="1">
      <c r="B1025" s="174"/>
      <c r="D1025" s="159" t="s">
        <v>278</v>
      </c>
      <c r="E1025" s="175" t="s">
        <v>1</v>
      </c>
      <c r="F1025" s="176" t="s">
        <v>1670</v>
      </c>
      <c r="H1025" s="177">
        <v>20.2</v>
      </c>
      <c r="I1025" s="178"/>
      <c r="L1025" s="174"/>
      <c r="M1025" s="179"/>
      <c r="T1025" s="180"/>
      <c r="AT1025" s="175" t="s">
        <v>278</v>
      </c>
      <c r="AU1025" s="175" t="s">
        <v>88</v>
      </c>
      <c r="AV1025" s="14" t="s">
        <v>88</v>
      </c>
      <c r="AW1025" s="14" t="s">
        <v>32</v>
      </c>
      <c r="AX1025" s="14" t="s">
        <v>75</v>
      </c>
      <c r="AY1025" s="175" t="s">
        <v>273</v>
      </c>
    </row>
    <row r="1026" spans="2:65" s="13" customFormat="1">
      <c r="B1026" s="165"/>
      <c r="D1026" s="159" t="s">
        <v>278</v>
      </c>
      <c r="E1026" s="166" t="s">
        <v>1</v>
      </c>
      <c r="F1026" s="167" t="s">
        <v>285</v>
      </c>
      <c r="H1026" s="168">
        <v>20.2</v>
      </c>
      <c r="I1026" s="169"/>
      <c r="L1026" s="165"/>
      <c r="M1026" s="170"/>
      <c r="T1026" s="171"/>
      <c r="AT1026" s="166" t="s">
        <v>278</v>
      </c>
      <c r="AU1026" s="166" t="s">
        <v>88</v>
      </c>
      <c r="AV1026" s="13" t="s">
        <v>126</v>
      </c>
      <c r="AW1026" s="13" t="s">
        <v>32</v>
      </c>
      <c r="AX1026" s="13" t="s">
        <v>82</v>
      </c>
      <c r="AY1026" s="166" t="s">
        <v>273</v>
      </c>
    </row>
    <row r="1027" spans="2:65" s="1" customFormat="1" ht="24.2" customHeight="1">
      <c r="B1027" s="143"/>
      <c r="C1027" s="144" t="s">
        <v>1671</v>
      </c>
      <c r="D1027" s="144" t="s">
        <v>274</v>
      </c>
      <c r="E1027" s="145" t="s">
        <v>1672</v>
      </c>
      <c r="F1027" s="146" t="s">
        <v>1673</v>
      </c>
      <c r="G1027" s="147" t="s">
        <v>318</v>
      </c>
      <c r="H1027" s="148">
        <v>2</v>
      </c>
      <c r="I1027" s="149"/>
      <c r="J1027" s="150">
        <f>ROUND(I1027*H1027,2)</f>
        <v>0</v>
      </c>
      <c r="K1027" s="151"/>
      <c r="L1027" s="32"/>
      <c r="M1027" s="152" t="s">
        <v>1</v>
      </c>
      <c r="N1027" s="153" t="s">
        <v>41</v>
      </c>
      <c r="P1027" s="154">
        <f>O1027*H1027</f>
        <v>0</v>
      </c>
      <c r="Q1027" s="154">
        <v>6.0000000000000002E-5</v>
      </c>
      <c r="R1027" s="154">
        <f>Q1027*H1027</f>
        <v>1.2E-4</v>
      </c>
      <c r="S1027" s="154">
        <v>1E-3</v>
      </c>
      <c r="T1027" s="155">
        <f>S1027*H1027</f>
        <v>2E-3</v>
      </c>
      <c r="AR1027" s="156" t="s">
        <v>375</v>
      </c>
      <c r="AT1027" s="156" t="s">
        <v>274</v>
      </c>
      <c r="AU1027" s="156" t="s">
        <v>88</v>
      </c>
      <c r="AY1027" s="17" t="s">
        <v>273</v>
      </c>
      <c r="BE1027" s="157">
        <f>IF(N1027="základná",J1027,0)</f>
        <v>0</v>
      </c>
      <c r="BF1027" s="157">
        <f>IF(N1027="znížená",J1027,0)</f>
        <v>0</v>
      </c>
      <c r="BG1027" s="157">
        <f>IF(N1027="zákl. prenesená",J1027,0)</f>
        <v>0</v>
      </c>
      <c r="BH1027" s="157">
        <f>IF(N1027="zníž. prenesená",J1027,0)</f>
        <v>0</v>
      </c>
      <c r="BI1027" s="157">
        <f>IF(N1027="nulová",J1027,0)</f>
        <v>0</v>
      </c>
      <c r="BJ1027" s="17" t="s">
        <v>88</v>
      </c>
      <c r="BK1027" s="157">
        <f>ROUND(I1027*H1027,2)</f>
        <v>0</v>
      </c>
      <c r="BL1027" s="17" t="s">
        <v>375</v>
      </c>
      <c r="BM1027" s="156" t="s">
        <v>1674</v>
      </c>
    </row>
    <row r="1028" spans="2:65" s="14" customFormat="1">
      <c r="B1028" s="174"/>
      <c r="D1028" s="159" t="s">
        <v>278</v>
      </c>
      <c r="E1028" s="175" t="s">
        <v>1</v>
      </c>
      <c r="F1028" s="176" t="s">
        <v>88</v>
      </c>
      <c r="H1028" s="177">
        <v>2</v>
      </c>
      <c r="I1028" s="178"/>
      <c r="L1028" s="174"/>
      <c r="M1028" s="179"/>
      <c r="T1028" s="180"/>
      <c r="AT1028" s="175" t="s">
        <v>278</v>
      </c>
      <c r="AU1028" s="175" t="s">
        <v>88</v>
      </c>
      <c r="AV1028" s="14" t="s">
        <v>88</v>
      </c>
      <c r="AW1028" s="14" t="s">
        <v>32</v>
      </c>
      <c r="AX1028" s="14" t="s">
        <v>75</v>
      </c>
      <c r="AY1028" s="175" t="s">
        <v>273</v>
      </c>
    </row>
    <row r="1029" spans="2:65" s="13" customFormat="1">
      <c r="B1029" s="165"/>
      <c r="D1029" s="159" t="s">
        <v>278</v>
      </c>
      <c r="E1029" s="166" t="s">
        <v>1</v>
      </c>
      <c r="F1029" s="167" t="s">
        <v>285</v>
      </c>
      <c r="H1029" s="168">
        <v>2</v>
      </c>
      <c r="I1029" s="169"/>
      <c r="L1029" s="165"/>
      <c r="M1029" s="170"/>
      <c r="T1029" s="171"/>
      <c r="AT1029" s="166" t="s">
        <v>278</v>
      </c>
      <c r="AU1029" s="166" t="s">
        <v>88</v>
      </c>
      <c r="AV1029" s="13" t="s">
        <v>126</v>
      </c>
      <c r="AW1029" s="13" t="s">
        <v>32</v>
      </c>
      <c r="AX1029" s="13" t="s">
        <v>82</v>
      </c>
      <c r="AY1029" s="166" t="s">
        <v>273</v>
      </c>
    </row>
    <row r="1030" spans="2:65" s="1" customFormat="1" ht="37.9" customHeight="1">
      <c r="B1030" s="143"/>
      <c r="C1030" s="144" t="s">
        <v>1675</v>
      </c>
      <c r="D1030" s="144" t="s">
        <v>274</v>
      </c>
      <c r="E1030" s="145" t="s">
        <v>1676</v>
      </c>
      <c r="F1030" s="146" t="s">
        <v>1677</v>
      </c>
      <c r="G1030" s="147" t="s">
        <v>318</v>
      </c>
      <c r="H1030" s="148">
        <v>1</v>
      </c>
      <c r="I1030" s="149"/>
      <c r="J1030" s="150">
        <f>ROUND(I1030*H1030,2)</f>
        <v>0</v>
      </c>
      <c r="K1030" s="151"/>
      <c r="L1030" s="32"/>
      <c r="M1030" s="152" t="s">
        <v>1</v>
      </c>
      <c r="N1030" s="153" t="s">
        <v>41</v>
      </c>
      <c r="P1030" s="154">
        <f>O1030*H1030</f>
        <v>0</v>
      </c>
      <c r="Q1030" s="154">
        <v>6.0000000000000002E-5</v>
      </c>
      <c r="R1030" s="154">
        <f>Q1030*H1030</f>
        <v>6.0000000000000002E-5</v>
      </c>
      <c r="S1030" s="154">
        <v>1E-3</v>
      </c>
      <c r="T1030" s="155">
        <f>S1030*H1030</f>
        <v>1E-3</v>
      </c>
      <c r="AR1030" s="156" t="s">
        <v>375</v>
      </c>
      <c r="AT1030" s="156" t="s">
        <v>274</v>
      </c>
      <c r="AU1030" s="156" t="s">
        <v>88</v>
      </c>
      <c r="AY1030" s="17" t="s">
        <v>273</v>
      </c>
      <c r="BE1030" s="157">
        <f>IF(N1030="základná",J1030,0)</f>
        <v>0</v>
      </c>
      <c r="BF1030" s="157">
        <f>IF(N1030="znížená",J1030,0)</f>
        <v>0</v>
      </c>
      <c r="BG1030" s="157">
        <f>IF(N1030="zákl. prenesená",J1030,0)</f>
        <v>0</v>
      </c>
      <c r="BH1030" s="157">
        <f>IF(N1030="zníž. prenesená",J1030,0)</f>
        <v>0</v>
      </c>
      <c r="BI1030" s="157">
        <f>IF(N1030="nulová",J1030,0)</f>
        <v>0</v>
      </c>
      <c r="BJ1030" s="17" t="s">
        <v>88</v>
      </c>
      <c r="BK1030" s="157">
        <f>ROUND(I1030*H1030,2)</f>
        <v>0</v>
      </c>
      <c r="BL1030" s="17" t="s">
        <v>375</v>
      </c>
      <c r="BM1030" s="156" t="s">
        <v>1678</v>
      </c>
    </row>
    <row r="1031" spans="2:65" s="14" customFormat="1">
      <c r="B1031" s="174"/>
      <c r="D1031" s="159" t="s">
        <v>278</v>
      </c>
      <c r="E1031" s="175" t="s">
        <v>1</v>
      </c>
      <c r="F1031" s="176" t="s">
        <v>1679</v>
      </c>
      <c r="H1031" s="177">
        <v>1</v>
      </c>
      <c r="I1031" s="178"/>
      <c r="L1031" s="174"/>
      <c r="M1031" s="179"/>
      <c r="T1031" s="180"/>
      <c r="AT1031" s="175" t="s">
        <v>278</v>
      </c>
      <c r="AU1031" s="175" t="s">
        <v>88</v>
      </c>
      <c r="AV1031" s="14" t="s">
        <v>88</v>
      </c>
      <c r="AW1031" s="14" t="s">
        <v>32</v>
      </c>
      <c r="AX1031" s="14" t="s">
        <v>75</v>
      </c>
      <c r="AY1031" s="175" t="s">
        <v>273</v>
      </c>
    </row>
    <row r="1032" spans="2:65" s="13" customFormat="1">
      <c r="B1032" s="165"/>
      <c r="D1032" s="159" t="s">
        <v>278</v>
      </c>
      <c r="E1032" s="166" t="s">
        <v>1</v>
      </c>
      <c r="F1032" s="167" t="s">
        <v>285</v>
      </c>
      <c r="H1032" s="168">
        <v>1</v>
      </c>
      <c r="I1032" s="169"/>
      <c r="L1032" s="165"/>
      <c r="M1032" s="170"/>
      <c r="T1032" s="171"/>
      <c r="AT1032" s="166" t="s">
        <v>278</v>
      </c>
      <c r="AU1032" s="166" t="s">
        <v>88</v>
      </c>
      <c r="AV1032" s="13" t="s">
        <v>126</v>
      </c>
      <c r="AW1032" s="13" t="s">
        <v>32</v>
      </c>
      <c r="AX1032" s="13" t="s">
        <v>82</v>
      </c>
      <c r="AY1032" s="166" t="s">
        <v>273</v>
      </c>
    </row>
    <row r="1033" spans="2:65" s="1" customFormat="1" ht="37.9" customHeight="1">
      <c r="B1033" s="143"/>
      <c r="C1033" s="144" t="s">
        <v>1680</v>
      </c>
      <c r="D1033" s="144" t="s">
        <v>274</v>
      </c>
      <c r="E1033" s="145" t="s">
        <v>1681</v>
      </c>
      <c r="F1033" s="146" t="s">
        <v>1682</v>
      </c>
      <c r="G1033" s="147" t="s">
        <v>318</v>
      </c>
      <c r="H1033" s="148">
        <v>1</v>
      </c>
      <c r="I1033" s="149"/>
      <c r="J1033" s="150">
        <f>ROUND(I1033*H1033,2)</f>
        <v>0</v>
      </c>
      <c r="K1033" s="151"/>
      <c r="L1033" s="32"/>
      <c r="M1033" s="152" t="s">
        <v>1</v>
      </c>
      <c r="N1033" s="153" t="s">
        <v>41</v>
      </c>
      <c r="P1033" s="154">
        <f>O1033*H1033</f>
        <v>0</v>
      </c>
      <c r="Q1033" s="154">
        <v>6.0000000000000002E-5</v>
      </c>
      <c r="R1033" s="154">
        <f>Q1033*H1033</f>
        <v>6.0000000000000002E-5</v>
      </c>
      <c r="S1033" s="154">
        <v>1E-3</v>
      </c>
      <c r="T1033" s="155">
        <f>S1033*H1033</f>
        <v>1E-3</v>
      </c>
      <c r="AR1033" s="156" t="s">
        <v>375</v>
      </c>
      <c r="AT1033" s="156" t="s">
        <v>274</v>
      </c>
      <c r="AU1033" s="156" t="s">
        <v>88</v>
      </c>
      <c r="AY1033" s="17" t="s">
        <v>273</v>
      </c>
      <c r="BE1033" s="157">
        <f>IF(N1033="základná",J1033,0)</f>
        <v>0</v>
      </c>
      <c r="BF1033" s="157">
        <f>IF(N1033="znížená",J1033,0)</f>
        <v>0</v>
      </c>
      <c r="BG1033" s="157">
        <f>IF(N1033="zákl. prenesená",J1033,0)</f>
        <v>0</v>
      </c>
      <c r="BH1033" s="157">
        <f>IF(N1033="zníž. prenesená",J1033,0)</f>
        <v>0</v>
      </c>
      <c r="BI1033" s="157">
        <f>IF(N1033="nulová",J1033,0)</f>
        <v>0</v>
      </c>
      <c r="BJ1033" s="17" t="s">
        <v>88</v>
      </c>
      <c r="BK1033" s="157">
        <f>ROUND(I1033*H1033,2)</f>
        <v>0</v>
      </c>
      <c r="BL1033" s="17" t="s">
        <v>375</v>
      </c>
      <c r="BM1033" s="156" t="s">
        <v>1683</v>
      </c>
    </row>
    <row r="1034" spans="2:65" s="14" customFormat="1">
      <c r="B1034" s="174"/>
      <c r="D1034" s="159" t="s">
        <v>278</v>
      </c>
      <c r="E1034" s="175" t="s">
        <v>1</v>
      </c>
      <c r="F1034" s="176" t="s">
        <v>1684</v>
      </c>
      <c r="H1034" s="177">
        <v>1</v>
      </c>
      <c r="I1034" s="178"/>
      <c r="L1034" s="174"/>
      <c r="M1034" s="179"/>
      <c r="T1034" s="180"/>
      <c r="AT1034" s="175" t="s">
        <v>278</v>
      </c>
      <c r="AU1034" s="175" t="s">
        <v>88</v>
      </c>
      <c r="AV1034" s="14" t="s">
        <v>88</v>
      </c>
      <c r="AW1034" s="14" t="s">
        <v>32</v>
      </c>
      <c r="AX1034" s="14" t="s">
        <v>75</v>
      </c>
      <c r="AY1034" s="175" t="s">
        <v>273</v>
      </c>
    </row>
    <row r="1035" spans="2:65" s="13" customFormat="1">
      <c r="B1035" s="165"/>
      <c r="D1035" s="159" t="s">
        <v>278</v>
      </c>
      <c r="E1035" s="166" t="s">
        <v>1</v>
      </c>
      <c r="F1035" s="167" t="s">
        <v>285</v>
      </c>
      <c r="H1035" s="168">
        <v>1</v>
      </c>
      <c r="I1035" s="169"/>
      <c r="L1035" s="165"/>
      <c r="M1035" s="170"/>
      <c r="T1035" s="171"/>
      <c r="AT1035" s="166" t="s">
        <v>278</v>
      </c>
      <c r="AU1035" s="166" t="s">
        <v>88</v>
      </c>
      <c r="AV1035" s="13" t="s">
        <v>126</v>
      </c>
      <c r="AW1035" s="13" t="s">
        <v>32</v>
      </c>
      <c r="AX1035" s="13" t="s">
        <v>82</v>
      </c>
      <c r="AY1035" s="166" t="s">
        <v>273</v>
      </c>
    </row>
    <row r="1036" spans="2:65" s="1" customFormat="1" ht="33" customHeight="1">
      <c r="B1036" s="143"/>
      <c r="C1036" s="144" t="s">
        <v>1685</v>
      </c>
      <c r="D1036" s="144" t="s">
        <v>274</v>
      </c>
      <c r="E1036" s="145" t="s">
        <v>1686</v>
      </c>
      <c r="F1036" s="146" t="s">
        <v>1687</v>
      </c>
      <c r="G1036" s="147" t="s">
        <v>318</v>
      </c>
      <c r="H1036" s="148">
        <v>6</v>
      </c>
      <c r="I1036" s="149"/>
      <c r="J1036" s="150">
        <f>ROUND(I1036*H1036,2)</f>
        <v>0</v>
      </c>
      <c r="K1036" s="151"/>
      <c r="L1036" s="32"/>
      <c r="M1036" s="152" t="s">
        <v>1</v>
      </c>
      <c r="N1036" s="153" t="s">
        <v>41</v>
      </c>
      <c r="P1036" s="154">
        <f>O1036*H1036</f>
        <v>0</v>
      </c>
      <c r="Q1036" s="154">
        <v>6.0000000000000002E-5</v>
      </c>
      <c r="R1036" s="154">
        <f>Q1036*H1036</f>
        <v>3.6000000000000002E-4</v>
      </c>
      <c r="S1036" s="154">
        <v>1E-3</v>
      </c>
      <c r="T1036" s="155">
        <f>S1036*H1036</f>
        <v>6.0000000000000001E-3</v>
      </c>
      <c r="AR1036" s="156" t="s">
        <v>375</v>
      </c>
      <c r="AT1036" s="156" t="s">
        <v>274</v>
      </c>
      <c r="AU1036" s="156" t="s">
        <v>88</v>
      </c>
      <c r="AY1036" s="17" t="s">
        <v>273</v>
      </c>
      <c r="BE1036" s="157">
        <f>IF(N1036="základná",J1036,0)</f>
        <v>0</v>
      </c>
      <c r="BF1036" s="157">
        <f>IF(N1036="znížená",J1036,0)</f>
        <v>0</v>
      </c>
      <c r="BG1036" s="157">
        <f>IF(N1036="zákl. prenesená",J1036,0)</f>
        <v>0</v>
      </c>
      <c r="BH1036" s="157">
        <f>IF(N1036="zníž. prenesená",J1036,0)</f>
        <v>0</v>
      </c>
      <c r="BI1036" s="157">
        <f>IF(N1036="nulová",J1036,0)</f>
        <v>0</v>
      </c>
      <c r="BJ1036" s="17" t="s">
        <v>88</v>
      </c>
      <c r="BK1036" s="157">
        <f>ROUND(I1036*H1036,2)</f>
        <v>0</v>
      </c>
      <c r="BL1036" s="17" t="s">
        <v>375</v>
      </c>
      <c r="BM1036" s="156" t="s">
        <v>1688</v>
      </c>
    </row>
    <row r="1037" spans="2:65" s="14" customFormat="1">
      <c r="B1037" s="174"/>
      <c r="D1037" s="159" t="s">
        <v>278</v>
      </c>
      <c r="E1037" s="175" t="s">
        <v>1</v>
      </c>
      <c r="F1037" s="176" t="s">
        <v>321</v>
      </c>
      <c r="H1037" s="177">
        <v>6</v>
      </c>
      <c r="I1037" s="178"/>
      <c r="L1037" s="174"/>
      <c r="M1037" s="179"/>
      <c r="T1037" s="180"/>
      <c r="AT1037" s="175" t="s">
        <v>278</v>
      </c>
      <c r="AU1037" s="175" t="s">
        <v>88</v>
      </c>
      <c r="AV1037" s="14" t="s">
        <v>88</v>
      </c>
      <c r="AW1037" s="14" t="s">
        <v>32</v>
      </c>
      <c r="AX1037" s="14" t="s">
        <v>75</v>
      </c>
      <c r="AY1037" s="175" t="s">
        <v>273</v>
      </c>
    </row>
    <row r="1038" spans="2:65" s="13" customFormat="1">
      <c r="B1038" s="165"/>
      <c r="D1038" s="159" t="s">
        <v>278</v>
      </c>
      <c r="E1038" s="166" t="s">
        <v>1</v>
      </c>
      <c r="F1038" s="167" t="s">
        <v>285</v>
      </c>
      <c r="H1038" s="168">
        <v>6</v>
      </c>
      <c r="I1038" s="169"/>
      <c r="L1038" s="165"/>
      <c r="M1038" s="170"/>
      <c r="T1038" s="171"/>
      <c r="AT1038" s="166" t="s">
        <v>278</v>
      </c>
      <c r="AU1038" s="166" t="s">
        <v>88</v>
      </c>
      <c r="AV1038" s="13" t="s">
        <v>126</v>
      </c>
      <c r="AW1038" s="13" t="s">
        <v>32</v>
      </c>
      <c r="AX1038" s="13" t="s">
        <v>82</v>
      </c>
      <c r="AY1038" s="166" t="s">
        <v>273</v>
      </c>
    </row>
    <row r="1039" spans="2:65" s="1" customFormat="1" ht="33" customHeight="1">
      <c r="B1039" s="143"/>
      <c r="C1039" s="144" t="s">
        <v>1689</v>
      </c>
      <c r="D1039" s="144" t="s">
        <v>274</v>
      </c>
      <c r="E1039" s="145" t="s">
        <v>1690</v>
      </c>
      <c r="F1039" s="146" t="s">
        <v>1691</v>
      </c>
      <c r="G1039" s="147" t="s">
        <v>547</v>
      </c>
      <c r="H1039" s="148">
        <v>194</v>
      </c>
      <c r="I1039" s="149"/>
      <c r="J1039" s="150">
        <f>ROUND(I1039*H1039,2)</f>
        <v>0</v>
      </c>
      <c r="K1039" s="151"/>
      <c r="L1039" s="32"/>
      <c r="M1039" s="152" t="s">
        <v>1</v>
      </c>
      <c r="N1039" s="153" t="s">
        <v>41</v>
      </c>
      <c r="P1039" s="154">
        <f>O1039*H1039</f>
        <v>0</v>
      </c>
      <c r="Q1039" s="154">
        <v>6.0000000000000002E-5</v>
      </c>
      <c r="R1039" s="154">
        <f>Q1039*H1039</f>
        <v>1.1640000000000001E-2</v>
      </c>
      <c r="S1039" s="154">
        <v>1E-3</v>
      </c>
      <c r="T1039" s="155">
        <f>S1039*H1039</f>
        <v>0.19400000000000001</v>
      </c>
      <c r="AR1039" s="156" t="s">
        <v>375</v>
      </c>
      <c r="AT1039" s="156" t="s">
        <v>274</v>
      </c>
      <c r="AU1039" s="156" t="s">
        <v>88</v>
      </c>
      <c r="AY1039" s="17" t="s">
        <v>273</v>
      </c>
      <c r="BE1039" s="157">
        <f>IF(N1039="základná",J1039,0)</f>
        <v>0</v>
      </c>
      <c r="BF1039" s="157">
        <f>IF(N1039="znížená",J1039,0)</f>
        <v>0</v>
      </c>
      <c r="BG1039" s="157">
        <f>IF(N1039="zákl. prenesená",J1039,0)</f>
        <v>0</v>
      </c>
      <c r="BH1039" s="157">
        <f>IF(N1039="zníž. prenesená",J1039,0)</f>
        <v>0</v>
      </c>
      <c r="BI1039" s="157">
        <f>IF(N1039="nulová",J1039,0)</f>
        <v>0</v>
      </c>
      <c r="BJ1039" s="17" t="s">
        <v>88</v>
      </c>
      <c r="BK1039" s="157">
        <f>ROUND(I1039*H1039,2)</f>
        <v>0</v>
      </c>
      <c r="BL1039" s="17" t="s">
        <v>375</v>
      </c>
      <c r="BM1039" s="156" t="s">
        <v>1692</v>
      </c>
    </row>
    <row r="1040" spans="2:65" s="1" customFormat="1" ht="24.2" customHeight="1">
      <c r="B1040" s="143"/>
      <c r="C1040" s="144" t="s">
        <v>1693</v>
      </c>
      <c r="D1040" s="199" t="s">
        <v>274</v>
      </c>
      <c r="E1040" s="145" t="s">
        <v>1694</v>
      </c>
      <c r="F1040" s="146" t="s">
        <v>1695</v>
      </c>
      <c r="G1040" s="147" t="s">
        <v>547</v>
      </c>
      <c r="H1040" s="148">
        <v>8.1</v>
      </c>
      <c r="I1040" s="149"/>
      <c r="J1040" s="150">
        <f>ROUND(I1040*H1040,2)</f>
        <v>0</v>
      </c>
      <c r="K1040" s="151"/>
      <c r="L1040" s="32"/>
      <c r="M1040" s="152" t="s">
        <v>1</v>
      </c>
      <c r="N1040" s="153" t="s">
        <v>41</v>
      </c>
      <c r="P1040" s="154">
        <f>O1040*H1040</f>
        <v>0</v>
      </c>
      <c r="Q1040" s="154">
        <v>6.0000000000000002E-5</v>
      </c>
      <c r="R1040" s="154">
        <f>Q1040*H1040</f>
        <v>4.86E-4</v>
      </c>
      <c r="S1040" s="154">
        <v>1E-3</v>
      </c>
      <c r="T1040" s="155">
        <f>S1040*H1040</f>
        <v>8.0999999999999996E-3</v>
      </c>
      <c r="AR1040" s="156" t="s">
        <v>375</v>
      </c>
      <c r="AT1040" s="156" t="s">
        <v>274</v>
      </c>
      <c r="AU1040" s="156" t="s">
        <v>88</v>
      </c>
      <c r="AY1040" s="17" t="s">
        <v>273</v>
      </c>
      <c r="BE1040" s="157">
        <f>IF(N1040="základná",J1040,0)</f>
        <v>0</v>
      </c>
      <c r="BF1040" s="157">
        <f>IF(N1040="znížená",J1040,0)</f>
        <v>0</v>
      </c>
      <c r="BG1040" s="157">
        <f>IF(N1040="zákl. prenesená",J1040,0)</f>
        <v>0</v>
      </c>
      <c r="BH1040" s="157">
        <f>IF(N1040="zníž. prenesená",J1040,0)</f>
        <v>0</v>
      </c>
      <c r="BI1040" s="157">
        <f>IF(N1040="nulová",J1040,0)</f>
        <v>0</v>
      </c>
      <c r="BJ1040" s="17" t="s">
        <v>88</v>
      </c>
      <c r="BK1040" s="157">
        <f>ROUND(I1040*H1040,2)</f>
        <v>0</v>
      </c>
      <c r="BL1040" s="17" t="s">
        <v>375</v>
      </c>
      <c r="BM1040" s="156" t="s">
        <v>1696</v>
      </c>
    </row>
    <row r="1041" spans="2:65" s="1" customFormat="1" ht="24.2" customHeight="1">
      <c r="B1041" s="143"/>
      <c r="C1041" s="144" t="s">
        <v>1697</v>
      </c>
      <c r="D1041" s="144" t="s">
        <v>274</v>
      </c>
      <c r="E1041" s="145" t="s">
        <v>1698</v>
      </c>
      <c r="F1041" s="146" t="s">
        <v>1699</v>
      </c>
      <c r="G1041" s="147" t="s">
        <v>1095</v>
      </c>
      <c r="H1041" s="200"/>
      <c r="I1041" s="149"/>
      <c r="J1041" s="150">
        <f>ROUND(I1041*H1041,2)</f>
        <v>0</v>
      </c>
      <c r="K1041" s="151"/>
      <c r="L1041" s="32"/>
      <c r="M1041" s="152" t="s">
        <v>1</v>
      </c>
      <c r="N1041" s="153" t="s">
        <v>41</v>
      </c>
      <c r="P1041" s="154">
        <f>O1041*H1041</f>
        <v>0</v>
      </c>
      <c r="Q1041" s="154">
        <v>0</v>
      </c>
      <c r="R1041" s="154">
        <f>Q1041*H1041</f>
        <v>0</v>
      </c>
      <c r="S1041" s="154">
        <v>0</v>
      </c>
      <c r="T1041" s="155">
        <f>S1041*H1041</f>
        <v>0</v>
      </c>
      <c r="AR1041" s="156" t="s">
        <v>375</v>
      </c>
      <c r="AT1041" s="156" t="s">
        <v>274</v>
      </c>
      <c r="AU1041" s="156" t="s">
        <v>88</v>
      </c>
      <c r="AY1041" s="17" t="s">
        <v>273</v>
      </c>
      <c r="BE1041" s="157">
        <f>IF(N1041="základná",J1041,0)</f>
        <v>0</v>
      </c>
      <c r="BF1041" s="157">
        <f>IF(N1041="znížená",J1041,0)</f>
        <v>0</v>
      </c>
      <c r="BG1041" s="157">
        <f>IF(N1041="zákl. prenesená",J1041,0)</f>
        <v>0</v>
      </c>
      <c r="BH1041" s="157">
        <f>IF(N1041="zníž. prenesená",J1041,0)</f>
        <v>0</v>
      </c>
      <c r="BI1041" s="157">
        <f>IF(N1041="nulová",J1041,0)</f>
        <v>0</v>
      </c>
      <c r="BJ1041" s="17" t="s">
        <v>88</v>
      </c>
      <c r="BK1041" s="157">
        <f>ROUND(I1041*H1041,2)</f>
        <v>0</v>
      </c>
      <c r="BL1041" s="17" t="s">
        <v>375</v>
      </c>
      <c r="BM1041" s="156" t="s">
        <v>1700</v>
      </c>
    </row>
    <row r="1042" spans="2:65" s="11" customFormat="1" ht="22.9" customHeight="1">
      <c r="B1042" s="133"/>
      <c r="D1042" s="134" t="s">
        <v>74</v>
      </c>
      <c r="E1042" s="172" t="s">
        <v>1701</v>
      </c>
      <c r="F1042" s="172" t="s">
        <v>1702</v>
      </c>
      <c r="I1042" s="136"/>
      <c r="J1042" s="173">
        <f>BK1042</f>
        <v>0</v>
      </c>
      <c r="L1042" s="133"/>
      <c r="M1042" s="138"/>
      <c r="P1042" s="139">
        <f>SUM(P1043:P1069)</f>
        <v>0</v>
      </c>
      <c r="R1042" s="139">
        <f>SUM(R1043:R1069)</f>
        <v>4.3135262000000001</v>
      </c>
      <c r="T1042" s="140">
        <f>SUM(T1043:T1069)</f>
        <v>0</v>
      </c>
      <c r="AR1042" s="134" t="s">
        <v>88</v>
      </c>
      <c r="AT1042" s="141" t="s">
        <v>74</v>
      </c>
      <c r="AU1042" s="141" t="s">
        <v>82</v>
      </c>
      <c r="AY1042" s="134" t="s">
        <v>273</v>
      </c>
      <c r="BK1042" s="142">
        <f>SUM(BK1043:BK1069)</f>
        <v>0</v>
      </c>
    </row>
    <row r="1043" spans="2:65" s="1" customFormat="1" ht="16.5" customHeight="1">
      <c r="B1043" s="143"/>
      <c r="C1043" s="144" t="s">
        <v>1703</v>
      </c>
      <c r="D1043" s="144" t="s">
        <v>274</v>
      </c>
      <c r="E1043" s="145" t="s">
        <v>1704</v>
      </c>
      <c r="F1043" s="146" t="s">
        <v>1705</v>
      </c>
      <c r="G1043" s="147" t="s">
        <v>338</v>
      </c>
      <c r="H1043" s="148">
        <v>58.08</v>
      </c>
      <c r="I1043" s="149"/>
      <c r="J1043" s="150">
        <f>ROUND(I1043*H1043,2)</f>
        <v>0</v>
      </c>
      <c r="K1043" s="151"/>
      <c r="L1043" s="32"/>
      <c r="M1043" s="152" t="s">
        <v>1</v>
      </c>
      <c r="N1043" s="153" t="s">
        <v>41</v>
      </c>
      <c r="P1043" s="154">
        <f>O1043*H1043</f>
        <v>0</v>
      </c>
      <c r="Q1043" s="154">
        <v>3.7499999999999999E-3</v>
      </c>
      <c r="R1043" s="154">
        <f>Q1043*H1043</f>
        <v>0.21779999999999999</v>
      </c>
      <c r="S1043" s="154">
        <v>0</v>
      </c>
      <c r="T1043" s="155">
        <f>S1043*H1043</f>
        <v>0</v>
      </c>
      <c r="AR1043" s="156" t="s">
        <v>375</v>
      </c>
      <c r="AT1043" s="156" t="s">
        <v>274</v>
      </c>
      <c r="AU1043" s="156" t="s">
        <v>88</v>
      </c>
      <c r="AY1043" s="17" t="s">
        <v>273</v>
      </c>
      <c r="BE1043" s="157">
        <f>IF(N1043="základná",J1043,0)</f>
        <v>0</v>
      </c>
      <c r="BF1043" s="157">
        <f>IF(N1043="znížená",J1043,0)</f>
        <v>0</v>
      </c>
      <c r="BG1043" s="157">
        <f>IF(N1043="zákl. prenesená",J1043,0)</f>
        <v>0</v>
      </c>
      <c r="BH1043" s="157">
        <f>IF(N1043="zníž. prenesená",J1043,0)</f>
        <v>0</v>
      </c>
      <c r="BI1043" s="157">
        <f>IF(N1043="nulová",J1043,0)</f>
        <v>0</v>
      </c>
      <c r="BJ1043" s="17" t="s">
        <v>88</v>
      </c>
      <c r="BK1043" s="157">
        <f>ROUND(I1043*H1043,2)</f>
        <v>0</v>
      </c>
      <c r="BL1043" s="17" t="s">
        <v>375</v>
      </c>
      <c r="BM1043" s="156" t="s">
        <v>1706</v>
      </c>
    </row>
    <row r="1044" spans="2:65" s="12" customFormat="1">
      <c r="B1044" s="158"/>
      <c r="D1044" s="159" t="s">
        <v>278</v>
      </c>
      <c r="E1044" s="160" t="s">
        <v>1</v>
      </c>
      <c r="F1044" s="161" t="s">
        <v>1707</v>
      </c>
      <c r="H1044" s="160" t="s">
        <v>1</v>
      </c>
      <c r="I1044" s="162"/>
      <c r="L1044" s="158"/>
      <c r="M1044" s="163"/>
      <c r="T1044" s="164"/>
      <c r="AT1044" s="160" t="s">
        <v>278</v>
      </c>
      <c r="AU1044" s="160" t="s">
        <v>88</v>
      </c>
      <c r="AV1044" s="12" t="s">
        <v>82</v>
      </c>
      <c r="AW1044" s="12" t="s">
        <v>32</v>
      </c>
      <c r="AX1044" s="12" t="s">
        <v>75</v>
      </c>
      <c r="AY1044" s="160" t="s">
        <v>273</v>
      </c>
    </row>
    <row r="1045" spans="2:65" s="14" customFormat="1">
      <c r="B1045" s="174"/>
      <c r="D1045" s="159" t="s">
        <v>278</v>
      </c>
      <c r="E1045" s="175" t="s">
        <v>1</v>
      </c>
      <c r="F1045" s="176" t="s">
        <v>1708</v>
      </c>
      <c r="H1045" s="177">
        <v>25.44</v>
      </c>
      <c r="I1045" s="178"/>
      <c r="L1045" s="174"/>
      <c r="M1045" s="179"/>
      <c r="T1045" s="180"/>
      <c r="AT1045" s="175" t="s">
        <v>278</v>
      </c>
      <c r="AU1045" s="175" t="s">
        <v>88</v>
      </c>
      <c r="AV1045" s="14" t="s">
        <v>88</v>
      </c>
      <c r="AW1045" s="14" t="s">
        <v>32</v>
      </c>
      <c r="AX1045" s="14" t="s">
        <v>75</v>
      </c>
      <c r="AY1045" s="175" t="s">
        <v>273</v>
      </c>
    </row>
    <row r="1046" spans="2:65" s="14" customFormat="1">
      <c r="B1046" s="174"/>
      <c r="D1046" s="159" t="s">
        <v>278</v>
      </c>
      <c r="E1046" s="175" t="s">
        <v>1</v>
      </c>
      <c r="F1046" s="176" t="s">
        <v>1709</v>
      </c>
      <c r="H1046" s="177">
        <v>15.14</v>
      </c>
      <c r="I1046" s="178"/>
      <c r="L1046" s="174"/>
      <c r="M1046" s="179"/>
      <c r="T1046" s="180"/>
      <c r="AT1046" s="175" t="s">
        <v>278</v>
      </c>
      <c r="AU1046" s="175" t="s">
        <v>88</v>
      </c>
      <c r="AV1046" s="14" t="s">
        <v>88</v>
      </c>
      <c r="AW1046" s="14" t="s">
        <v>32</v>
      </c>
      <c r="AX1046" s="14" t="s">
        <v>75</v>
      </c>
      <c r="AY1046" s="175" t="s">
        <v>273</v>
      </c>
    </row>
    <row r="1047" spans="2:65" s="15" customFormat="1">
      <c r="B1047" s="181"/>
      <c r="D1047" s="159" t="s">
        <v>278</v>
      </c>
      <c r="E1047" s="182" t="s">
        <v>1710</v>
      </c>
      <c r="F1047" s="183" t="s">
        <v>598</v>
      </c>
      <c r="H1047" s="184">
        <v>40.58</v>
      </c>
      <c r="I1047" s="185"/>
      <c r="L1047" s="181"/>
      <c r="M1047" s="186"/>
      <c r="T1047" s="187"/>
      <c r="AT1047" s="182" t="s">
        <v>278</v>
      </c>
      <c r="AU1047" s="182" t="s">
        <v>88</v>
      </c>
      <c r="AV1047" s="15" t="s">
        <v>104</v>
      </c>
      <c r="AW1047" s="15" t="s">
        <v>32</v>
      </c>
      <c r="AX1047" s="15" t="s">
        <v>75</v>
      </c>
      <c r="AY1047" s="182" t="s">
        <v>273</v>
      </c>
    </row>
    <row r="1048" spans="2:65" s="12" customFormat="1">
      <c r="B1048" s="158"/>
      <c r="D1048" s="159" t="s">
        <v>278</v>
      </c>
      <c r="E1048" s="160" t="s">
        <v>1</v>
      </c>
      <c r="F1048" s="161" t="s">
        <v>1711</v>
      </c>
      <c r="H1048" s="160" t="s">
        <v>1</v>
      </c>
      <c r="I1048" s="162"/>
      <c r="L1048" s="158"/>
      <c r="M1048" s="163"/>
      <c r="T1048" s="164"/>
      <c r="AT1048" s="160" t="s">
        <v>278</v>
      </c>
      <c r="AU1048" s="160" t="s">
        <v>88</v>
      </c>
      <c r="AV1048" s="12" t="s">
        <v>82</v>
      </c>
      <c r="AW1048" s="12" t="s">
        <v>32</v>
      </c>
      <c r="AX1048" s="12" t="s">
        <v>75</v>
      </c>
      <c r="AY1048" s="160" t="s">
        <v>273</v>
      </c>
    </row>
    <row r="1049" spans="2:65" s="14" customFormat="1">
      <c r="B1049" s="174"/>
      <c r="D1049" s="159" t="s">
        <v>278</v>
      </c>
      <c r="E1049" s="175" t="s">
        <v>1</v>
      </c>
      <c r="F1049" s="176" t="s">
        <v>1712</v>
      </c>
      <c r="H1049" s="177">
        <v>4</v>
      </c>
      <c r="I1049" s="178"/>
      <c r="L1049" s="174"/>
      <c r="M1049" s="179"/>
      <c r="T1049" s="180"/>
      <c r="AT1049" s="175" t="s">
        <v>278</v>
      </c>
      <c r="AU1049" s="175" t="s">
        <v>88</v>
      </c>
      <c r="AV1049" s="14" t="s">
        <v>88</v>
      </c>
      <c r="AW1049" s="14" t="s">
        <v>32</v>
      </c>
      <c r="AX1049" s="14" t="s">
        <v>75</v>
      </c>
      <c r="AY1049" s="175" t="s">
        <v>273</v>
      </c>
    </row>
    <row r="1050" spans="2:65" s="15" customFormat="1">
      <c r="B1050" s="181"/>
      <c r="D1050" s="159" t="s">
        <v>278</v>
      </c>
      <c r="E1050" s="182" t="s">
        <v>1713</v>
      </c>
      <c r="F1050" s="183" t="s">
        <v>598</v>
      </c>
      <c r="H1050" s="184">
        <v>4</v>
      </c>
      <c r="I1050" s="185"/>
      <c r="L1050" s="181"/>
      <c r="M1050" s="186"/>
      <c r="T1050" s="187"/>
      <c r="AT1050" s="182" t="s">
        <v>278</v>
      </c>
      <c r="AU1050" s="182" t="s">
        <v>88</v>
      </c>
      <c r="AV1050" s="15" t="s">
        <v>104</v>
      </c>
      <c r="AW1050" s="15" t="s">
        <v>32</v>
      </c>
      <c r="AX1050" s="15" t="s">
        <v>75</v>
      </c>
      <c r="AY1050" s="182" t="s">
        <v>273</v>
      </c>
    </row>
    <row r="1051" spans="2:65" s="12" customFormat="1">
      <c r="B1051" s="158"/>
      <c r="D1051" s="159" t="s">
        <v>278</v>
      </c>
      <c r="E1051" s="160" t="s">
        <v>1</v>
      </c>
      <c r="F1051" s="161" t="s">
        <v>1714</v>
      </c>
      <c r="H1051" s="160" t="s">
        <v>1</v>
      </c>
      <c r="I1051" s="162"/>
      <c r="L1051" s="158"/>
      <c r="M1051" s="163"/>
      <c r="T1051" s="164"/>
      <c r="AT1051" s="160" t="s">
        <v>278</v>
      </c>
      <c r="AU1051" s="160" t="s">
        <v>88</v>
      </c>
      <c r="AV1051" s="12" t="s">
        <v>82</v>
      </c>
      <c r="AW1051" s="12" t="s">
        <v>32</v>
      </c>
      <c r="AX1051" s="12" t="s">
        <v>75</v>
      </c>
      <c r="AY1051" s="160" t="s">
        <v>273</v>
      </c>
    </row>
    <row r="1052" spans="2:65" s="14" customFormat="1">
      <c r="B1052" s="174"/>
      <c r="D1052" s="159" t="s">
        <v>278</v>
      </c>
      <c r="E1052" s="175" t="s">
        <v>1</v>
      </c>
      <c r="F1052" s="176" t="s">
        <v>1715</v>
      </c>
      <c r="H1052" s="177">
        <v>13.5</v>
      </c>
      <c r="I1052" s="178"/>
      <c r="L1052" s="174"/>
      <c r="M1052" s="179"/>
      <c r="T1052" s="180"/>
      <c r="AT1052" s="175" t="s">
        <v>278</v>
      </c>
      <c r="AU1052" s="175" t="s">
        <v>88</v>
      </c>
      <c r="AV1052" s="14" t="s">
        <v>88</v>
      </c>
      <c r="AW1052" s="14" t="s">
        <v>32</v>
      </c>
      <c r="AX1052" s="14" t="s">
        <v>75</v>
      </c>
      <c r="AY1052" s="175" t="s">
        <v>273</v>
      </c>
    </row>
    <row r="1053" spans="2:65" s="15" customFormat="1">
      <c r="B1053" s="181"/>
      <c r="D1053" s="159" t="s">
        <v>278</v>
      </c>
      <c r="E1053" s="182" t="s">
        <v>1716</v>
      </c>
      <c r="F1053" s="183" t="s">
        <v>598</v>
      </c>
      <c r="H1053" s="184">
        <v>13.5</v>
      </c>
      <c r="I1053" s="185"/>
      <c r="L1053" s="181"/>
      <c r="M1053" s="186"/>
      <c r="T1053" s="187"/>
      <c r="AT1053" s="182" t="s">
        <v>278</v>
      </c>
      <c r="AU1053" s="182" t="s">
        <v>88</v>
      </c>
      <c r="AV1053" s="15" t="s">
        <v>104</v>
      </c>
      <c r="AW1053" s="15" t="s">
        <v>32</v>
      </c>
      <c r="AX1053" s="15" t="s">
        <v>75</v>
      </c>
      <c r="AY1053" s="182" t="s">
        <v>273</v>
      </c>
    </row>
    <row r="1054" spans="2:65" s="13" customFormat="1">
      <c r="B1054" s="165"/>
      <c r="D1054" s="159" t="s">
        <v>278</v>
      </c>
      <c r="E1054" s="166" t="s">
        <v>153</v>
      </c>
      <c r="F1054" s="167" t="s">
        <v>285</v>
      </c>
      <c r="H1054" s="168">
        <v>58.08</v>
      </c>
      <c r="I1054" s="169"/>
      <c r="L1054" s="165"/>
      <c r="M1054" s="170"/>
      <c r="T1054" s="171"/>
      <c r="AT1054" s="166" t="s">
        <v>278</v>
      </c>
      <c r="AU1054" s="166" t="s">
        <v>88</v>
      </c>
      <c r="AV1054" s="13" t="s">
        <v>126</v>
      </c>
      <c r="AW1054" s="13" t="s">
        <v>32</v>
      </c>
      <c r="AX1054" s="13" t="s">
        <v>82</v>
      </c>
      <c r="AY1054" s="166" t="s">
        <v>273</v>
      </c>
    </row>
    <row r="1055" spans="2:65" s="1" customFormat="1" ht="16.5" customHeight="1">
      <c r="B1055" s="143"/>
      <c r="C1055" s="188" t="s">
        <v>1717</v>
      </c>
      <c r="D1055" s="188" t="s">
        <v>523</v>
      </c>
      <c r="E1055" s="189" t="s">
        <v>1718</v>
      </c>
      <c r="F1055" s="190" t="s">
        <v>1719</v>
      </c>
      <c r="G1055" s="191" t="s">
        <v>338</v>
      </c>
      <c r="H1055" s="192">
        <v>59.241999999999997</v>
      </c>
      <c r="I1055" s="193"/>
      <c r="J1055" s="194">
        <f>ROUND(I1055*H1055,2)</f>
        <v>0</v>
      </c>
      <c r="K1055" s="195"/>
      <c r="L1055" s="196"/>
      <c r="M1055" s="197" t="s">
        <v>1</v>
      </c>
      <c r="N1055" s="198" t="s">
        <v>41</v>
      </c>
      <c r="P1055" s="154">
        <f>O1055*H1055</f>
        <v>0</v>
      </c>
      <c r="Q1055" s="154">
        <v>2.46E-2</v>
      </c>
      <c r="R1055" s="154">
        <f>Q1055*H1055</f>
        <v>1.4573532</v>
      </c>
      <c r="S1055" s="154">
        <v>0</v>
      </c>
      <c r="T1055" s="155">
        <f>S1055*H1055</f>
        <v>0</v>
      </c>
      <c r="AR1055" s="156" t="s">
        <v>449</v>
      </c>
      <c r="AT1055" s="156" t="s">
        <v>523</v>
      </c>
      <c r="AU1055" s="156" t="s">
        <v>88</v>
      </c>
      <c r="AY1055" s="17" t="s">
        <v>273</v>
      </c>
      <c r="BE1055" s="157">
        <f>IF(N1055="základná",J1055,0)</f>
        <v>0</v>
      </c>
      <c r="BF1055" s="157">
        <f>IF(N1055="znížená",J1055,0)</f>
        <v>0</v>
      </c>
      <c r="BG1055" s="157">
        <f>IF(N1055="zákl. prenesená",J1055,0)</f>
        <v>0</v>
      </c>
      <c r="BH1055" s="157">
        <f>IF(N1055="zníž. prenesená",J1055,0)</f>
        <v>0</v>
      </c>
      <c r="BI1055" s="157">
        <f>IF(N1055="nulová",J1055,0)</f>
        <v>0</v>
      </c>
      <c r="BJ1055" s="17" t="s">
        <v>88</v>
      </c>
      <c r="BK1055" s="157">
        <f>ROUND(I1055*H1055,2)</f>
        <v>0</v>
      </c>
      <c r="BL1055" s="17" t="s">
        <v>375</v>
      </c>
      <c r="BM1055" s="156" t="s">
        <v>1720</v>
      </c>
    </row>
    <row r="1056" spans="2:65" s="14" customFormat="1">
      <c r="B1056" s="174"/>
      <c r="D1056" s="159" t="s">
        <v>278</v>
      </c>
      <c r="E1056" s="175" t="s">
        <v>1</v>
      </c>
      <c r="F1056" s="176" t="s">
        <v>1721</v>
      </c>
      <c r="H1056" s="177">
        <v>59.241999999999997</v>
      </c>
      <c r="I1056" s="178"/>
      <c r="L1056" s="174"/>
      <c r="M1056" s="179"/>
      <c r="T1056" s="180"/>
      <c r="AT1056" s="175" t="s">
        <v>278</v>
      </c>
      <c r="AU1056" s="175" t="s">
        <v>88</v>
      </c>
      <c r="AV1056" s="14" t="s">
        <v>88</v>
      </c>
      <c r="AW1056" s="14" t="s">
        <v>32</v>
      </c>
      <c r="AX1056" s="14" t="s">
        <v>75</v>
      </c>
      <c r="AY1056" s="175" t="s">
        <v>273</v>
      </c>
    </row>
    <row r="1057" spans="2:65" s="13" customFormat="1">
      <c r="B1057" s="165"/>
      <c r="D1057" s="159" t="s">
        <v>278</v>
      </c>
      <c r="E1057" s="166" t="s">
        <v>1</v>
      </c>
      <c r="F1057" s="167" t="s">
        <v>285</v>
      </c>
      <c r="H1057" s="168">
        <v>59.241999999999997</v>
      </c>
      <c r="I1057" s="169"/>
      <c r="L1057" s="165"/>
      <c r="M1057" s="170"/>
      <c r="T1057" s="171"/>
      <c r="AT1057" s="166" t="s">
        <v>278</v>
      </c>
      <c r="AU1057" s="166" t="s">
        <v>88</v>
      </c>
      <c r="AV1057" s="13" t="s">
        <v>126</v>
      </c>
      <c r="AW1057" s="13" t="s">
        <v>32</v>
      </c>
      <c r="AX1057" s="13" t="s">
        <v>82</v>
      </c>
      <c r="AY1057" s="166" t="s">
        <v>273</v>
      </c>
    </row>
    <row r="1058" spans="2:65" s="1" customFormat="1" ht="16.5" customHeight="1">
      <c r="B1058" s="143"/>
      <c r="C1058" s="144" t="s">
        <v>1722</v>
      </c>
      <c r="D1058" s="144" t="s">
        <v>274</v>
      </c>
      <c r="E1058" s="145" t="s">
        <v>1723</v>
      </c>
      <c r="F1058" s="146" t="s">
        <v>1724</v>
      </c>
      <c r="G1058" s="147" t="s">
        <v>338</v>
      </c>
      <c r="H1058" s="148">
        <v>58.08</v>
      </c>
      <c r="I1058" s="149"/>
      <c r="J1058" s="150">
        <f>ROUND(I1058*H1058,2)</f>
        <v>0</v>
      </c>
      <c r="K1058" s="151"/>
      <c r="L1058" s="32"/>
      <c r="M1058" s="152" t="s">
        <v>1</v>
      </c>
      <c r="N1058" s="153" t="s">
        <v>41</v>
      </c>
      <c r="P1058" s="154">
        <f>O1058*H1058</f>
        <v>0</v>
      </c>
      <c r="Q1058" s="154">
        <v>1.8000000000000001E-4</v>
      </c>
      <c r="R1058" s="154">
        <f>Q1058*H1058</f>
        <v>1.0454400000000001E-2</v>
      </c>
      <c r="S1058" s="154">
        <v>0</v>
      </c>
      <c r="T1058" s="155">
        <f>S1058*H1058</f>
        <v>0</v>
      </c>
      <c r="AR1058" s="156" t="s">
        <v>375</v>
      </c>
      <c r="AT1058" s="156" t="s">
        <v>274</v>
      </c>
      <c r="AU1058" s="156" t="s">
        <v>88</v>
      </c>
      <c r="AY1058" s="17" t="s">
        <v>273</v>
      </c>
      <c r="BE1058" s="157">
        <f>IF(N1058="základná",J1058,0)</f>
        <v>0</v>
      </c>
      <c r="BF1058" s="157">
        <f>IF(N1058="znížená",J1058,0)</f>
        <v>0</v>
      </c>
      <c r="BG1058" s="157">
        <f>IF(N1058="zákl. prenesená",J1058,0)</f>
        <v>0</v>
      </c>
      <c r="BH1058" s="157">
        <f>IF(N1058="zníž. prenesená",J1058,0)</f>
        <v>0</v>
      </c>
      <c r="BI1058" s="157">
        <f>IF(N1058="nulová",J1058,0)</f>
        <v>0</v>
      </c>
      <c r="BJ1058" s="17" t="s">
        <v>88</v>
      </c>
      <c r="BK1058" s="157">
        <f>ROUND(I1058*H1058,2)</f>
        <v>0</v>
      </c>
      <c r="BL1058" s="17" t="s">
        <v>375</v>
      </c>
      <c r="BM1058" s="156" t="s">
        <v>1725</v>
      </c>
    </row>
    <row r="1059" spans="2:65" s="14" customFormat="1">
      <c r="B1059" s="174"/>
      <c r="D1059" s="159" t="s">
        <v>278</v>
      </c>
      <c r="E1059" s="175" t="s">
        <v>1</v>
      </c>
      <c r="F1059" s="176" t="s">
        <v>153</v>
      </c>
      <c r="H1059" s="177">
        <v>58.08</v>
      </c>
      <c r="I1059" s="178"/>
      <c r="L1059" s="174"/>
      <c r="M1059" s="179"/>
      <c r="T1059" s="180"/>
      <c r="AT1059" s="175" t="s">
        <v>278</v>
      </c>
      <c r="AU1059" s="175" t="s">
        <v>88</v>
      </c>
      <c r="AV1059" s="14" t="s">
        <v>88</v>
      </c>
      <c r="AW1059" s="14" t="s">
        <v>32</v>
      </c>
      <c r="AX1059" s="14" t="s">
        <v>75</v>
      </c>
      <c r="AY1059" s="175" t="s">
        <v>273</v>
      </c>
    </row>
    <row r="1060" spans="2:65" s="13" customFormat="1">
      <c r="B1060" s="165"/>
      <c r="D1060" s="159" t="s">
        <v>278</v>
      </c>
      <c r="E1060" s="166" t="s">
        <v>1</v>
      </c>
      <c r="F1060" s="167" t="s">
        <v>285</v>
      </c>
      <c r="H1060" s="168">
        <v>58.08</v>
      </c>
      <c r="I1060" s="169"/>
      <c r="L1060" s="165"/>
      <c r="M1060" s="170"/>
      <c r="T1060" s="171"/>
      <c r="AT1060" s="166" t="s">
        <v>278</v>
      </c>
      <c r="AU1060" s="166" t="s">
        <v>88</v>
      </c>
      <c r="AV1060" s="13" t="s">
        <v>126</v>
      </c>
      <c r="AW1060" s="13" t="s">
        <v>32</v>
      </c>
      <c r="AX1060" s="13" t="s">
        <v>82</v>
      </c>
      <c r="AY1060" s="166" t="s">
        <v>273</v>
      </c>
    </row>
    <row r="1061" spans="2:65" s="1" customFormat="1" ht="16.5" customHeight="1">
      <c r="B1061" s="143"/>
      <c r="C1061" s="144" t="s">
        <v>1726</v>
      </c>
      <c r="D1061" s="144" t="s">
        <v>274</v>
      </c>
      <c r="E1061" s="145" t="s">
        <v>1727</v>
      </c>
      <c r="F1061" s="146" t="s">
        <v>1728</v>
      </c>
      <c r="G1061" s="147" t="s">
        <v>338</v>
      </c>
      <c r="H1061" s="148">
        <v>58.08</v>
      </c>
      <c r="I1061" s="149"/>
      <c r="J1061" s="150">
        <f>ROUND(I1061*H1061,2)</f>
        <v>0</v>
      </c>
      <c r="K1061" s="151"/>
      <c r="L1061" s="32"/>
      <c r="M1061" s="152" t="s">
        <v>1</v>
      </c>
      <c r="N1061" s="153" t="s">
        <v>41</v>
      </c>
      <c r="P1061" s="154">
        <f>O1061*H1061</f>
        <v>0</v>
      </c>
      <c r="Q1061" s="154">
        <v>1.8000000000000001E-4</v>
      </c>
      <c r="R1061" s="154">
        <f>Q1061*H1061</f>
        <v>1.0454400000000001E-2</v>
      </c>
      <c r="S1061" s="154">
        <v>0</v>
      </c>
      <c r="T1061" s="155">
        <f>S1061*H1061</f>
        <v>0</v>
      </c>
      <c r="AR1061" s="156" t="s">
        <v>375</v>
      </c>
      <c r="AT1061" s="156" t="s">
        <v>274</v>
      </c>
      <c r="AU1061" s="156" t="s">
        <v>88</v>
      </c>
      <c r="AY1061" s="17" t="s">
        <v>273</v>
      </c>
      <c r="BE1061" s="157">
        <f>IF(N1061="základná",J1061,0)</f>
        <v>0</v>
      </c>
      <c r="BF1061" s="157">
        <f>IF(N1061="znížená",J1061,0)</f>
        <v>0</v>
      </c>
      <c r="BG1061" s="157">
        <f>IF(N1061="zákl. prenesená",J1061,0)</f>
        <v>0</v>
      </c>
      <c r="BH1061" s="157">
        <f>IF(N1061="zníž. prenesená",J1061,0)</f>
        <v>0</v>
      </c>
      <c r="BI1061" s="157">
        <f>IF(N1061="nulová",J1061,0)</f>
        <v>0</v>
      </c>
      <c r="BJ1061" s="17" t="s">
        <v>88</v>
      </c>
      <c r="BK1061" s="157">
        <f>ROUND(I1061*H1061,2)</f>
        <v>0</v>
      </c>
      <c r="BL1061" s="17" t="s">
        <v>375</v>
      </c>
      <c r="BM1061" s="156" t="s">
        <v>1729</v>
      </c>
    </row>
    <row r="1062" spans="2:65" s="1" customFormat="1" ht="16.5" customHeight="1">
      <c r="B1062" s="143"/>
      <c r="C1062" s="144" t="s">
        <v>1730</v>
      </c>
      <c r="D1062" s="144" t="s">
        <v>274</v>
      </c>
      <c r="E1062" s="145" t="s">
        <v>1731</v>
      </c>
      <c r="F1062" s="146" t="s">
        <v>1732</v>
      </c>
      <c r="G1062" s="147" t="s">
        <v>338</v>
      </c>
      <c r="H1062" s="148">
        <v>58.08</v>
      </c>
      <c r="I1062" s="149"/>
      <c r="J1062" s="150">
        <f>ROUND(I1062*H1062,2)</f>
        <v>0</v>
      </c>
      <c r="K1062" s="151"/>
      <c r="L1062" s="32"/>
      <c r="M1062" s="152" t="s">
        <v>1</v>
      </c>
      <c r="N1062" s="153" t="s">
        <v>41</v>
      </c>
      <c r="P1062" s="154">
        <f>O1062*H1062</f>
        <v>0</v>
      </c>
      <c r="Q1062" s="154">
        <v>1.8000000000000001E-4</v>
      </c>
      <c r="R1062" s="154">
        <f>Q1062*H1062</f>
        <v>1.0454400000000001E-2</v>
      </c>
      <c r="S1062" s="154">
        <v>0</v>
      </c>
      <c r="T1062" s="155">
        <f>S1062*H1062</f>
        <v>0</v>
      </c>
      <c r="AR1062" s="156" t="s">
        <v>375</v>
      </c>
      <c r="AT1062" s="156" t="s">
        <v>274</v>
      </c>
      <c r="AU1062" s="156" t="s">
        <v>88</v>
      </c>
      <c r="AY1062" s="17" t="s">
        <v>273</v>
      </c>
      <c r="BE1062" s="157">
        <f>IF(N1062="základná",J1062,0)</f>
        <v>0</v>
      </c>
      <c r="BF1062" s="157">
        <f>IF(N1062="znížená",J1062,0)</f>
        <v>0</v>
      </c>
      <c r="BG1062" s="157">
        <f>IF(N1062="zákl. prenesená",J1062,0)</f>
        <v>0</v>
      </c>
      <c r="BH1062" s="157">
        <f>IF(N1062="zníž. prenesená",J1062,0)</f>
        <v>0</v>
      </c>
      <c r="BI1062" s="157">
        <f>IF(N1062="nulová",J1062,0)</f>
        <v>0</v>
      </c>
      <c r="BJ1062" s="17" t="s">
        <v>88</v>
      </c>
      <c r="BK1062" s="157">
        <f>ROUND(I1062*H1062,2)</f>
        <v>0</v>
      </c>
      <c r="BL1062" s="17" t="s">
        <v>375</v>
      </c>
      <c r="BM1062" s="156" t="s">
        <v>1733</v>
      </c>
    </row>
    <row r="1063" spans="2:65" s="14" customFormat="1">
      <c r="B1063" s="174"/>
      <c r="D1063" s="159" t="s">
        <v>278</v>
      </c>
      <c r="E1063" s="175" t="s">
        <v>1</v>
      </c>
      <c r="F1063" s="176" t="s">
        <v>153</v>
      </c>
      <c r="H1063" s="177">
        <v>58.08</v>
      </c>
      <c r="I1063" s="178"/>
      <c r="L1063" s="174"/>
      <c r="M1063" s="179"/>
      <c r="T1063" s="180"/>
      <c r="AT1063" s="175" t="s">
        <v>278</v>
      </c>
      <c r="AU1063" s="175" t="s">
        <v>88</v>
      </c>
      <c r="AV1063" s="14" t="s">
        <v>88</v>
      </c>
      <c r="AW1063" s="14" t="s">
        <v>32</v>
      </c>
      <c r="AX1063" s="14" t="s">
        <v>75</v>
      </c>
      <c r="AY1063" s="175" t="s">
        <v>273</v>
      </c>
    </row>
    <row r="1064" spans="2:65" s="13" customFormat="1">
      <c r="B1064" s="165"/>
      <c r="D1064" s="159" t="s">
        <v>278</v>
      </c>
      <c r="E1064" s="166" t="s">
        <v>1</v>
      </c>
      <c r="F1064" s="167" t="s">
        <v>285</v>
      </c>
      <c r="H1064" s="168">
        <v>58.08</v>
      </c>
      <c r="I1064" s="169"/>
      <c r="L1064" s="165"/>
      <c r="M1064" s="170"/>
      <c r="T1064" s="171"/>
      <c r="AT1064" s="166" t="s">
        <v>278</v>
      </c>
      <c r="AU1064" s="166" t="s">
        <v>88</v>
      </c>
      <c r="AV1064" s="13" t="s">
        <v>126</v>
      </c>
      <c r="AW1064" s="13" t="s">
        <v>32</v>
      </c>
      <c r="AX1064" s="13" t="s">
        <v>82</v>
      </c>
      <c r="AY1064" s="166" t="s">
        <v>273</v>
      </c>
    </row>
    <row r="1065" spans="2:65" s="1" customFormat="1" ht="24.2" customHeight="1">
      <c r="B1065" s="143"/>
      <c r="C1065" s="144" t="s">
        <v>1734</v>
      </c>
      <c r="D1065" s="144" t="s">
        <v>274</v>
      </c>
      <c r="E1065" s="145" t="s">
        <v>1735</v>
      </c>
      <c r="F1065" s="146" t="s">
        <v>1736</v>
      </c>
      <c r="G1065" s="147" t="s">
        <v>338</v>
      </c>
      <c r="H1065" s="148">
        <v>58.69</v>
      </c>
      <c r="I1065" s="149"/>
      <c r="J1065" s="150">
        <f>ROUND(I1065*H1065,2)</f>
        <v>0</v>
      </c>
      <c r="K1065" s="151"/>
      <c r="L1065" s="32"/>
      <c r="M1065" s="152" t="s">
        <v>1</v>
      </c>
      <c r="N1065" s="153" t="s">
        <v>41</v>
      </c>
      <c r="P1065" s="154">
        <f>O1065*H1065</f>
        <v>0</v>
      </c>
      <c r="Q1065" s="154">
        <v>4.4420000000000001E-2</v>
      </c>
      <c r="R1065" s="154">
        <f>Q1065*H1065</f>
        <v>2.6070098000000002</v>
      </c>
      <c r="S1065" s="154">
        <v>0</v>
      </c>
      <c r="T1065" s="155">
        <f>S1065*H1065</f>
        <v>0</v>
      </c>
      <c r="AR1065" s="156" t="s">
        <v>375</v>
      </c>
      <c r="AT1065" s="156" t="s">
        <v>274</v>
      </c>
      <c r="AU1065" s="156" t="s">
        <v>88</v>
      </c>
      <c r="AY1065" s="17" t="s">
        <v>273</v>
      </c>
      <c r="BE1065" s="157">
        <f>IF(N1065="základná",J1065,0)</f>
        <v>0</v>
      </c>
      <c r="BF1065" s="157">
        <f>IF(N1065="znížená",J1065,0)</f>
        <v>0</v>
      </c>
      <c r="BG1065" s="157">
        <f>IF(N1065="zákl. prenesená",J1065,0)</f>
        <v>0</v>
      </c>
      <c r="BH1065" s="157">
        <f>IF(N1065="zníž. prenesená",J1065,0)</f>
        <v>0</v>
      </c>
      <c r="BI1065" s="157">
        <f>IF(N1065="nulová",J1065,0)</f>
        <v>0</v>
      </c>
      <c r="BJ1065" s="17" t="s">
        <v>88</v>
      </c>
      <c r="BK1065" s="157">
        <f>ROUND(I1065*H1065,2)</f>
        <v>0</v>
      </c>
      <c r="BL1065" s="17" t="s">
        <v>375</v>
      </c>
      <c r="BM1065" s="156" t="s">
        <v>1737</v>
      </c>
    </row>
    <row r="1066" spans="2:65" s="14" customFormat="1">
      <c r="B1066" s="174"/>
      <c r="D1066" s="159" t="s">
        <v>278</v>
      </c>
      <c r="E1066" s="175" t="s">
        <v>1</v>
      </c>
      <c r="F1066" s="176" t="s">
        <v>1738</v>
      </c>
      <c r="H1066" s="177">
        <v>58.69</v>
      </c>
      <c r="I1066" s="178"/>
      <c r="L1066" s="174"/>
      <c r="M1066" s="179"/>
      <c r="T1066" s="180"/>
      <c r="AT1066" s="175" t="s">
        <v>278</v>
      </c>
      <c r="AU1066" s="175" t="s">
        <v>88</v>
      </c>
      <c r="AV1066" s="14" t="s">
        <v>88</v>
      </c>
      <c r="AW1066" s="14" t="s">
        <v>32</v>
      </c>
      <c r="AX1066" s="14" t="s">
        <v>75</v>
      </c>
      <c r="AY1066" s="175" t="s">
        <v>273</v>
      </c>
    </row>
    <row r="1067" spans="2:65" s="15" customFormat="1">
      <c r="B1067" s="181"/>
      <c r="D1067" s="159" t="s">
        <v>278</v>
      </c>
      <c r="E1067" s="182" t="s">
        <v>1739</v>
      </c>
      <c r="F1067" s="183" t="s">
        <v>598</v>
      </c>
      <c r="H1067" s="184">
        <v>58.69</v>
      </c>
      <c r="I1067" s="185"/>
      <c r="L1067" s="181"/>
      <c r="M1067" s="186"/>
      <c r="T1067" s="187"/>
      <c r="AT1067" s="182" t="s">
        <v>278</v>
      </c>
      <c r="AU1067" s="182" t="s">
        <v>88</v>
      </c>
      <c r="AV1067" s="15" t="s">
        <v>104</v>
      </c>
      <c r="AW1067" s="15" t="s">
        <v>32</v>
      </c>
      <c r="AX1067" s="15" t="s">
        <v>75</v>
      </c>
      <c r="AY1067" s="182" t="s">
        <v>273</v>
      </c>
    </row>
    <row r="1068" spans="2:65" s="13" customFormat="1">
      <c r="B1068" s="165"/>
      <c r="D1068" s="159" t="s">
        <v>278</v>
      </c>
      <c r="E1068" s="166" t="s">
        <v>1</v>
      </c>
      <c r="F1068" s="167" t="s">
        <v>285</v>
      </c>
      <c r="H1068" s="168">
        <v>58.69</v>
      </c>
      <c r="I1068" s="169"/>
      <c r="L1068" s="165"/>
      <c r="M1068" s="170"/>
      <c r="T1068" s="171"/>
      <c r="AT1068" s="166" t="s">
        <v>278</v>
      </c>
      <c r="AU1068" s="166" t="s">
        <v>88</v>
      </c>
      <c r="AV1068" s="13" t="s">
        <v>126</v>
      </c>
      <c r="AW1068" s="13" t="s">
        <v>32</v>
      </c>
      <c r="AX1068" s="13" t="s">
        <v>82</v>
      </c>
      <c r="AY1068" s="166" t="s">
        <v>273</v>
      </c>
    </row>
    <row r="1069" spans="2:65" s="1" customFormat="1" ht="24.2" customHeight="1">
      <c r="B1069" s="143"/>
      <c r="C1069" s="144" t="s">
        <v>1740</v>
      </c>
      <c r="D1069" s="144" t="s">
        <v>274</v>
      </c>
      <c r="E1069" s="145" t="s">
        <v>1741</v>
      </c>
      <c r="F1069" s="146" t="s">
        <v>1742</v>
      </c>
      <c r="G1069" s="147" t="s">
        <v>1095</v>
      </c>
      <c r="H1069" s="200"/>
      <c r="I1069" s="149"/>
      <c r="J1069" s="150">
        <f>ROUND(I1069*H1069,2)</f>
        <v>0</v>
      </c>
      <c r="K1069" s="151"/>
      <c r="L1069" s="32"/>
      <c r="M1069" s="152" t="s">
        <v>1</v>
      </c>
      <c r="N1069" s="153" t="s">
        <v>41</v>
      </c>
      <c r="P1069" s="154">
        <f>O1069*H1069</f>
        <v>0</v>
      </c>
      <c r="Q1069" s="154">
        <v>0</v>
      </c>
      <c r="R1069" s="154">
        <f>Q1069*H1069</f>
        <v>0</v>
      </c>
      <c r="S1069" s="154">
        <v>0</v>
      </c>
      <c r="T1069" s="155">
        <f>S1069*H1069</f>
        <v>0</v>
      </c>
      <c r="AR1069" s="156" t="s">
        <v>375</v>
      </c>
      <c r="AT1069" s="156" t="s">
        <v>274</v>
      </c>
      <c r="AU1069" s="156" t="s">
        <v>88</v>
      </c>
      <c r="AY1069" s="17" t="s">
        <v>273</v>
      </c>
      <c r="BE1069" s="157">
        <f>IF(N1069="základná",J1069,0)</f>
        <v>0</v>
      </c>
      <c r="BF1069" s="157">
        <f>IF(N1069="znížená",J1069,0)</f>
        <v>0</v>
      </c>
      <c r="BG1069" s="157">
        <f>IF(N1069="zákl. prenesená",J1069,0)</f>
        <v>0</v>
      </c>
      <c r="BH1069" s="157">
        <f>IF(N1069="zníž. prenesená",J1069,0)</f>
        <v>0</v>
      </c>
      <c r="BI1069" s="157">
        <f>IF(N1069="nulová",J1069,0)</f>
        <v>0</v>
      </c>
      <c r="BJ1069" s="17" t="s">
        <v>88</v>
      </c>
      <c r="BK1069" s="157">
        <f>ROUND(I1069*H1069,2)</f>
        <v>0</v>
      </c>
      <c r="BL1069" s="17" t="s">
        <v>375</v>
      </c>
      <c r="BM1069" s="156" t="s">
        <v>1743</v>
      </c>
    </row>
    <row r="1070" spans="2:65" s="11" customFormat="1" ht="22.9" customHeight="1">
      <c r="B1070" s="133"/>
      <c r="D1070" s="134" t="s">
        <v>74</v>
      </c>
      <c r="E1070" s="172" t="s">
        <v>1744</v>
      </c>
      <c r="F1070" s="172" t="s">
        <v>1745</v>
      </c>
      <c r="I1070" s="136"/>
      <c r="J1070" s="173">
        <f>BK1070</f>
        <v>0</v>
      </c>
      <c r="L1070" s="133"/>
      <c r="M1070" s="138"/>
      <c r="P1070" s="139">
        <f>SUM(P1071:P1089)</f>
        <v>0</v>
      </c>
      <c r="R1070" s="139">
        <f>SUM(R1071:R1089)</f>
        <v>1.5822717769999999</v>
      </c>
      <c r="T1070" s="140">
        <f>SUM(T1071:T1089)</f>
        <v>0</v>
      </c>
      <c r="AR1070" s="134" t="s">
        <v>88</v>
      </c>
      <c r="AT1070" s="141" t="s">
        <v>74</v>
      </c>
      <c r="AU1070" s="141" t="s">
        <v>82</v>
      </c>
      <c r="AY1070" s="134" t="s">
        <v>273</v>
      </c>
      <c r="BK1070" s="142">
        <f>SUM(BK1071:BK1089)</f>
        <v>0</v>
      </c>
    </row>
    <row r="1071" spans="2:65" s="1" customFormat="1" ht="24.2" customHeight="1">
      <c r="B1071" s="143"/>
      <c r="C1071" s="144" t="s">
        <v>1746</v>
      </c>
      <c r="D1071" s="144" t="s">
        <v>274</v>
      </c>
      <c r="E1071" s="145" t="s">
        <v>1747</v>
      </c>
      <c r="F1071" s="146" t="s">
        <v>1748</v>
      </c>
      <c r="G1071" s="147" t="s">
        <v>344</v>
      </c>
      <c r="H1071" s="148">
        <v>5.9</v>
      </c>
      <c r="I1071" s="149"/>
      <c r="J1071" s="150">
        <f>ROUND(I1071*H1071,2)</f>
        <v>0</v>
      </c>
      <c r="K1071" s="151"/>
      <c r="L1071" s="32"/>
      <c r="M1071" s="152" t="s">
        <v>1</v>
      </c>
      <c r="N1071" s="153" t="s">
        <v>41</v>
      </c>
      <c r="P1071" s="154">
        <f>O1071*H1071</f>
        <v>0</v>
      </c>
      <c r="Q1071" s="154">
        <v>1.392903E-2</v>
      </c>
      <c r="R1071" s="154">
        <f>Q1071*H1071</f>
        <v>8.2181277000000011E-2</v>
      </c>
      <c r="S1071" s="154">
        <v>0</v>
      </c>
      <c r="T1071" s="155">
        <f>S1071*H1071</f>
        <v>0</v>
      </c>
      <c r="AR1071" s="156" t="s">
        <v>375</v>
      </c>
      <c r="AT1071" s="156" t="s">
        <v>274</v>
      </c>
      <c r="AU1071" s="156" t="s">
        <v>88</v>
      </c>
      <c r="AY1071" s="17" t="s">
        <v>273</v>
      </c>
      <c r="BE1071" s="157">
        <f>IF(N1071="základná",J1071,0)</f>
        <v>0</v>
      </c>
      <c r="BF1071" s="157">
        <f>IF(N1071="znížená",J1071,0)</f>
        <v>0</v>
      </c>
      <c r="BG1071" s="157">
        <f>IF(N1071="zákl. prenesená",J1071,0)</f>
        <v>0</v>
      </c>
      <c r="BH1071" s="157">
        <f>IF(N1071="zníž. prenesená",J1071,0)</f>
        <v>0</v>
      </c>
      <c r="BI1071" s="157">
        <f>IF(N1071="nulová",J1071,0)</f>
        <v>0</v>
      </c>
      <c r="BJ1071" s="17" t="s">
        <v>88</v>
      </c>
      <c r="BK1071" s="157">
        <f>ROUND(I1071*H1071,2)</f>
        <v>0</v>
      </c>
      <c r="BL1071" s="17" t="s">
        <v>375</v>
      </c>
      <c r="BM1071" s="156" t="s">
        <v>1749</v>
      </c>
    </row>
    <row r="1072" spans="2:65" s="14" customFormat="1">
      <c r="B1072" s="174"/>
      <c r="D1072" s="159" t="s">
        <v>278</v>
      </c>
      <c r="E1072" s="175" t="s">
        <v>1</v>
      </c>
      <c r="F1072" s="176" t="s">
        <v>1750</v>
      </c>
      <c r="H1072" s="177">
        <v>5.9</v>
      </c>
      <c r="I1072" s="178"/>
      <c r="L1072" s="174"/>
      <c r="M1072" s="179"/>
      <c r="T1072" s="180"/>
      <c r="AT1072" s="175" t="s">
        <v>278</v>
      </c>
      <c r="AU1072" s="175" t="s">
        <v>88</v>
      </c>
      <c r="AV1072" s="14" t="s">
        <v>88</v>
      </c>
      <c r="AW1072" s="14" t="s">
        <v>32</v>
      </c>
      <c r="AX1072" s="14" t="s">
        <v>75</v>
      </c>
      <c r="AY1072" s="175" t="s">
        <v>273</v>
      </c>
    </row>
    <row r="1073" spans="2:65" s="13" customFormat="1">
      <c r="B1073" s="165"/>
      <c r="D1073" s="159" t="s">
        <v>278</v>
      </c>
      <c r="E1073" s="166" t="s">
        <v>216</v>
      </c>
      <c r="F1073" s="167" t="s">
        <v>285</v>
      </c>
      <c r="H1073" s="168">
        <v>5.9</v>
      </c>
      <c r="I1073" s="169"/>
      <c r="L1073" s="165"/>
      <c r="M1073" s="170"/>
      <c r="T1073" s="171"/>
      <c r="AT1073" s="166" t="s">
        <v>278</v>
      </c>
      <c r="AU1073" s="166" t="s">
        <v>88</v>
      </c>
      <c r="AV1073" s="13" t="s">
        <v>126</v>
      </c>
      <c r="AW1073" s="13" t="s">
        <v>32</v>
      </c>
      <c r="AX1073" s="13" t="s">
        <v>82</v>
      </c>
      <c r="AY1073" s="166" t="s">
        <v>273</v>
      </c>
    </row>
    <row r="1074" spans="2:65" s="1" customFormat="1" ht="24.2" customHeight="1">
      <c r="B1074" s="143"/>
      <c r="C1074" s="144" t="s">
        <v>1751</v>
      </c>
      <c r="D1074" s="144" t="s">
        <v>274</v>
      </c>
      <c r="E1074" s="145" t="s">
        <v>1752</v>
      </c>
      <c r="F1074" s="146" t="s">
        <v>1753</v>
      </c>
      <c r="G1074" s="147" t="s">
        <v>338</v>
      </c>
      <c r="H1074" s="148">
        <v>7.05</v>
      </c>
      <c r="I1074" s="149"/>
      <c r="J1074" s="150">
        <f>ROUND(I1074*H1074,2)</f>
        <v>0</v>
      </c>
      <c r="K1074" s="151"/>
      <c r="L1074" s="32"/>
      <c r="M1074" s="152" t="s">
        <v>1</v>
      </c>
      <c r="N1074" s="153" t="s">
        <v>41</v>
      </c>
      <c r="P1074" s="154">
        <f>O1074*H1074</f>
        <v>0</v>
      </c>
      <c r="Q1074" s="154">
        <v>0.11125</v>
      </c>
      <c r="R1074" s="154">
        <f>Q1074*H1074</f>
        <v>0.78431249999999997</v>
      </c>
      <c r="S1074" s="154">
        <v>0</v>
      </c>
      <c r="T1074" s="155">
        <f>S1074*H1074</f>
        <v>0</v>
      </c>
      <c r="AR1074" s="156" t="s">
        <v>375</v>
      </c>
      <c r="AT1074" s="156" t="s">
        <v>274</v>
      </c>
      <c r="AU1074" s="156" t="s">
        <v>88</v>
      </c>
      <c r="AY1074" s="17" t="s">
        <v>273</v>
      </c>
      <c r="BE1074" s="157">
        <f>IF(N1074="základná",J1074,0)</f>
        <v>0</v>
      </c>
      <c r="BF1074" s="157">
        <f>IF(N1074="znížená",J1074,0)</f>
        <v>0</v>
      </c>
      <c r="BG1074" s="157">
        <f>IF(N1074="zákl. prenesená",J1074,0)</f>
        <v>0</v>
      </c>
      <c r="BH1074" s="157">
        <f>IF(N1074="zníž. prenesená",J1074,0)</f>
        <v>0</v>
      </c>
      <c r="BI1074" s="157">
        <f>IF(N1074="nulová",J1074,0)</f>
        <v>0</v>
      </c>
      <c r="BJ1074" s="17" t="s">
        <v>88</v>
      </c>
      <c r="BK1074" s="157">
        <f>ROUND(I1074*H1074,2)</f>
        <v>0</v>
      </c>
      <c r="BL1074" s="17" t="s">
        <v>375</v>
      </c>
      <c r="BM1074" s="156" t="s">
        <v>1754</v>
      </c>
    </row>
    <row r="1075" spans="2:65" s="12" customFormat="1">
      <c r="B1075" s="158"/>
      <c r="D1075" s="159" t="s">
        <v>278</v>
      </c>
      <c r="E1075" s="160" t="s">
        <v>1</v>
      </c>
      <c r="F1075" s="161" t="s">
        <v>1755</v>
      </c>
      <c r="H1075" s="160" t="s">
        <v>1</v>
      </c>
      <c r="I1075" s="162"/>
      <c r="L1075" s="158"/>
      <c r="M1075" s="163"/>
      <c r="T1075" s="164"/>
      <c r="AT1075" s="160" t="s">
        <v>278</v>
      </c>
      <c r="AU1075" s="160" t="s">
        <v>88</v>
      </c>
      <c r="AV1075" s="12" t="s">
        <v>82</v>
      </c>
      <c r="AW1075" s="12" t="s">
        <v>32</v>
      </c>
      <c r="AX1075" s="12" t="s">
        <v>75</v>
      </c>
      <c r="AY1075" s="160" t="s">
        <v>273</v>
      </c>
    </row>
    <row r="1076" spans="2:65" s="14" customFormat="1">
      <c r="B1076" s="174"/>
      <c r="D1076" s="159" t="s">
        <v>278</v>
      </c>
      <c r="E1076" s="175" t="s">
        <v>1</v>
      </c>
      <c r="F1076" s="176" t="s">
        <v>1756</v>
      </c>
      <c r="H1076" s="177">
        <v>7.05</v>
      </c>
      <c r="I1076" s="178"/>
      <c r="L1076" s="174"/>
      <c r="M1076" s="179"/>
      <c r="T1076" s="180"/>
      <c r="AT1076" s="175" t="s">
        <v>278</v>
      </c>
      <c r="AU1076" s="175" t="s">
        <v>88</v>
      </c>
      <c r="AV1076" s="14" t="s">
        <v>88</v>
      </c>
      <c r="AW1076" s="14" t="s">
        <v>32</v>
      </c>
      <c r="AX1076" s="14" t="s">
        <v>75</v>
      </c>
      <c r="AY1076" s="175" t="s">
        <v>273</v>
      </c>
    </row>
    <row r="1077" spans="2:65" s="15" customFormat="1">
      <c r="B1077" s="181"/>
      <c r="D1077" s="159" t="s">
        <v>278</v>
      </c>
      <c r="E1077" s="182" t="s">
        <v>175</v>
      </c>
      <c r="F1077" s="183" t="s">
        <v>598</v>
      </c>
      <c r="H1077" s="184">
        <v>7.05</v>
      </c>
      <c r="I1077" s="185"/>
      <c r="L1077" s="181"/>
      <c r="M1077" s="186"/>
      <c r="T1077" s="187"/>
      <c r="AT1077" s="182" t="s">
        <v>278</v>
      </c>
      <c r="AU1077" s="182" t="s">
        <v>88</v>
      </c>
      <c r="AV1077" s="15" t="s">
        <v>104</v>
      </c>
      <c r="AW1077" s="15" t="s">
        <v>32</v>
      </c>
      <c r="AX1077" s="15" t="s">
        <v>75</v>
      </c>
      <c r="AY1077" s="182" t="s">
        <v>273</v>
      </c>
    </row>
    <row r="1078" spans="2:65" s="13" customFormat="1">
      <c r="B1078" s="165"/>
      <c r="D1078" s="159" t="s">
        <v>278</v>
      </c>
      <c r="E1078" s="166" t="s">
        <v>1</v>
      </c>
      <c r="F1078" s="167" t="s">
        <v>285</v>
      </c>
      <c r="H1078" s="168">
        <v>7.05</v>
      </c>
      <c r="I1078" s="169"/>
      <c r="L1078" s="165"/>
      <c r="M1078" s="170"/>
      <c r="T1078" s="171"/>
      <c r="AT1078" s="166" t="s">
        <v>278</v>
      </c>
      <c r="AU1078" s="166" t="s">
        <v>88</v>
      </c>
      <c r="AV1078" s="13" t="s">
        <v>126</v>
      </c>
      <c r="AW1078" s="13" t="s">
        <v>32</v>
      </c>
      <c r="AX1078" s="13" t="s">
        <v>82</v>
      </c>
      <c r="AY1078" s="166" t="s">
        <v>273</v>
      </c>
    </row>
    <row r="1079" spans="2:65" s="1" customFormat="1" ht="24.2" customHeight="1">
      <c r="B1079" s="143"/>
      <c r="C1079" s="188" t="s">
        <v>1757</v>
      </c>
      <c r="D1079" s="188" t="s">
        <v>523</v>
      </c>
      <c r="E1079" s="189" t="s">
        <v>1758</v>
      </c>
      <c r="F1079" s="190" t="s">
        <v>1759</v>
      </c>
      <c r="G1079" s="191" t="s">
        <v>338</v>
      </c>
      <c r="H1079" s="192">
        <v>8.7289999999999992</v>
      </c>
      <c r="I1079" s="193"/>
      <c r="J1079" s="194">
        <f>ROUND(I1079*H1079,2)</f>
        <v>0</v>
      </c>
      <c r="K1079" s="195"/>
      <c r="L1079" s="196"/>
      <c r="M1079" s="197" t="s">
        <v>1</v>
      </c>
      <c r="N1079" s="198" t="s">
        <v>41</v>
      </c>
      <c r="P1079" s="154">
        <f>O1079*H1079</f>
        <v>0</v>
      </c>
      <c r="Q1079" s="154">
        <v>8.2000000000000003E-2</v>
      </c>
      <c r="R1079" s="154">
        <f>Q1079*H1079</f>
        <v>0.71577799999999991</v>
      </c>
      <c r="S1079" s="154">
        <v>0</v>
      </c>
      <c r="T1079" s="155">
        <f>S1079*H1079</f>
        <v>0</v>
      </c>
      <c r="AR1079" s="156" t="s">
        <v>449</v>
      </c>
      <c r="AT1079" s="156" t="s">
        <v>523</v>
      </c>
      <c r="AU1079" s="156" t="s">
        <v>88</v>
      </c>
      <c r="AY1079" s="17" t="s">
        <v>273</v>
      </c>
      <c r="BE1079" s="157">
        <f>IF(N1079="základná",J1079,0)</f>
        <v>0</v>
      </c>
      <c r="BF1079" s="157">
        <f>IF(N1079="znížená",J1079,0)</f>
        <v>0</v>
      </c>
      <c r="BG1079" s="157">
        <f>IF(N1079="zákl. prenesená",J1079,0)</f>
        <v>0</v>
      </c>
      <c r="BH1079" s="157">
        <f>IF(N1079="zníž. prenesená",J1079,0)</f>
        <v>0</v>
      </c>
      <c r="BI1079" s="157">
        <f>IF(N1079="nulová",J1079,0)</f>
        <v>0</v>
      </c>
      <c r="BJ1079" s="17" t="s">
        <v>88</v>
      </c>
      <c r="BK1079" s="157">
        <f>ROUND(I1079*H1079,2)</f>
        <v>0</v>
      </c>
      <c r="BL1079" s="17" t="s">
        <v>375</v>
      </c>
      <c r="BM1079" s="156" t="s">
        <v>1760</v>
      </c>
    </row>
    <row r="1080" spans="2:65" s="14" customFormat="1">
      <c r="B1080" s="174"/>
      <c r="D1080" s="159" t="s">
        <v>278</v>
      </c>
      <c r="E1080" s="175" t="s">
        <v>1</v>
      </c>
      <c r="F1080" s="176" t="s">
        <v>1761</v>
      </c>
      <c r="H1080" s="177">
        <v>7.7549999999999999</v>
      </c>
      <c r="I1080" s="178"/>
      <c r="L1080" s="174"/>
      <c r="M1080" s="179"/>
      <c r="T1080" s="180"/>
      <c r="AT1080" s="175" t="s">
        <v>278</v>
      </c>
      <c r="AU1080" s="175" t="s">
        <v>88</v>
      </c>
      <c r="AV1080" s="14" t="s">
        <v>88</v>
      </c>
      <c r="AW1080" s="14" t="s">
        <v>32</v>
      </c>
      <c r="AX1080" s="14" t="s">
        <v>75</v>
      </c>
      <c r="AY1080" s="175" t="s">
        <v>273</v>
      </c>
    </row>
    <row r="1081" spans="2:65" s="14" customFormat="1">
      <c r="B1081" s="174"/>
      <c r="D1081" s="159" t="s">
        <v>278</v>
      </c>
      <c r="E1081" s="175" t="s">
        <v>1</v>
      </c>
      <c r="F1081" s="176" t="s">
        <v>1762</v>
      </c>
      <c r="H1081" s="177">
        <v>0.97399999999999998</v>
      </c>
      <c r="I1081" s="178"/>
      <c r="L1081" s="174"/>
      <c r="M1081" s="179"/>
      <c r="T1081" s="180"/>
      <c r="AT1081" s="175" t="s">
        <v>278</v>
      </c>
      <c r="AU1081" s="175" t="s">
        <v>88</v>
      </c>
      <c r="AV1081" s="14" t="s">
        <v>88</v>
      </c>
      <c r="AW1081" s="14" t="s">
        <v>32</v>
      </c>
      <c r="AX1081" s="14" t="s">
        <v>75</v>
      </c>
      <c r="AY1081" s="175" t="s">
        <v>273</v>
      </c>
    </row>
    <row r="1082" spans="2:65" s="13" customFormat="1">
      <c r="B1082" s="165"/>
      <c r="D1082" s="159" t="s">
        <v>278</v>
      </c>
      <c r="E1082" s="166" t="s">
        <v>1</v>
      </c>
      <c r="F1082" s="167" t="s">
        <v>285</v>
      </c>
      <c r="H1082" s="168">
        <v>8.7289999999999992</v>
      </c>
      <c r="I1082" s="169"/>
      <c r="L1082" s="165"/>
      <c r="M1082" s="170"/>
      <c r="T1082" s="171"/>
      <c r="AT1082" s="166" t="s">
        <v>278</v>
      </c>
      <c r="AU1082" s="166" t="s">
        <v>88</v>
      </c>
      <c r="AV1082" s="13" t="s">
        <v>126</v>
      </c>
      <c r="AW1082" s="13" t="s">
        <v>32</v>
      </c>
      <c r="AX1082" s="13" t="s">
        <v>82</v>
      </c>
      <c r="AY1082" s="166" t="s">
        <v>273</v>
      </c>
    </row>
    <row r="1083" spans="2:65" s="1" customFormat="1" ht="24.2" customHeight="1">
      <c r="B1083" s="143"/>
      <c r="C1083" s="144" t="s">
        <v>1763</v>
      </c>
      <c r="D1083" s="144" t="s">
        <v>274</v>
      </c>
      <c r="E1083" s="145" t="s">
        <v>1764</v>
      </c>
      <c r="F1083" s="146" t="s">
        <v>1765</v>
      </c>
      <c r="G1083" s="147" t="s">
        <v>338</v>
      </c>
      <c r="H1083" s="148">
        <v>539.52</v>
      </c>
      <c r="I1083" s="149"/>
      <c r="J1083" s="150">
        <f>ROUND(I1083*H1083,2)</f>
        <v>0</v>
      </c>
      <c r="K1083" s="151"/>
      <c r="L1083" s="32"/>
      <c r="M1083" s="152" t="s">
        <v>1</v>
      </c>
      <c r="N1083" s="153" t="s">
        <v>41</v>
      </c>
      <c r="P1083" s="154">
        <f>O1083*H1083</f>
        <v>0</v>
      </c>
      <c r="Q1083" s="154">
        <v>0</v>
      </c>
      <c r="R1083" s="154">
        <f>Q1083*H1083</f>
        <v>0</v>
      </c>
      <c r="S1083" s="154">
        <v>0</v>
      </c>
      <c r="T1083" s="155">
        <f>S1083*H1083</f>
        <v>0</v>
      </c>
      <c r="AR1083" s="156" t="s">
        <v>375</v>
      </c>
      <c r="AT1083" s="156" t="s">
        <v>274</v>
      </c>
      <c r="AU1083" s="156" t="s">
        <v>88</v>
      </c>
      <c r="AY1083" s="17" t="s">
        <v>273</v>
      </c>
      <c r="BE1083" s="157">
        <f>IF(N1083="základná",J1083,0)</f>
        <v>0</v>
      </c>
      <c r="BF1083" s="157">
        <f>IF(N1083="znížená",J1083,0)</f>
        <v>0</v>
      </c>
      <c r="BG1083" s="157">
        <f>IF(N1083="zákl. prenesená",J1083,0)</f>
        <v>0</v>
      </c>
      <c r="BH1083" s="157">
        <f>IF(N1083="zníž. prenesená",J1083,0)</f>
        <v>0</v>
      </c>
      <c r="BI1083" s="157">
        <f>IF(N1083="nulová",J1083,0)</f>
        <v>0</v>
      </c>
      <c r="BJ1083" s="17" t="s">
        <v>88</v>
      </c>
      <c r="BK1083" s="157">
        <f>ROUND(I1083*H1083,2)</f>
        <v>0</v>
      </c>
      <c r="BL1083" s="17" t="s">
        <v>375</v>
      </c>
      <c r="BM1083" s="156" t="s">
        <v>1766</v>
      </c>
    </row>
    <row r="1084" spans="2:65" s="14" customFormat="1">
      <c r="B1084" s="174"/>
      <c r="D1084" s="159" t="s">
        <v>278</v>
      </c>
      <c r="E1084" s="175" t="s">
        <v>1</v>
      </c>
      <c r="F1084" s="176" t="s">
        <v>1767</v>
      </c>
      <c r="H1084" s="177">
        <v>157.07</v>
      </c>
      <c r="I1084" s="178"/>
      <c r="L1084" s="174"/>
      <c r="M1084" s="179"/>
      <c r="T1084" s="180"/>
      <c r="AT1084" s="175" t="s">
        <v>278</v>
      </c>
      <c r="AU1084" s="175" t="s">
        <v>88</v>
      </c>
      <c r="AV1084" s="14" t="s">
        <v>88</v>
      </c>
      <c r="AW1084" s="14" t="s">
        <v>32</v>
      </c>
      <c r="AX1084" s="14" t="s">
        <v>75</v>
      </c>
      <c r="AY1084" s="175" t="s">
        <v>273</v>
      </c>
    </row>
    <row r="1085" spans="2:65" s="14" customFormat="1">
      <c r="B1085" s="174"/>
      <c r="D1085" s="159" t="s">
        <v>278</v>
      </c>
      <c r="E1085" s="175" t="s">
        <v>1</v>
      </c>
      <c r="F1085" s="176" t="s">
        <v>1768</v>
      </c>
      <c r="H1085" s="177">
        <v>97.72</v>
      </c>
      <c r="I1085" s="178"/>
      <c r="L1085" s="174"/>
      <c r="M1085" s="179"/>
      <c r="T1085" s="180"/>
      <c r="AT1085" s="175" t="s">
        <v>278</v>
      </c>
      <c r="AU1085" s="175" t="s">
        <v>88</v>
      </c>
      <c r="AV1085" s="14" t="s">
        <v>88</v>
      </c>
      <c r="AW1085" s="14" t="s">
        <v>32</v>
      </c>
      <c r="AX1085" s="14" t="s">
        <v>75</v>
      </c>
      <c r="AY1085" s="175" t="s">
        <v>273</v>
      </c>
    </row>
    <row r="1086" spans="2:65" s="14" customFormat="1">
      <c r="B1086" s="174"/>
      <c r="D1086" s="159" t="s">
        <v>278</v>
      </c>
      <c r="E1086" s="175" t="s">
        <v>1</v>
      </c>
      <c r="F1086" s="176" t="s">
        <v>1769</v>
      </c>
      <c r="H1086" s="177">
        <v>248.31</v>
      </c>
      <c r="I1086" s="178"/>
      <c r="L1086" s="174"/>
      <c r="M1086" s="179"/>
      <c r="T1086" s="180"/>
      <c r="AT1086" s="175" t="s">
        <v>278</v>
      </c>
      <c r="AU1086" s="175" t="s">
        <v>88</v>
      </c>
      <c r="AV1086" s="14" t="s">
        <v>88</v>
      </c>
      <c r="AW1086" s="14" t="s">
        <v>32</v>
      </c>
      <c r="AX1086" s="14" t="s">
        <v>75</v>
      </c>
      <c r="AY1086" s="175" t="s">
        <v>273</v>
      </c>
    </row>
    <row r="1087" spans="2:65" s="14" customFormat="1">
      <c r="B1087" s="174"/>
      <c r="D1087" s="159" t="s">
        <v>278</v>
      </c>
      <c r="E1087" s="175" t="s">
        <v>1</v>
      </c>
      <c r="F1087" s="176" t="s">
        <v>1770</v>
      </c>
      <c r="H1087" s="177">
        <v>36.42</v>
      </c>
      <c r="I1087" s="178"/>
      <c r="L1087" s="174"/>
      <c r="M1087" s="179"/>
      <c r="T1087" s="180"/>
      <c r="AT1087" s="175" t="s">
        <v>278</v>
      </c>
      <c r="AU1087" s="175" t="s">
        <v>88</v>
      </c>
      <c r="AV1087" s="14" t="s">
        <v>88</v>
      </c>
      <c r="AW1087" s="14" t="s">
        <v>32</v>
      </c>
      <c r="AX1087" s="14" t="s">
        <v>75</v>
      </c>
      <c r="AY1087" s="175" t="s">
        <v>273</v>
      </c>
    </row>
    <row r="1088" spans="2:65" s="13" customFormat="1">
      <c r="B1088" s="165"/>
      <c r="D1088" s="159" t="s">
        <v>278</v>
      </c>
      <c r="E1088" s="166" t="s">
        <v>1</v>
      </c>
      <c r="F1088" s="167" t="s">
        <v>285</v>
      </c>
      <c r="H1088" s="168">
        <v>539.52</v>
      </c>
      <c r="I1088" s="169"/>
      <c r="L1088" s="165"/>
      <c r="M1088" s="170"/>
      <c r="T1088" s="171"/>
      <c r="AT1088" s="166" t="s">
        <v>278</v>
      </c>
      <c r="AU1088" s="166" t="s">
        <v>88</v>
      </c>
      <c r="AV1088" s="13" t="s">
        <v>126</v>
      </c>
      <c r="AW1088" s="13" t="s">
        <v>32</v>
      </c>
      <c r="AX1088" s="13" t="s">
        <v>82</v>
      </c>
      <c r="AY1088" s="166" t="s">
        <v>273</v>
      </c>
    </row>
    <row r="1089" spans="2:65" s="1" customFormat="1" ht="24.2" customHeight="1">
      <c r="B1089" s="143"/>
      <c r="C1089" s="144" t="s">
        <v>1771</v>
      </c>
      <c r="D1089" s="144" t="s">
        <v>274</v>
      </c>
      <c r="E1089" s="145" t="s">
        <v>1772</v>
      </c>
      <c r="F1089" s="146" t="s">
        <v>1773</v>
      </c>
      <c r="G1089" s="147" t="s">
        <v>1095</v>
      </c>
      <c r="H1089" s="200"/>
      <c r="I1089" s="149"/>
      <c r="J1089" s="150">
        <f>ROUND(I1089*H1089,2)</f>
        <v>0</v>
      </c>
      <c r="K1089" s="151"/>
      <c r="L1089" s="32"/>
      <c r="M1089" s="152" t="s">
        <v>1</v>
      </c>
      <c r="N1089" s="153" t="s">
        <v>41</v>
      </c>
      <c r="P1089" s="154">
        <f>O1089*H1089</f>
        <v>0</v>
      </c>
      <c r="Q1089" s="154">
        <v>0</v>
      </c>
      <c r="R1089" s="154">
        <f>Q1089*H1089</f>
        <v>0</v>
      </c>
      <c r="S1089" s="154">
        <v>0</v>
      </c>
      <c r="T1089" s="155">
        <f>S1089*H1089</f>
        <v>0</v>
      </c>
      <c r="AR1089" s="156" t="s">
        <v>375</v>
      </c>
      <c r="AT1089" s="156" t="s">
        <v>274</v>
      </c>
      <c r="AU1089" s="156" t="s">
        <v>88</v>
      </c>
      <c r="AY1089" s="17" t="s">
        <v>273</v>
      </c>
      <c r="BE1089" s="157">
        <f>IF(N1089="základná",J1089,0)</f>
        <v>0</v>
      </c>
      <c r="BF1089" s="157">
        <f>IF(N1089="znížená",J1089,0)</f>
        <v>0</v>
      </c>
      <c r="BG1089" s="157">
        <f>IF(N1089="zákl. prenesená",J1089,0)</f>
        <v>0</v>
      </c>
      <c r="BH1089" s="157">
        <f>IF(N1089="zníž. prenesená",J1089,0)</f>
        <v>0</v>
      </c>
      <c r="BI1089" s="157">
        <f>IF(N1089="nulová",J1089,0)</f>
        <v>0</v>
      </c>
      <c r="BJ1089" s="17" t="s">
        <v>88</v>
      </c>
      <c r="BK1089" s="157">
        <f>ROUND(I1089*H1089,2)</f>
        <v>0</v>
      </c>
      <c r="BL1089" s="17" t="s">
        <v>375</v>
      </c>
      <c r="BM1089" s="156" t="s">
        <v>1774</v>
      </c>
    </row>
    <row r="1090" spans="2:65" s="11" customFormat="1" ht="22.9" customHeight="1">
      <c r="B1090" s="133"/>
      <c r="D1090" s="134" t="s">
        <v>74</v>
      </c>
      <c r="E1090" s="172" t="s">
        <v>1775</v>
      </c>
      <c r="F1090" s="172" t="s">
        <v>1776</v>
      </c>
      <c r="I1090" s="136"/>
      <c r="J1090" s="173">
        <f>BK1090</f>
        <v>0</v>
      </c>
      <c r="L1090" s="133"/>
      <c r="M1090" s="138"/>
      <c r="P1090" s="139">
        <f>SUM(P1091:P1140)</f>
        <v>0</v>
      </c>
      <c r="R1090" s="139">
        <f>SUM(R1091:R1140)</f>
        <v>1.6184848999999999</v>
      </c>
      <c r="T1090" s="140">
        <f>SUM(T1091:T1140)</f>
        <v>0</v>
      </c>
      <c r="AR1090" s="134" t="s">
        <v>88</v>
      </c>
      <c r="AT1090" s="141" t="s">
        <v>74</v>
      </c>
      <c r="AU1090" s="141" t="s">
        <v>82</v>
      </c>
      <c r="AY1090" s="134" t="s">
        <v>273</v>
      </c>
      <c r="BK1090" s="142">
        <f>SUM(BK1091:BK1140)</f>
        <v>0</v>
      </c>
    </row>
    <row r="1091" spans="2:65" s="1" customFormat="1" ht="16.5" customHeight="1">
      <c r="B1091" s="143"/>
      <c r="C1091" s="144" t="s">
        <v>1777</v>
      </c>
      <c r="D1091" s="144" t="s">
        <v>274</v>
      </c>
      <c r="E1091" s="145" t="s">
        <v>1778</v>
      </c>
      <c r="F1091" s="146" t="s">
        <v>1779</v>
      </c>
      <c r="G1091" s="147" t="s">
        <v>344</v>
      </c>
      <c r="H1091" s="148">
        <v>311.00400000000002</v>
      </c>
      <c r="I1091" s="149"/>
      <c r="J1091" s="150">
        <f>ROUND(I1091*H1091,2)</f>
        <v>0</v>
      </c>
      <c r="K1091" s="151"/>
      <c r="L1091" s="32"/>
      <c r="M1091" s="152" t="s">
        <v>1</v>
      </c>
      <c r="N1091" s="153" t="s">
        <v>41</v>
      </c>
      <c r="P1091" s="154">
        <f>O1091*H1091</f>
        <v>0</v>
      </c>
      <c r="Q1091" s="154">
        <v>5.0000000000000002E-5</v>
      </c>
      <c r="R1091" s="154">
        <f>Q1091*H1091</f>
        <v>1.5550200000000002E-2</v>
      </c>
      <c r="S1091" s="154">
        <v>0</v>
      </c>
      <c r="T1091" s="155">
        <f>S1091*H1091</f>
        <v>0</v>
      </c>
      <c r="AR1091" s="156" t="s">
        <v>375</v>
      </c>
      <c r="AT1091" s="156" t="s">
        <v>274</v>
      </c>
      <c r="AU1091" s="156" t="s">
        <v>88</v>
      </c>
      <c r="AY1091" s="17" t="s">
        <v>273</v>
      </c>
      <c r="BE1091" s="157">
        <f>IF(N1091="základná",J1091,0)</f>
        <v>0</v>
      </c>
      <c r="BF1091" s="157">
        <f>IF(N1091="znížená",J1091,0)</f>
        <v>0</v>
      </c>
      <c r="BG1091" s="157">
        <f>IF(N1091="zákl. prenesená",J1091,0)</f>
        <v>0</v>
      </c>
      <c r="BH1091" s="157">
        <f>IF(N1091="zníž. prenesená",J1091,0)</f>
        <v>0</v>
      </c>
      <c r="BI1091" s="157">
        <f>IF(N1091="nulová",J1091,0)</f>
        <v>0</v>
      </c>
      <c r="BJ1091" s="17" t="s">
        <v>88</v>
      </c>
      <c r="BK1091" s="157">
        <f>ROUND(I1091*H1091,2)</f>
        <v>0</v>
      </c>
      <c r="BL1091" s="17" t="s">
        <v>375</v>
      </c>
      <c r="BM1091" s="156" t="s">
        <v>1780</v>
      </c>
    </row>
    <row r="1092" spans="2:65" s="14" customFormat="1">
      <c r="B1092" s="174"/>
      <c r="D1092" s="159" t="s">
        <v>278</v>
      </c>
      <c r="E1092" s="175" t="s">
        <v>1</v>
      </c>
      <c r="F1092" s="176" t="s">
        <v>1781</v>
      </c>
      <c r="H1092" s="177">
        <v>311.00400000000002</v>
      </c>
      <c r="I1092" s="178"/>
      <c r="L1092" s="174"/>
      <c r="M1092" s="179"/>
      <c r="T1092" s="180"/>
      <c r="AT1092" s="175" t="s">
        <v>278</v>
      </c>
      <c r="AU1092" s="175" t="s">
        <v>88</v>
      </c>
      <c r="AV1092" s="14" t="s">
        <v>88</v>
      </c>
      <c r="AW1092" s="14" t="s">
        <v>32</v>
      </c>
      <c r="AX1092" s="14" t="s">
        <v>82</v>
      </c>
      <c r="AY1092" s="175" t="s">
        <v>273</v>
      </c>
    </row>
    <row r="1093" spans="2:65" s="1" customFormat="1" ht="16.5" customHeight="1">
      <c r="B1093" s="143"/>
      <c r="C1093" s="188" t="s">
        <v>1782</v>
      </c>
      <c r="D1093" s="188" t="s">
        <v>523</v>
      </c>
      <c r="E1093" s="189" t="s">
        <v>1783</v>
      </c>
      <c r="F1093" s="190" t="s">
        <v>1784</v>
      </c>
      <c r="G1093" s="191" t="s">
        <v>344</v>
      </c>
      <c r="H1093" s="192">
        <v>326.00400000000002</v>
      </c>
      <c r="I1093" s="193"/>
      <c r="J1093" s="194">
        <f>ROUND(I1093*H1093,2)</f>
        <v>0</v>
      </c>
      <c r="K1093" s="195"/>
      <c r="L1093" s="196"/>
      <c r="M1093" s="197" t="s">
        <v>1</v>
      </c>
      <c r="N1093" s="198" t="s">
        <v>41</v>
      </c>
      <c r="P1093" s="154">
        <f>O1093*H1093</f>
        <v>0</v>
      </c>
      <c r="Q1093" s="154">
        <v>1.6299999999999999E-3</v>
      </c>
      <c r="R1093" s="154">
        <f>Q1093*H1093</f>
        <v>0.53138651999999997</v>
      </c>
      <c r="S1093" s="154">
        <v>0</v>
      </c>
      <c r="T1093" s="155">
        <f>S1093*H1093</f>
        <v>0</v>
      </c>
      <c r="AR1093" s="156" t="s">
        <v>449</v>
      </c>
      <c r="AT1093" s="156" t="s">
        <v>523</v>
      </c>
      <c r="AU1093" s="156" t="s">
        <v>88</v>
      </c>
      <c r="AY1093" s="17" t="s">
        <v>273</v>
      </c>
      <c r="BE1093" s="157">
        <f>IF(N1093="základná",J1093,0)</f>
        <v>0</v>
      </c>
      <c r="BF1093" s="157">
        <f>IF(N1093="znížená",J1093,0)</f>
        <v>0</v>
      </c>
      <c r="BG1093" s="157">
        <f>IF(N1093="zákl. prenesená",J1093,0)</f>
        <v>0</v>
      </c>
      <c r="BH1093" s="157">
        <f>IF(N1093="zníž. prenesená",J1093,0)</f>
        <v>0</v>
      </c>
      <c r="BI1093" s="157">
        <f>IF(N1093="nulová",J1093,0)</f>
        <v>0</v>
      </c>
      <c r="BJ1093" s="17" t="s">
        <v>88</v>
      </c>
      <c r="BK1093" s="157">
        <f>ROUND(I1093*H1093,2)</f>
        <v>0</v>
      </c>
      <c r="BL1093" s="17" t="s">
        <v>375</v>
      </c>
      <c r="BM1093" s="156" t="s">
        <v>1785</v>
      </c>
    </row>
    <row r="1094" spans="2:65" s="14" customFormat="1" ht="22.5">
      <c r="B1094" s="174"/>
      <c r="D1094" s="159" t="s">
        <v>278</v>
      </c>
      <c r="F1094" s="176" t="s">
        <v>1786</v>
      </c>
      <c r="H1094" s="177">
        <v>326.00400000000002</v>
      </c>
      <c r="I1094" s="178"/>
      <c r="L1094" s="174"/>
      <c r="M1094" s="179"/>
      <c r="T1094" s="180"/>
      <c r="AT1094" s="175" t="s">
        <v>278</v>
      </c>
      <c r="AU1094" s="175" t="s">
        <v>88</v>
      </c>
      <c r="AV1094" s="14" t="s">
        <v>88</v>
      </c>
      <c r="AW1094" s="14" t="s">
        <v>3</v>
      </c>
      <c r="AX1094" s="14" t="s">
        <v>82</v>
      </c>
      <c r="AY1094" s="175" t="s">
        <v>273</v>
      </c>
    </row>
    <row r="1095" spans="2:65" s="1" customFormat="1" ht="16.5" customHeight="1">
      <c r="B1095" s="143"/>
      <c r="C1095" s="144" t="s">
        <v>1787</v>
      </c>
      <c r="D1095" s="144" t="s">
        <v>274</v>
      </c>
      <c r="E1095" s="145" t="s">
        <v>1788</v>
      </c>
      <c r="F1095" s="146" t="s">
        <v>1789</v>
      </c>
      <c r="G1095" s="147" t="s">
        <v>338</v>
      </c>
      <c r="H1095" s="148">
        <v>345.56</v>
      </c>
      <c r="I1095" s="149"/>
      <c r="J1095" s="150">
        <f>ROUND(I1095*H1095,2)</f>
        <v>0</v>
      </c>
      <c r="K1095" s="151"/>
      <c r="L1095" s="32"/>
      <c r="M1095" s="152" t="s">
        <v>1</v>
      </c>
      <c r="N1095" s="153" t="s">
        <v>41</v>
      </c>
      <c r="P1095" s="154">
        <f>O1095*H1095</f>
        <v>0</v>
      </c>
      <c r="Q1095" s="154">
        <v>0</v>
      </c>
      <c r="R1095" s="154">
        <f>Q1095*H1095</f>
        <v>0</v>
      </c>
      <c r="S1095" s="154">
        <v>0</v>
      </c>
      <c r="T1095" s="155">
        <f>S1095*H1095</f>
        <v>0</v>
      </c>
      <c r="AR1095" s="156" t="s">
        <v>375</v>
      </c>
      <c r="AT1095" s="156" t="s">
        <v>274</v>
      </c>
      <c r="AU1095" s="156" t="s">
        <v>88</v>
      </c>
      <c r="AY1095" s="17" t="s">
        <v>273</v>
      </c>
      <c r="BE1095" s="157">
        <f>IF(N1095="základná",J1095,0)</f>
        <v>0</v>
      </c>
      <c r="BF1095" s="157">
        <f>IF(N1095="znížená",J1095,0)</f>
        <v>0</v>
      </c>
      <c r="BG1095" s="157">
        <f>IF(N1095="zákl. prenesená",J1095,0)</f>
        <v>0</v>
      </c>
      <c r="BH1095" s="157">
        <f>IF(N1095="zníž. prenesená",J1095,0)</f>
        <v>0</v>
      </c>
      <c r="BI1095" s="157">
        <f>IF(N1095="nulová",J1095,0)</f>
        <v>0</v>
      </c>
      <c r="BJ1095" s="17" t="s">
        <v>88</v>
      </c>
      <c r="BK1095" s="157">
        <f>ROUND(I1095*H1095,2)</f>
        <v>0</v>
      </c>
      <c r="BL1095" s="17" t="s">
        <v>375</v>
      </c>
      <c r="BM1095" s="156" t="s">
        <v>1790</v>
      </c>
    </row>
    <row r="1096" spans="2:65" s="14" customFormat="1">
      <c r="B1096" s="174"/>
      <c r="D1096" s="159" t="s">
        <v>278</v>
      </c>
      <c r="E1096" s="175" t="s">
        <v>1</v>
      </c>
      <c r="F1096" s="176" t="s">
        <v>1791</v>
      </c>
      <c r="H1096" s="177">
        <v>10.96</v>
      </c>
      <c r="I1096" s="178"/>
      <c r="L1096" s="174"/>
      <c r="M1096" s="179"/>
      <c r="T1096" s="180"/>
      <c r="AT1096" s="175" t="s">
        <v>278</v>
      </c>
      <c r="AU1096" s="175" t="s">
        <v>88</v>
      </c>
      <c r="AV1096" s="14" t="s">
        <v>88</v>
      </c>
      <c r="AW1096" s="14" t="s">
        <v>32</v>
      </c>
      <c r="AX1096" s="14" t="s">
        <v>75</v>
      </c>
      <c r="AY1096" s="175" t="s">
        <v>273</v>
      </c>
    </row>
    <row r="1097" spans="2:65" s="14" customFormat="1">
      <c r="B1097" s="174"/>
      <c r="D1097" s="159" t="s">
        <v>278</v>
      </c>
      <c r="E1097" s="175" t="s">
        <v>1</v>
      </c>
      <c r="F1097" s="176" t="s">
        <v>1792</v>
      </c>
      <c r="H1097" s="177">
        <v>105.02</v>
      </c>
      <c r="I1097" s="178"/>
      <c r="L1097" s="174"/>
      <c r="M1097" s="179"/>
      <c r="T1097" s="180"/>
      <c r="AT1097" s="175" t="s">
        <v>278</v>
      </c>
      <c r="AU1097" s="175" t="s">
        <v>88</v>
      </c>
      <c r="AV1097" s="14" t="s">
        <v>88</v>
      </c>
      <c r="AW1097" s="14" t="s">
        <v>32</v>
      </c>
      <c r="AX1097" s="14" t="s">
        <v>75</v>
      </c>
      <c r="AY1097" s="175" t="s">
        <v>273</v>
      </c>
    </row>
    <row r="1098" spans="2:65" s="15" customFormat="1">
      <c r="B1098" s="181"/>
      <c r="D1098" s="159" t="s">
        <v>278</v>
      </c>
      <c r="E1098" s="182" t="s">
        <v>177</v>
      </c>
      <c r="F1098" s="183" t="s">
        <v>598</v>
      </c>
      <c r="H1098" s="184">
        <v>115.98</v>
      </c>
      <c r="I1098" s="185"/>
      <c r="L1098" s="181"/>
      <c r="M1098" s="186"/>
      <c r="T1098" s="187"/>
      <c r="AT1098" s="182" t="s">
        <v>278</v>
      </c>
      <c r="AU1098" s="182" t="s">
        <v>88</v>
      </c>
      <c r="AV1098" s="15" t="s">
        <v>104</v>
      </c>
      <c r="AW1098" s="15" t="s">
        <v>32</v>
      </c>
      <c r="AX1098" s="15" t="s">
        <v>75</v>
      </c>
      <c r="AY1098" s="182" t="s">
        <v>273</v>
      </c>
    </row>
    <row r="1099" spans="2:65" s="14" customFormat="1">
      <c r="B1099" s="174"/>
      <c r="D1099" s="159" t="s">
        <v>278</v>
      </c>
      <c r="E1099" s="175" t="s">
        <v>1</v>
      </c>
      <c r="F1099" s="176" t="s">
        <v>1793</v>
      </c>
      <c r="H1099" s="177">
        <v>56.76</v>
      </c>
      <c r="I1099" s="178"/>
      <c r="L1099" s="174"/>
      <c r="M1099" s="179"/>
      <c r="T1099" s="180"/>
      <c r="AT1099" s="175" t="s">
        <v>278</v>
      </c>
      <c r="AU1099" s="175" t="s">
        <v>88</v>
      </c>
      <c r="AV1099" s="14" t="s">
        <v>88</v>
      </c>
      <c r="AW1099" s="14" t="s">
        <v>32</v>
      </c>
      <c r="AX1099" s="14" t="s">
        <v>75</v>
      </c>
      <c r="AY1099" s="175" t="s">
        <v>273</v>
      </c>
    </row>
    <row r="1100" spans="2:65" s="15" customFormat="1">
      <c r="B1100" s="181"/>
      <c r="D1100" s="159" t="s">
        <v>278</v>
      </c>
      <c r="E1100" s="182" t="s">
        <v>179</v>
      </c>
      <c r="F1100" s="183" t="s">
        <v>598</v>
      </c>
      <c r="H1100" s="184">
        <v>56.76</v>
      </c>
      <c r="I1100" s="185"/>
      <c r="L1100" s="181"/>
      <c r="M1100" s="186"/>
      <c r="T1100" s="187"/>
      <c r="AT1100" s="182" t="s">
        <v>278</v>
      </c>
      <c r="AU1100" s="182" t="s">
        <v>88</v>
      </c>
      <c r="AV1100" s="15" t="s">
        <v>104</v>
      </c>
      <c r="AW1100" s="15" t="s">
        <v>32</v>
      </c>
      <c r="AX1100" s="15" t="s">
        <v>75</v>
      </c>
      <c r="AY1100" s="182" t="s">
        <v>273</v>
      </c>
    </row>
    <row r="1101" spans="2:65" s="14" customFormat="1">
      <c r="B1101" s="174"/>
      <c r="D1101" s="159" t="s">
        <v>278</v>
      </c>
      <c r="E1101" s="175" t="s">
        <v>1</v>
      </c>
      <c r="F1101" s="176" t="s">
        <v>1794</v>
      </c>
      <c r="H1101" s="177">
        <v>128.80000000000001</v>
      </c>
      <c r="I1101" s="178"/>
      <c r="L1101" s="174"/>
      <c r="M1101" s="179"/>
      <c r="T1101" s="180"/>
      <c r="AT1101" s="175" t="s">
        <v>278</v>
      </c>
      <c r="AU1101" s="175" t="s">
        <v>88</v>
      </c>
      <c r="AV1101" s="14" t="s">
        <v>88</v>
      </c>
      <c r="AW1101" s="14" t="s">
        <v>32</v>
      </c>
      <c r="AX1101" s="14" t="s">
        <v>75</v>
      </c>
      <c r="AY1101" s="175" t="s">
        <v>273</v>
      </c>
    </row>
    <row r="1102" spans="2:65" s="15" customFormat="1">
      <c r="B1102" s="181"/>
      <c r="D1102" s="159" t="s">
        <v>278</v>
      </c>
      <c r="E1102" s="182" t="s">
        <v>181</v>
      </c>
      <c r="F1102" s="183" t="s">
        <v>598</v>
      </c>
      <c r="H1102" s="184">
        <v>128.80000000000001</v>
      </c>
      <c r="I1102" s="185"/>
      <c r="L1102" s="181"/>
      <c r="M1102" s="186"/>
      <c r="T1102" s="187"/>
      <c r="AT1102" s="182" t="s">
        <v>278</v>
      </c>
      <c r="AU1102" s="182" t="s">
        <v>88</v>
      </c>
      <c r="AV1102" s="15" t="s">
        <v>104</v>
      </c>
      <c r="AW1102" s="15" t="s">
        <v>32</v>
      </c>
      <c r="AX1102" s="15" t="s">
        <v>75</v>
      </c>
      <c r="AY1102" s="182" t="s">
        <v>273</v>
      </c>
    </row>
    <row r="1103" spans="2:65" s="14" customFormat="1">
      <c r="B1103" s="174"/>
      <c r="D1103" s="159" t="s">
        <v>278</v>
      </c>
      <c r="E1103" s="175" t="s">
        <v>1</v>
      </c>
      <c r="F1103" s="176" t="s">
        <v>1795</v>
      </c>
      <c r="H1103" s="177">
        <v>39.25</v>
      </c>
      <c r="I1103" s="178"/>
      <c r="L1103" s="174"/>
      <c r="M1103" s="179"/>
      <c r="T1103" s="180"/>
      <c r="AT1103" s="175" t="s">
        <v>278</v>
      </c>
      <c r="AU1103" s="175" t="s">
        <v>88</v>
      </c>
      <c r="AV1103" s="14" t="s">
        <v>88</v>
      </c>
      <c r="AW1103" s="14" t="s">
        <v>32</v>
      </c>
      <c r="AX1103" s="14" t="s">
        <v>75</v>
      </c>
      <c r="AY1103" s="175" t="s">
        <v>273</v>
      </c>
    </row>
    <row r="1104" spans="2:65" s="15" customFormat="1">
      <c r="B1104" s="181"/>
      <c r="D1104" s="159" t="s">
        <v>278</v>
      </c>
      <c r="E1104" s="182" t="s">
        <v>171</v>
      </c>
      <c r="F1104" s="183" t="s">
        <v>598</v>
      </c>
      <c r="H1104" s="184">
        <v>39.25</v>
      </c>
      <c r="I1104" s="185"/>
      <c r="L1104" s="181"/>
      <c r="M1104" s="186"/>
      <c r="T1104" s="187"/>
      <c r="AT1104" s="182" t="s">
        <v>278</v>
      </c>
      <c r="AU1104" s="182" t="s">
        <v>88</v>
      </c>
      <c r="AV1104" s="15" t="s">
        <v>104</v>
      </c>
      <c r="AW1104" s="15" t="s">
        <v>32</v>
      </c>
      <c r="AX1104" s="15" t="s">
        <v>75</v>
      </c>
      <c r="AY1104" s="182" t="s">
        <v>273</v>
      </c>
    </row>
    <row r="1105" spans="2:65" s="14" customFormat="1">
      <c r="B1105" s="174"/>
      <c r="D1105" s="159" t="s">
        <v>278</v>
      </c>
      <c r="E1105" s="175" t="s">
        <v>1</v>
      </c>
      <c r="F1105" s="176" t="s">
        <v>1796</v>
      </c>
      <c r="H1105" s="177">
        <v>4.7699999999999996</v>
      </c>
      <c r="I1105" s="178"/>
      <c r="L1105" s="174"/>
      <c r="M1105" s="179"/>
      <c r="T1105" s="180"/>
      <c r="AT1105" s="175" t="s">
        <v>278</v>
      </c>
      <c r="AU1105" s="175" t="s">
        <v>88</v>
      </c>
      <c r="AV1105" s="14" t="s">
        <v>88</v>
      </c>
      <c r="AW1105" s="14" t="s">
        <v>32</v>
      </c>
      <c r="AX1105" s="14" t="s">
        <v>75</v>
      </c>
      <c r="AY1105" s="175" t="s">
        <v>273</v>
      </c>
    </row>
    <row r="1106" spans="2:65" s="15" customFormat="1">
      <c r="B1106" s="181"/>
      <c r="D1106" s="159" t="s">
        <v>278</v>
      </c>
      <c r="E1106" s="182" t="s">
        <v>1797</v>
      </c>
      <c r="F1106" s="183" t="s">
        <v>598</v>
      </c>
      <c r="H1106" s="184">
        <v>4.7699999999999996</v>
      </c>
      <c r="I1106" s="185"/>
      <c r="L1106" s="181"/>
      <c r="M1106" s="186"/>
      <c r="T1106" s="187"/>
      <c r="AT1106" s="182" t="s">
        <v>278</v>
      </c>
      <c r="AU1106" s="182" t="s">
        <v>88</v>
      </c>
      <c r="AV1106" s="15" t="s">
        <v>104</v>
      </c>
      <c r="AW1106" s="15" t="s">
        <v>32</v>
      </c>
      <c r="AX1106" s="15" t="s">
        <v>75</v>
      </c>
      <c r="AY1106" s="182" t="s">
        <v>273</v>
      </c>
    </row>
    <row r="1107" spans="2:65" s="13" customFormat="1">
      <c r="B1107" s="165"/>
      <c r="D1107" s="159" t="s">
        <v>278</v>
      </c>
      <c r="E1107" s="166" t="s">
        <v>184</v>
      </c>
      <c r="F1107" s="167" t="s">
        <v>285</v>
      </c>
      <c r="H1107" s="168">
        <v>345.56</v>
      </c>
      <c r="I1107" s="169"/>
      <c r="L1107" s="165"/>
      <c r="M1107" s="170"/>
      <c r="T1107" s="171"/>
      <c r="AT1107" s="166" t="s">
        <v>278</v>
      </c>
      <c r="AU1107" s="166" t="s">
        <v>88</v>
      </c>
      <c r="AV1107" s="13" t="s">
        <v>126</v>
      </c>
      <c r="AW1107" s="13" t="s">
        <v>32</v>
      </c>
      <c r="AX1107" s="13" t="s">
        <v>82</v>
      </c>
      <c r="AY1107" s="166" t="s">
        <v>273</v>
      </c>
    </row>
    <row r="1108" spans="2:65" s="1" customFormat="1" ht="44.25" customHeight="1">
      <c r="B1108" s="143"/>
      <c r="C1108" s="188" t="s">
        <v>1798</v>
      </c>
      <c r="D1108" s="188" t="s">
        <v>523</v>
      </c>
      <c r="E1108" s="189" t="s">
        <v>1799</v>
      </c>
      <c r="F1108" s="190" t="s">
        <v>1800</v>
      </c>
      <c r="G1108" s="191" t="s">
        <v>338</v>
      </c>
      <c r="H1108" s="192">
        <v>362.83800000000002</v>
      </c>
      <c r="I1108" s="193"/>
      <c r="J1108" s="194">
        <f>ROUND(I1108*H1108,2)</f>
        <v>0</v>
      </c>
      <c r="K1108" s="195"/>
      <c r="L1108" s="196"/>
      <c r="M1108" s="197" t="s">
        <v>1</v>
      </c>
      <c r="N1108" s="198" t="s">
        <v>41</v>
      </c>
      <c r="P1108" s="154">
        <f>O1108*H1108</f>
        <v>0</v>
      </c>
      <c r="Q1108" s="154">
        <v>2.8999999999999998E-3</v>
      </c>
      <c r="R1108" s="154">
        <f>Q1108*H1108</f>
        <v>1.0522301999999999</v>
      </c>
      <c r="S1108" s="154">
        <v>0</v>
      </c>
      <c r="T1108" s="155">
        <f>S1108*H1108</f>
        <v>0</v>
      </c>
      <c r="AR1108" s="156" t="s">
        <v>449</v>
      </c>
      <c r="AT1108" s="156" t="s">
        <v>523</v>
      </c>
      <c r="AU1108" s="156" t="s">
        <v>88</v>
      </c>
      <c r="AY1108" s="17" t="s">
        <v>273</v>
      </c>
      <c r="BE1108" s="157">
        <f>IF(N1108="základná",J1108,0)</f>
        <v>0</v>
      </c>
      <c r="BF1108" s="157">
        <f>IF(N1108="znížená",J1108,0)</f>
        <v>0</v>
      </c>
      <c r="BG1108" s="157">
        <f>IF(N1108="zákl. prenesená",J1108,0)</f>
        <v>0</v>
      </c>
      <c r="BH1108" s="157">
        <f>IF(N1108="zníž. prenesená",J1108,0)</f>
        <v>0</v>
      </c>
      <c r="BI1108" s="157">
        <f>IF(N1108="nulová",J1108,0)</f>
        <v>0</v>
      </c>
      <c r="BJ1108" s="17" t="s">
        <v>88</v>
      </c>
      <c r="BK1108" s="157">
        <f>ROUND(I1108*H1108,2)</f>
        <v>0</v>
      </c>
      <c r="BL1108" s="17" t="s">
        <v>375</v>
      </c>
      <c r="BM1108" s="156" t="s">
        <v>1801</v>
      </c>
    </row>
    <row r="1109" spans="2:65" s="14" customFormat="1">
      <c r="B1109" s="174"/>
      <c r="D1109" s="159" t="s">
        <v>278</v>
      </c>
      <c r="E1109" s="175" t="s">
        <v>1</v>
      </c>
      <c r="F1109" s="176" t="s">
        <v>1802</v>
      </c>
      <c r="H1109" s="177">
        <v>362.83800000000002</v>
      </c>
      <c r="I1109" s="178"/>
      <c r="L1109" s="174"/>
      <c r="M1109" s="179"/>
      <c r="T1109" s="180"/>
      <c r="AT1109" s="175" t="s">
        <v>278</v>
      </c>
      <c r="AU1109" s="175" t="s">
        <v>88</v>
      </c>
      <c r="AV1109" s="14" t="s">
        <v>88</v>
      </c>
      <c r="AW1109" s="14" t="s">
        <v>32</v>
      </c>
      <c r="AX1109" s="14" t="s">
        <v>82</v>
      </c>
      <c r="AY1109" s="175" t="s">
        <v>273</v>
      </c>
    </row>
    <row r="1110" spans="2:65" s="1" customFormat="1" ht="16.5" customHeight="1">
      <c r="B1110" s="143"/>
      <c r="C1110" s="144" t="s">
        <v>1803</v>
      </c>
      <c r="D1110" s="144" t="s">
        <v>274</v>
      </c>
      <c r="E1110" s="145" t="s">
        <v>1804</v>
      </c>
      <c r="F1110" s="146" t="s">
        <v>1805</v>
      </c>
      <c r="G1110" s="147" t="s">
        <v>338</v>
      </c>
      <c r="H1110" s="148">
        <v>345.56</v>
      </c>
      <c r="I1110" s="149"/>
      <c r="J1110" s="150">
        <f>ROUND(I1110*H1110,2)</f>
        <v>0</v>
      </c>
      <c r="K1110" s="151"/>
      <c r="L1110" s="32"/>
      <c r="M1110" s="152" t="s">
        <v>1</v>
      </c>
      <c r="N1110" s="153" t="s">
        <v>41</v>
      </c>
      <c r="P1110" s="154">
        <f>O1110*H1110</f>
        <v>0</v>
      </c>
      <c r="Q1110" s="154">
        <v>0</v>
      </c>
      <c r="R1110" s="154">
        <f>Q1110*H1110</f>
        <v>0</v>
      </c>
      <c r="S1110" s="154">
        <v>0</v>
      </c>
      <c r="T1110" s="155">
        <f>S1110*H1110</f>
        <v>0</v>
      </c>
      <c r="AR1110" s="156" t="s">
        <v>375</v>
      </c>
      <c r="AT1110" s="156" t="s">
        <v>274</v>
      </c>
      <c r="AU1110" s="156" t="s">
        <v>88</v>
      </c>
      <c r="AY1110" s="17" t="s">
        <v>273</v>
      </c>
      <c r="BE1110" s="157">
        <f>IF(N1110="základná",J1110,0)</f>
        <v>0</v>
      </c>
      <c r="BF1110" s="157">
        <f>IF(N1110="znížená",J1110,0)</f>
        <v>0</v>
      </c>
      <c r="BG1110" s="157">
        <f>IF(N1110="zákl. prenesená",J1110,0)</f>
        <v>0</v>
      </c>
      <c r="BH1110" s="157">
        <f>IF(N1110="zníž. prenesená",J1110,0)</f>
        <v>0</v>
      </c>
      <c r="BI1110" s="157">
        <f>IF(N1110="nulová",J1110,0)</f>
        <v>0</v>
      </c>
      <c r="BJ1110" s="17" t="s">
        <v>88</v>
      </c>
      <c r="BK1110" s="157">
        <f>ROUND(I1110*H1110,2)</f>
        <v>0</v>
      </c>
      <c r="BL1110" s="17" t="s">
        <v>375</v>
      </c>
      <c r="BM1110" s="156" t="s">
        <v>1806</v>
      </c>
    </row>
    <row r="1111" spans="2:65" s="14" customFormat="1">
      <c r="B1111" s="174"/>
      <c r="D1111" s="159" t="s">
        <v>278</v>
      </c>
      <c r="E1111" s="175" t="s">
        <v>1</v>
      </c>
      <c r="F1111" s="176" t="s">
        <v>184</v>
      </c>
      <c r="H1111" s="177">
        <v>345.56</v>
      </c>
      <c r="I1111" s="178"/>
      <c r="L1111" s="174"/>
      <c r="M1111" s="179"/>
      <c r="T1111" s="180"/>
      <c r="AT1111" s="175" t="s">
        <v>278</v>
      </c>
      <c r="AU1111" s="175" t="s">
        <v>88</v>
      </c>
      <c r="AV1111" s="14" t="s">
        <v>88</v>
      </c>
      <c r="AW1111" s="14" t="s">
        <v>32</v>
      </c>
      <c r="AX1111" s="14" t="s">
        <v>82</v>
      </c>
      <c r="AY1111" s="175" t="s">
        <v>273</v>
      </c>
    </row>
    <row r="1112" spans="2:65" s="1" customFormat="1" ht="16.5" customHeight="1">
      <c r="B1112" s="143"/>
      <c r="C1112" s="144" t="s">
        <v>1807</v>
      </c>
      <c r="D1112" s="144" t="s">
        <v>274</v>
      </c>
      <c r="E1112" s="145" t="s">
        <v>1808</v>
      </c>
      <c r="F1112" s="146" t="s">
        <v>1809</v>
      </c>
      <c r="G1112" s="147" t="s">
        <v>338</v>
      </c>
      <c r="H1112" s="148">
        <v>345.56</v>
      </c>
      <c r="I1112" s="149"/>
      <c r="J1112" s="150">
        <f>ROUND(I1112*H1112,2)</f>
        <v>0</v>
      </c>
      <c r="K1112" s="151"/>
      <c r="L1112" s="32"/>
      <c r="M1112" s="152" t="s">
        <v>1</v>
      </c>
      <c r="N1112" s="153" t="s">
        <v>41</v>
      </c>
      <c r="P1112" s="154">
        <f>O1112*H1112</f>
        <v>0</v>
      </c>
      <c r="Q1112" s="154">
        <v>0</v>
      </c>
      <c r="R1112" s="154">
        <f>Q1112*H1112</f>
        <v>0</v>
      </c>
      <c r="S1112" s="154">
        <v>0</v>
      </c>
      <c r="T1112" s="155">
        <f>S1112*H1112</f>
        <v>0</v>
      </c>
      <c r="AR1112" s="156" t="s">
        <v>375</v>
      </c>
      <c r="AT1112" s="156" t="s">
        <v>274</v>
      </c>
      <c r="AU1112" s="156" t="s">
        <v>88</v>
      </c>
      <c r="AY1112" s="17" t="s">
        <v>273</v>
      </c>
      <c r="BE1112" s="157">
        <f>IF(N1112="základná",J1112,0)</f>
        <v>0</v>
      </c>
      <c r="BF1112" s="157">
        <f>IF(N1112="znížená",J1112,0)</f>
        <v>0</v>
      </c>
      <c r="BG1112" s="157">
        <f>IF(N1112="zákl. prenesená",J1112,0)</f>
        <v>0</v>
      </c>
      <c r="BH1112" s="157">
        <f>IF(N1112="zníž. prenesená",J1112,0)</f>
        <v>0</v>
      </c>
      <c r="BI1112" s="157">
        <f>IF(N1112="nulová",J1112,0)</f>
        <v>0</v>
      </c>
      <c r="BJ1112" s="17" t="s">
        <v>88</v>
      </c>
      <c r="BK1112" s="157">
        <f>ROUND(I1112*H1112,2)</f>
        <v>0</v>
      </c>
      <c r="BL1112" s="17" t="s">
        <v>375</v>
      </c>
      <c r="BM1112" s="156" t="s">
        <v>1810</v>
      </c>
    </row>
    <row r="1113" spans="2:65" s="14" customFormat="1">
      <c r="B1113" s="174"/>
      <c r="D1113" s="159" t="s">
        <v>278</v>
      </c>
      <c r="E1113" s="175" t="s">
        <v>1</v>
      </c>
      <c r="F1113" s="176" t="s">
        <v>184</v>
      </c>
      <c r="H1113" s="177">
        <v>345.56</v>
      </c>
      <c r="I1113" s="178"/>
      <c r="L1113" s="174"/>
      <c r="M1113" s="179"/>
      <c r="T1113" s="180"/>
      <c r="AT1113" s="175" t="s">
        <v>278</v>
      </c>
      <c r="AU1113" s="175" t="s">
        <v>88</v>
      </c>
      <c r="AV1113" s="14" t="s">
        <v>88</v>
      </c>
      <c r="AW1113" s="14" t="s">
        <v>32</v>
      </c>
      <c r="AX1113" s="14" t="s">
        <v>82</v>
      </c>
      <c r="AY1113" s="175" t="s">
        <v>273</v>
      </c>
    </row>
    <row r="1114" spans="2:65" s="1" customFormat="1" ht="24.2" customHeight="1">
      <c r="B1114" s="143"/>
      <c r="C1114" s="144" t="s">
        <v>1811</v>
      </c>
      <c r="D1114" s="144" t="s">
        <v>274</v>
      </c>
      <c r="E1114" s="145" t="s">
        <v>1812</v>
      </c>
      <c r="F1114" s="146" t="s">
        <v>1813</v>
      </c>
      <c r="G1114" s="147" t="s">
        <v>338</v>
      </c>
      <c r="H1114" s="148">
        <v>6.6</v>
      </c>
      <c r="I1114" s="149"/>
      <c r="J1114" s="150">
        <f>ROUND(I1114*H1114,2)</f>
        <v>0</v>
      </c>
      <c r="K1114" s="151"/>
      <c r="L1114" s="32"/>
      <c r="M1114" s="152" t="s">
        <v>1</v>
      </c>
      <c r="N1114" s="153" t="s">
        <v>41</v>
      </c>
      <c r="P1114" s="154">
        <f>O1114*H1114</f>
        <v>0</v>
      </c>
      <c r="Q1114" s="154">
        <v>0</v>
      </c>
      <c r="R1114" s="154">
        <f>Q1114*H1114</f>
        <v>0</v>
      </c>
      <c r="S1114" s="154">
        <v>0</v>
      </c>
      <c r="T1114" s="155">
        <f>S1114*H1114</f>
        <v>0</v>
      </c>
      <c r="AR1114" s="156" t="s">
        <v>375</v>
      </c>
      <c r="AT1114" s="156" t="s">
        <v>274</v>
      </c>
      <c r="AU1114" s="156" t="s">
        <v>88</v>
      </c>
      <c r="AY1114" s="17" t="s">
        <v>273</v>
      </c>
      <c r="BE1114" s="157">
        <f>IF(N1114="základná",J1114,0)</f>
        <v>0</v>
      </c>
      <c r="BF1114" s="157">
        <f>IF(N1114="znížená",J1114,0)</f>
        <v>0</v>
      </c>
      <c r="BG1114" s="157">
        <f>IF(N1114="zákl. prenesená",J1114,0)</f>
        <v>0</v>
      </c>
      <c r="BH1114" s="157">
        <f>IF(N1114="zníž. prenesená",J1114,0)</f>
        <v>0</v>
      </c>
      <c r="BI1114" s="157">
        <f>IF(N1114="nulová",J1114,0)</f>
        <v>0</v>
      </c>
      <c r="BJ1114" s="17" t="s">
        <v>88</v>
      </c>
      <c r="BK1114" s="157">
        <f>ROUND(I1114*H1114,2)</f>
        <v>0</v>
      </c>
      <c r="BL1114" s="17" t="s">
        <v>375</v>
      </c>
      <c r="BM1114" s="156" t="s">
        <v>1814</v>
      </c>
    </row>
    <row r="1115" spans="2:65" s="12" customFormat="1">
      <c r="B1115" s="158"/>
      <c r="D1115" s="159" t="s">
        <v>278</v>
      </c>
      <c r="E1115" s="160" t="s">
        <v>1</v>
      </c>
      <c r="F1115" s="161" t="s">
        <v>1815</v>
      </c>
      <c r="H1115" s="160" t="s">
        <v>1</v>
      </c>
      <c r="I1115" s="162"/>
      <c r="L1115" s="158"/>
      <c r="M1115" s="163"/>
      <c r="T1115" s="164"/>
      <c r="AT1115" s="160" t="s">
        <v>278</v>
      </c>
      <c r="AU1115" s="160" t="s">
        <v>88</v>
      </c>
      <c r="AV1115" s="12" t="s">
        <v>82</v>
      </c>
      <c r="AW1115" s="12" t="s">
        <v>32</v>
      </c>
      <c r="AX1115" s="12" t="s">
        <v>75</v>
      </c>
      <c r="AY1115" s="160" t="s">
        <v>273</v>
      </c>
    </row>
    <row r="1116" spans="2:65" s="14" customFormat="1">
      <c r="B1116" s="174"/>
      <c r="D1116" s="159" t="s">
        <v>278</v>
      </c>
      <c r="E1116" s="175" t="s">
        <v>1</v>
      </c>
      <c r="F1116" s="176" t="s">
        <v>134</v>
      </c>
      <c r="H1116" s="177">
        <v>6.6</v>
      </c>
      <c r="I1116" s="178"/>
      <c r="L1116" s="174"/>
      <c r="M1116" s="179"/>
      <c r="T1116" s="180"/>
      <c r="AT1116" s="175" t="s">
        <v>278</v>
      </c>
      <c r="AU1116" s="175" t="s">
        <v>88</v>
      </c>
      <c r="AV1116" s="14" t="s">
        <v>88</v>
      </c>
      <c r="AW1116" s="14" t="s">
        <v>32</v>
      </c>
      <c r="AX1116" s="14" t="s">
        <v>75</v>
      </c>
      <c r="AY1116" s="175" t="s">
        <v>273</v>
      </c>
    </row>
    <row r="1117" spans="2:65" s="15" customFormat="1">
      <c r="B1117" s="181"/>
      <c r="D1117" s="159" t="s">
        <v>278</v>
      </c>
      <c r="E1117" s="182" t="s">
        <v>1816</v>
      </c>
      <c r="F1117" s="183" t="s">
        <v>598</v>
      </c>
      <c r="H1117" s="184">
        <v>6.6</v>
      </c>
      <c r="I1117" s="185"/>
      <c r="L1117" s="181"/>
      <c r="M1117" s="186"/>
      <c r="T1117" s="187"/>
      <c r="AT1117" s="182" t="s">
        <v>278</v>
      </c>
      <c r="AU1117" s="182" t="s">
        <v>88</v>
      </c>
      <c r="AV1117" s="15" t="s">
        <v>104</v>
      </c>
      <c r="AW1117" s="15" t="s">
        <v>32</v>
      </c>
      <c r="AX1117" s="15" t="s">
        <v>75</v>
      </c>
      <c r="AY1117" s="182" t="s">
        <v>273</v>
      </c>
    </row>
    <row r="1118" spans="2:65" s="13" customFormat="1">
      <c r="B1118" s="165"/>
      <c r="D1118" s="159" t="s">
        <v>278</v>
      </c>
      <c r="E1118" s="166" t="s">
        <v>133</v>
      </c>
      <c r="F1118" s="167" t="s">
        <v>285</v>
      </c>
      <c r="H1118" s="168">
        <v>6.6</v>
      </c>
      <c r="I1118" s="169"/>
      <c r="L1118" s="165"/>
      <c r="M1118" s="170"/>
      <c r="T1118" s="171"/>
      <c r="AT1118" s="166" t="s">
        <v>278</v>
      </c>
      <c r="AU1118" s="166" t="s">
        <v>88</v>
      </c>
      <c r="AV1118" s="13" t="s">
        <v>126</v>
      </c>
      <c r="AW1118" s="13" t="s">
        <v>32</v>
      </c>
      <c r="AX1118" s="13" t="s">
        <v>82</v>
      </c>
      <c r="AY1118" s="166" t="s">
        <v>273</v>
      </c>
    </row>
    <row r="1119" spans="2:65" s="1" customFormat="1" ht="16.5" customHeight="1">
      <c r="B1119" s="143"/>
      <c r="C1119" s="188" t="s">
        <v>1817</v>
      </c>
      <c r="D1119" s="188" t="s">
        <v>523</v>
      </c>
      <c r="E1119" s="189" t="s">
        <v>1818</v>
      </c>
      <c r="F1119" s="190" t="s">
        <v>1819</v>
      </c>
      <c r="G1119" s="191" t="s">
        <v>338</v>
      </c>
      <c r="H1119" s="192">
        <v>6.93</v>
      </c>
      <c r="I1119" s="193"/>
      <c r="J1119" s="194">
        <f>ROUND(I1119*H1119,2)</f>
        <v>0</v>
      </c>
      <c r="K1119" s="195"/>
      <c r="L1119" s="196"/>
      <c r="M1119" s="197" t="s">
        <v>1</v>
      </c>
      <c r="N1119" s="198" t="s">
        <v>41</v>
      </c>
      <c r="P1119" s="154">
        <f>O1119*H1119</f>
        <v>0</v>
      </c>
      <c r="Q1119" s="154">
        <v>0</v>
      </c>
      <c r="R1119" s="154">
        <f>Q1119*H1119</f>
        <v>0</v>
      </c>
      <c r="S1119" s="154">
        <v>0</v>
      </c>
      <c r="T1119" s="155">
        <f>S1119*H1119</f>
        <v>0</v>
      </c>
      <c r="AR1119" s="156" t="s">
        <v>449</v>
      </c>
      <c r="AT1119" s="156" t="s">
        <v>523</v>
      </c>
      <c r="AU1119" s="156" t="s">
        <v>88</v>
      </c>
      <c r="AY1119" s="17" t="s">
        <v>273</v>
      </c>
      <c r="BE1119" s="157">
        <f>IF(N1119="základná",J1119,0)</f>
        <v>0</v>
      </c>
      <c r="BF1119" s="157">
        <f>IF(N1119="znížená",J1119,0)</f>
        <v>0</v>
      </c>
      <c r="BG1119" s="157">
        <f>IF(N1119="zákl. prenesená",J1119,0)</f>
        <v>0</v>
      </c>
      <c r="BH1119" s="157">
        <f>IF(N1119="zníž. prenesená",J1119,0)</f>
        <v>0</v>
      </c>
      <c r="BI1119" s="157">
        <f>IF(N1119="nulová",J1119,0)</f>
        <v>0</v>
      </c>
      <c r="BJ1119" s="17" t="s">
        <v>88</v>
      </c>
      <c r="BK1119" s="157">
        <f>ROUND(I1119*H1119,2)</f>
        <v>0</v>
      </c>
      <c r="BL1119" s="17" t="s">
        <v>375</v>
      </c>
      <c r="BM1119" s="156" t="s">
        <v>1820</v>
      </c>
    </row>
    <row r="1120" spans="2:65" s="14" customFormat="1">
      <c r="B1120" s="174"/>
      <c r="D1120" s="159" t="s">
        <v>278</v>
      </c>
      <c r="E1120" s="175" t="s">
        <v>1</v>
      </c>
      <c r="F1120" s="176" t="s">
        <v>1821</v>
      </c>
      <c r="H1120" s="177">
        <v>6.93</v>
      </c>
      <c r="I1120" s="178"/>
      <c r="L1120" s="174"/>
      <c r="M1120" s="179"/>
      <c r="T1120" s="180"/>
      <c r="AT1120" s="175" t="s">
        <v>278</v>
      </c>
      <c r="AU1120" s="175" t="s">
        <v>88</v>
      </c>
      <c r="AV1120" s="14" t="s">
        <v>88</v>
      </c>
      <c r="AW1120" s="14" t="s">
        <v>32</v>
      </c>
      <c r="AX1120" s="14" t="s">
        <v>82</v>
      </c>
      <c r="AY1120" s="175" t="s">
        <v>273</v>
      </c>
    </row>
    <row r="1121" spans="2:65" s="1" customFormat="1" ht="16.5" customHeight="1">
      <c r="B1121" s="143"/>
      <c r="C1121" s="144" t="s">
        <v>1822</v>
      </c>
      <c r="D1121" s="144" t="s">
        <v>274</v>
      </c>
      <c r="E1121" s="145" t="s">
        <v>1778</v>
      </c>
      <c r="F1121" s="146" t="s">
        <v>1779</v>
      </c>
      <c r="G1121" s="147" t="s">
        <v>344</v>
      </c>
      <c r="H1121" s="148">
        <v>9.5</v>
      </c>
      <c r="I1121" s="149"/>
      <c r="J1121" s="150">
        <f>ROUND(I1121*H1121,2)</f>
        <v>0</v>
      </c>
      <c r="K1121" s="151"/>
      <c r="L1121" s="32"/>
      <c r="M1121" s="152" t="s">
        <v>1</v>
      </c>
      <c r="N1121" s="153" t="s">
        <v>41</v>
      </c>
      <c r="P1121" s="154">
        <f>O1121*H1121</f>
        <v>0</v>
      </c>
      <c r="Q1121" s="154">
        <v>5.0000000000000002E-5</v>
      </c>
      <c r="R1121" s="154">
        <f>Q1121*H1121</f>
        <v>4.75E-4</v>
      </c>
      <c r="S1121" s="154">
        <v>0</v>
      </c>
      <c r="T1121" s="155">
        <f>S1121*H1121</f>
        <v>0</v>
      </c>
      <c r="AR1121" s="156" t="s">
        <v>375</v>
      </c>
      <c r="AT1121" s="156" t="s">
        <v>274</v>
      </c>
      <c r="AU1121" s="156" t="s">
        <v>88</v>
      </c>
      <c r="AY1121" s="17" t="s">
        <v>273</v>
      </c>
      <c r="BE1121" s="157">
        <f>IF(N1121="základná",J1121,0)</f>
        <v>0</v>
      </c>
      <c r="BF1121" s="157">
        <f>IF(N1121="znížená",J1121,0)</f>
        <v>0</v>
      </c>
      <c r="BG1121" s="157">
        <f>IF(N1121="zákl. prenesená",J1121,0)</f>
        <v>0</v>
      </c>
      <c r="BH1121" s="157">
        <f>IF(N1121="zníž. prenesená",J1121,0)</f>
        <v>0</v>
      </c>
      <c r="BI1121" s="157">
        <f>IF(N1121="nulová",J1121,0)</f>
        <v>0</v>
      </c>
      <c r="BJ1121" s="17" t="s">
        <v>88</v>
      </c>
      <c r="BK1121" s="157">
        <f>ROUND(I1121*H1121,2)</f>
        <v>0</v>
      </c>
      <c r="BL1121" s="17" t="s">
        <v>375</v>
      </c>
      <c r="BM1121" s="156" t="s">
        <v>1823</v>
      </c>
    </row>
    <row r="1122" spans="2:65" s="14" customFormat="1">
      <c r="B1122" s="174"/>
      <c r="D1122" s="159" t="s">
        <v>278</v>
      </c>
      <c r="E1122" s="175" t="s">
        <v>1</v>
      </c>
      <c r="F1122" s="176" t="s">
        <v>1824</v>
      </c>
      <c r="H1122" s="177">
        <v>9.5</v>
      </c>
      <c r="I1122" s="178"/>
      <c r="L1122" s="174"/>
      <c r="M1122" s="179"/>
      <c r="T1122" s="180"/>
      <c r="AT1122" s="175" t="s">
        <v>278</v>
      </c>
      <c r="AU1122" s="175" t="s">
        <v>88</v>
      </c>
      <c r="AV1122" s="14" t="s">
        <v>88</v>
      </c>
      <c r="AW1122" s="14" t="s">
        <v>32</v>
      </c>
      <c r="AX1122" s="14" t="s">
        <v>82</v>
      </c>
      <c r="AY1122" s="175" t="s">
        <v>273</v>
      </c>
    </row>
    <row r="1123" spans="2:65" s="1" customFormat="1" ht="16.5" customHeight="1">
      <c r="B1123" s="143"/>
      <c r="C1123" s="188" t="s">
        <v>1825</v>
      </c>
      <c r="D1123" s="188" t="s">
        <v>523</v>
      </c>
      <c r="E1123" s="189" t="s">
        <v>1783</v>
      </c>
      <c r="F1123" s="190" t="s">
        <v>1784</v>
      </c>
      <c r="G1123" s="191" t="s">
        <v>344</v>
      </c>
      <c r="H1123" s="192">
        <v>11.516</v>
      </c>
      <c r="I1123" s="193"/>
      <c r="J1123" s="194">
        <f>ROUND(I1123*H1123,2)</f>
        <v>0</v>
      </c>
      <c r="K1123" s="195"/>
      <c r="L1123" s="196"/>
      <c r="M1123" s="197" t="s">
        <v>1</v>
      </c>
      <c r="N1123" s="198" t="s">
        <v>41</v>
      </c>
      <c r="P1123" s="154">
        <f>O1123*H1123</f>
        <v>0</v>
      </c>
      <c r="Q1123" s="154">
        <v>1.6299999999999999E-3</v>
      </c>
      <c r="R1123" s="154">
        <f>Q1123*H1123</f>
        <v>1.8771079999999999E-2</v>
      </c>
      <c r="S1123" s="154">
        <v>0</v>
      </c>
      <c r="T1123" s="155">
        <f>S1123*H1123</f>
        <v>0</v>
      </c>
      <c r="AR1123" s="156" t="s">
        <v>449</v>
      </c>
      <c r="AT1123" s="156" t="s">
        <v>523</v>
      </c>
      <c r="AU1123" s="156" t="s">
        <v>88</v>
      </c>
      <c r="AY1123" s="17" t="s">
        <v>273</v>
      </c>
      <c r="BE1123" s="157">
        <f>IF(N1123="základná",J1123,0)</f>
        <v>0</v>
      </c>
      <c r="BF1123" s="157">
        <f>IF(N1123="znížená",J1123,0)</f>
        <v>0</v>
      </c>
      <c r="BG1123" s="157">
        <f>IF(N1123="zákl. prenesená",J1123,0)</f>
        <v>0</v>
      </c>
      <c r="BH1123" s="157">
        <f>IF(N1123="zníž. prenesená",J1123,0)</f>
        <v>0</v>
      </c>
      <c r="BI1123" s="157">
        <f>IF(N1123="nulová",J1123,0)</f>
        <v>0</v>
      </c>
      <c r="BJ1123" s="17" t="s">
        <v>88</v>
      </c>
      <c r="BK1123" s="157">
        <f>ROUND(I1123*H1123,2)</f>
        <v>0</v>
      </c>
      <c r="BL1123" s="17" t="s">
        <v>375</v>
      </c>
      <c r="BM1123" s="156" t="s">
        <v>1826</v>
      </c>
    </row>
    <row r="1124" spans="2:65" s="14" customFormat="1">
      <c r="B1124" s="174"/>
      <c r="D1124" s="159" t="s">
        <v>278</v>
      </c>
      <c r="E1124" s="175" t="s">
        <v>1</v>
      </c>
      <c r="F1124" s="176" t="s">
        <v>1827</v>
      </c>
      <c r="H1124" s="177">
        <v>10.45</v>
      </c>
      <c r="I1124" s="178"/>
      <c r="L1124" s="174"/>
      <c r="M1124" s="179"/>
      <c r="T1124" s="180"/>
      <c r="AT1124" s="175" t="s">
        <v>278</v>
      </c>
      <c r="AU1124" s="175" t="s">
        <v>88</v>
      </c>
      <c r="AV1124" s="14" t="s">
        <v>88</v>
      </c>
      <c r="AW1124" s="14" t="s">
        <v>32</v>
      </c>
      <c r="AX1124" s="14" t="s">
        <v>82</v>
      </c>
      <c r="AY1124" s="175" t="s">
        <v>273</v>
      </c>
    </row>
    <row r="1125" spans="2:65" s="14" customFormat="1">
      <c r="B1125" s="174"/>
      <c r="D1125" s="159" t="s">
        <v>278</v>
      </c>
      <c r="F1125" s="176" t="s">
        <v>1828</v>
      </c>
      <c r="H1125" s="177">
        <v>11.516</v>
      </c>
      <c r="I1125" s="178"/>
      <c r="L1125" s="174"/>
      <c r="M1125" s="179"/>
      <c r="T1125" s="180"/>
      <c r="AT1125" s="175" t="s">
        <v>278</v>
      </c>
      <c r="AU1125" s="175" t="s">
        <v>88</v>
      </c>
      <c r="AV1125" s="14" t="s">
        <v>88</v>
      </c>
      <c r="AW1125" s="14" t="s">
        <v>3</v>
      </c>
      <c r="AX1125" s="14" t="s">
        <v>82</v>
      </c>
      <c r="AY1125" s="175" t="s">
        <v>273</v>
      </c>
    </row>
    <row r="1126" spans="2:65" s="1" customFormat="1" ht="16.5" customHeight="1">
      <c r="B1126" s="143"/>
      <c r="C1126" s="144" t="s">
        <v>1829</v>
      </c>
      <c r="D1126" s="144" t="s">
        <v>274</v>
      </c>
      <c r="E1126" s="145" t="s">
        <v>1830</v>
      </c>
      <c r="F1126" s="146" t="s">
        <v>1831</v>
      </c>
      <c r="G1126" s="147" t="s">
        <v>338</v>
      </c>
      <c r="H1126" s="148">
        <v>281</v>
      </c>
      <c r="I1126" s="149"/>
      <c r="J1126" s="150">
        <f>ROUND(I1126*H1126,2)</f>
        <v>0</v>
      </c>
      <c r="K1126" s="151"/>
      <c r="L1126" s="32"/>
      <c r="M1126" s="152" t="s">
        <v>1</v>
      </c>
      <c r="N1126" s="153" t="s">
        <v>41</v>
      </c>
      <c r="P1126" s="154">
        <f>O1126*H1126</f>
        <v>0</v>
      </c>
      <c r="Q1126" s="154">
        <v>0</v>
      </c>
      <c r="R1126" s="154">
        <f>Q1126*H1126</f>
        <v>0</v>
      </c>
      <c r="S1126" s="154">
        <v>0</v>
      </c>
      <c r="T1126" s="155">
        <f>S1126*H1126</f>
        <v>0</v>
      </c>
      <c r="AR1126" s="156" t="s">
        <v>375</v>
      </c>
      <c r="AT1126" s="156" t="s">
        <v>274</v>
      </c>
      <c r="AU1126" s="156" t="s">
        <v>88</v>
      </c>
      <c r="AY1126" s="17" t="s">
        <v>273</v>
      </c>
      <c r="BE1126" s="157">
        <f>IF(N1126="základná",J1126,0)</f>
        <v>0</v>
      </c>
      <c r="BF1126" s="157">
        <f>IF(N1126="znížená",J1126,0)</f>
        <v>0</v>
      </c>
      <c r="BG1126" s="157">
        <f>IF(N1126="zákl. prenesená",J1126,0)</f>
        <v>0</v>
      </c>
      <c r="BH1126" s="157">
        <f>IF(N1126="zníž. prenesená",J1126,0)</f>
        <v>0</v>
      </c>
      <c r="BI1126" s="157">
        <f>IF(N1126="nulová",J1126,0)</f>
        <v>0</v>
      </c>
      <c r="BJ1126" s="17" t="s">
        <v>88</v>
      </c>
      <c r="BK1126" s="157">
        <f>ROUND(I1126*H1126,2)</f>
        <v>0</v>
      </c>
      <c r="BL1126" s="17" t="s">
        <v>375</v>
      </c>
      <c r="BM1126" s="156" t="s">
        <v>1832</v>
      </c>
    </row>
    <row r="1127" spans="2:65" s="14" customFormat="1">
      <c r="B1127" s="174"/>
      <c r="D1127" s="159" t="s">
        <v>278</v>
      </c>
      <c r="E1127" s="175" t="s">
        <v>1</v>
      </c>
      <c r="F1127" s="176" t="s">
        <v>1734</v>
      </c>
      <c r="H1127" s="177">
        <v>250</v>
      </c>
      <c r="I1127" s="178"/>
      <c r="L1127" s="174"/>
      <c r="M1127" s="179"/>
      <c r="T1127" s="180"/>
      <c r="AT1127" s="175" t="s">
        <v>278</v>
      </c>
      <c r="AU1127" s="175" t="s">
        <v>88</v>
      </c>
      <c r="AV1127" s="14" t="s">
        <v>88</v>
      </c>
      <c r="AW1127" s="14" t="s">
        <v>32</v>
      </c>
      <c r="AX1127" s="14" t="s">
        <v>75</v>
      </c>
      <c r="AY1127" s="175" t="s">
        <v>273</v>
      </c>
    </row>
    <row r="1128" spans="2:65" s="15" customFormat="1">
      <c r="B1128" s="181"/>
      <c r="D1128" s="159" t="s">
        <v>278</v>
      </c>
      <c r="E1128" s="182" t="s">
        <v>1833</v>
      </c>
      <c r="F1128" s="183" t="s">
        <v>598</v>
      </c>
      <c r="H1128" s="184">
        <v>250</v>
      </c>
      <c r="I1128" s="185"/>
      <c r="L1128" s="181"/>
      <c r="M1128" s="186"/>
      <c r="T1128" s="187"/>
      <c r="AT1128" s="182" t="s">
        <v>278</v>
      </c>
      <c r="AU1128" s="182" t="s">
        <v>88</v>
      </c>
      <c r="AV1128" s="15" t="s">
        <v>104</v>
      </c>
      <c r="AW1128" s="15" t="s">
        <v>32</v>
      </c>
      <c r="AX1128" s="15" t="s">
        <v>75</v>
      </c>
      <c r="AY1128" s="182" t="s">
        <v>273</v>
      </c>
    </row>
    <row r="1129" spans="2:65" s="14" customFormat="1">
      <c r="B1129" s="174"/>
      <c r="D1129" s="159" t="s">
        <v>278</v>
      </c>
      <c r="E1129" s="175" t="s">
        <v>1</v>
      </c>
      <c r="F1129" s="176" t="s">
        <v>189</v>
      </c>
      <c r="H1129" s="177">
        <v>31</v>
      </c>
      <c r="I1129" s="178"/>
      <c r="L1129" s="174"/>
      <c r="M1129" s="179"/>
      <c r="T1129" s="180"/>
      <c r="AT1129" s="175" t="s">
        <v>278</v>
      </c>
      <c r="AU1129" s="175" t="s">
        <v>88</v>
      </c>
      <c r="AV1129" s="14" t="s">
        <v>88</v>
      </c>
      <c r="AW1129" s="14" t="s">
        <v>32</v>
      </c>
      <c r="AX1129" s="14" t="s">
        <v>75</v>
      </c>
      <c r="AY1129" s="175" t="s">
        <v>273</v>
      </c>
    </row>
    <row r="1130" spans="2:65" s="15" customFormat="1">
      <c r="B1130" s="181"/>
      <c r="D1130" s="159" t="s">
        <v>278</v>
      </c>
      <c r="E1130" s="182" t="s">
        <v>188</v>
      </c>
      <c r="F1130" s="183" t="s">
        <v>598</v>
      </c>
      <c r="H1130" s="184">
        <v>31</v>
      </c>
      <c r="I1130" s="185"/>
      <c r="L1130" s="181"/>
      <c r="M1130" s="186"/>
      <c r="T1130" s="187"/>
      <c r="AT1130" s="182" t="s">
        <v>278</v>
      </c>
      <c r="AU1130" s="182" t="s">
        <v>88</v>
      </c>
      <c r="AV1130" s="15" t="s">
        <v>104</v>
      </c>
      <c r="AW1130" s="15" t="s">
        <v>32</v>
      </c>
      <c r="AX1130" s="15" t="s">
        <v>75</v>
      </c>
      <c r="AY1130" s="182" t="s">
        <v>273</v>
      </c>
    </row>
    <row r="1131" spans="2:65" s="13" customFormat="1">
      <c r="B1131" s="165"/>
      <c r="D1131" s="159" t="s">
        <v>278</v>
      </c>
      <c r="E1131" s="166" t="s">
        <v>192</v>
      </c>
      <c r="F1131" s="167" t="s">
        <v>285</v>
      </c>
      <c r="H1131" s="168">
        <v>281</v>
      </c>
      <c r="I1131" s="169"/>
      <c r="L1131" s="165"/>
      <c r="M1131" s="170"/>
      <c r="T1131" s="171"/>
      <c r="AT1131" s="166" t="s">
        <v>278</v>
      </c>
      <c r="AU1131" s="166" t="s">
        <v>88</v>
      </c>
      <c r="AV1131" s="13" t="s">
        <v>126</v>
      </c>
      <c r="AW1131" s="13" t="s">
        <v>32</v>
      </c>
      <c r="AX1131" s="13" t="s">
        <v>82</v>
      </c>
      <c r="AY1131" s="166" t="s">
        <v>273</v>
      </c>
    </row>
    <row r="1132" spans="2:65" s="1" customFormat="1" ht="44.25" customHeight="1">
      <c r="B1132" s="143"/>
      <c r="C1132" s="188" t="s">
        <v>1834</v>
      </c>
      <c r="D1132" s="188" t="s">
        <v>523</v>
      </c>
      <c r="E1132" s="189" t="s">
        <v>1835</v>
      </c>
      <c r="F1132" s="190" t="s">
        <v>1836</v>
      </c>
      <c r="G1132" s="191" t="s">
        <v>338</v>
      </c>
      <c r="H1132" s="192">
        <v>314.39699999999999</v>
      </c>
      <c r="I1132" s="193"/>
      <c r="J1132" s="194">
        <f>ROUND(I1132*H1132,2)</f>
        <v>0</v>
      </c>
      <c r="K1132" s="195"/>
      <c r="L1132" s="196"/>
      <c r="M1132" s="197" t="s">
        <v>1</v>
      </c>
      <c r="N1132" s="198" t="s">
        <v>41</v>
      </c>
      <c r="P1132" s="154">
        <f>O1132*H1132</f>
        <v>0</v>
      </c>
      <c r="Q1132" s="154">
        <v>0</v>
      </c>
      <c r="R1132" s="154">
        <f>Q1132*H1132</f>
        <v>0</v>
      </c>
      <c r="S1132" s="154">
        <v>0</v>
      </c>
      <c r="T1132" s="155">
        <f>S1132*H1132</f>
        <v>0</v>
      </c>
      <c r="AR1132" s="156" t="s">
        <v>449</v>
      </c>
      <c r="AT1132" s="156" t="s">
        <v>523</v>
      </c>
      <c r="AU1132" s="156" t="s">
        <v>88</v>
      </c>
      <c r="AY1132" s="17" t="s">
        <v>273</v>
      </c>
      <c r="BE1132" s="157">
        <f>IF(N1132="základná",J1132,0)</f>
        <v>0</v>
      </c>
      <c r="BF1132" s="157">
        <f>IF(N1132="znížená",J1132,0)</f>
        <v>0</v>
      </c>
      <c r="BG1132" s="157">
        <f>IF(N1132="zákl. prenesená",J1132,0)</f>
        <v>0</v>
      </c>
      <c r="BH1132" s="157">
        <f>IF(N1132="zníž. prenesená",J1132,0)</f>
        <v>0</v>
      </c>
      <c r="BI1132" s="157">
        <f>IF(N1132="nulová",J1132,0)</f>
        <v>0</v>
      </c>
      <c r="BJ1132" s="17" t="s">
        <v>88</v>
      </c>
      <c r="BK1132" s="157">
        <f>ROUND(I1132*H1132,2)</f>
        <v>0</v>
      </c>
      <c r="BL1132" s="17" t="s">
        <v>375</v>
      </c>
      <c r="BM1132" s="156" t="s">
        <v>1837</v>
      </c>
    </row>
    <row r="1133" spans="2:65" s="12" customFormat="1" ht="22.5">
      <c r="B1133" s="158"/>
      <c r="D1133" s="159" t="s">
        <v>278</v>
      </c>
      <c r="E1133" s="160" t="s">
        <v>1</v>
      </c>
      <c r="F1133" s="161" t="s">
        <v>1838</v>
      </c>
      <c r="H1133" s="160" t="s">
        <v>1</v>
      </c>
      <c r="I1133" s="162"/>
      <c r="L1133" s="158"/>
      <c r="M1133" s="163"/>
      <c r="T1133" s="164"/>
      <c r="AT1133" s="160" t="s">
        <v>278</v>
      </c>
      <c r="AU1133" s="160" t="s">
        <v>88</v>
      </c>
      <c r="AV1133" s="12" t="s">
        <v>82</v>
      </c>
      <c r="AW1133" s="12" t="s">
        <v>32</v>
      </c>
      <c r="AX1133" s="12" t="s">
        <v>75</v>
      </c>
      <c r="AY1133" s="160" t="s">
        <v>273</v>
      </c>
    </row>
    <row r="1134" spans="2:65" s="14" customFormat="1">
      <c r="B1134" s="174"/>
      <c r="D1134" s="159" t="s">
        <v>278</v>
      </c>
      <c r="E1134" s="175" t="s">
        <v>1</v>
      </c>
      <c r="F1134" s="176" t="s">
        <v>1839</v>
      </c>
      <c r="H1134" s="177">
        <v>295.05</v>
      </c>
      <c r="I1134" s="178"/>
      <c r="L1134" s="174"/>
      <c r="M1134" s="179"/>
      <c r="T1134" s="180"/>
      <c r="AT1134" s="175" t="s">
        <v>278</v>
      </c>
      <c r="AU1134" s="175" t="s">
        <v>88</v>
      </c>
      <c r="AV1134" s="14" t="s">
        <v>88</v>
      </c>
      <c r="AW1134" s="14" t="s">
        <v>32</v>
      </c>
      <c r="AX1134" s="14" t="s">
        <v>75</v>
      </c>
      <c r="AY1134" s="175" t="s">
        <v>273</v>
      </c>
    </row>
    <row r="1135" spans="2:65" s="14" customFormat="1">
      <c r="B1135" s="174"/>
      <c r="D1135" s="159" t="s">
        <v>278</v>
      </c>
      <c r="E1135" s="175" t="s">
        <v>1</v>
      </c>
      <c r="F1135" s="176" t="s">
        <v>1840</v>
      </c>
      <c r="H1135" s="177">
        <v>19.347000000000001</v>
      </c>
      <c r="I1135" s="178"/>
      <c r="L1135" s="174"/>
      <c r="M1135" s="179"/>
      <c r="T1135" s="180"/>
      <c r="AT1135" s="175" t="s">
        <v>278</v>
      </c>
      <c r="AU1135" s="175" t="s">
        <v>88</v>
      </c>
      <c r="AV1135" s="14" t="s">
        <v>88</v>
      </c>
      <c r="AW1135" s="14" t="s">
        <v>32</v>
      </c>
      <c r="AX1135" s="14" t="s">
        <v>75</v>
      </c>
      <c r="AY1135" s="175" t="s">
        <v>273</v>
      </c>
    </row>
    <row r="1136" spans="2:65" s="13" customFormat="1">
      <c r="B1136" s="165"/>
      <c r="D1136" s="159" t="s">
        <v>278</v>
      </c>
      <c r="E1136" s="166" t="s">
        <v>1</v>
      </c>
      <c r="F1136" s="167" t="s">
        <v>285</v>
      </c>
      <c r="H1136" s="168">
        <v>314.39699999999999</v>
      </c>
      <c r="I1136" s="169"/>
      <c r="L1136" s="165"/>
      <c r="M1136" s="170"/>
      <c r="T1136" s="171"/>
      <c r="AT1136" s="166" t="s">
        <v>278</v>
      </c>
      <c r="AU1136" s="166" t="s">
        <v>88</v>
      </c>
      <c r="AV1136" s="13" t="s">
        <v>126</v>
      </c>
      <c r="AW1136" s="13" t="s">
        <v>32</v>
      </c>
      <c r="AX1136" s="13" t="s">
        <v>82</v>
      </c>
      <c r="AY1136" s="166" t="s">
        <v>273</v>
      </c>
    </row>
    <row r="1137" spans="2:65" s="1" customFormat="1" ht="21.75" customHeight="1">
      <c r="B1137" s="143"/>
      <c r="C1137" s="144" t="s">
        <v>1841</v>
      </c>
      <c r="D1137" s="144" t="s">
        <v>274</v>
      </c>
      <c r="E1137" s="145" t="s">
        <v>1842</v>
      </c>
      <c r="F1137" s="146" t="s">
        <v>1843</v>
      </c>
      <c r="G1137" s="147" t="s">
        <v>338</v>
      </c>
      <c r="H1137" s="148">
        <v>7.19</v>
      </c>
      <c r="I1137" s="149"/>
      <c r="J1137" s="150">
        <f>ROUND(I1137*H1137,2)</f>
        <v>0</v>
      </c>
      <c r="K1137" s="151"/>
      <c r="L1137" s="32"/>
      <c r="M1137" s="152" t="s">
        <v>1</v>
      </c>
      <c r="N1137" s="153" t="s">
        <v>41</v>
      </c>
      <c r="P1137" s="154">
        <f>O1137*H1137</f>
        <v>0</v>
      </c>
      <c r="Q1137" s="154">
        <v>1.0000000000000001E-5</v>
      </c>
      <c r="R1137" s="154">
        <f>Q1137*H1137</f>
        <v>7.1900000000000013E-5</v>
      </c>
      <c r="S1137" s="154">
        <v>0</v>
      </c>
      <c r="T1137" s="155">
        <f>S1137*H1137</f>
        <v>0</v>
      </c>
      <c r="AR1137" s="156" t="s">
        <v>375</v>
      </c>
      <c r="AT1137" s="156" t="s">
        <v>274</v>
      </c>
      <c r="AU1137" s="156" t="s">
        <v>88</v>
      </c>
      <c r="AY1137" s="17" t="s">
        <v>273</v>
      </c>
      <c r="BE1137" s="157">
        <f>IF(N1137="základná",J1137,0)</f>
        <v>0</v>
      </c>
      <c r="BF1137" s="157">
        <f>IF(N1137="znížená",J1137,0)</f>
        <v>0</v>
      </c>
      <c r="BG1137" s="157">
        <f>IF(N1137="zákl. prenesená",J1137,0)</f>
        <v>0</v>
      </c>
      <c r="BH1137" s="157">
        <f>IF(N1137="zníž. prenesená",J1137,0)</f>
        <v>0</v>
      </c>
      <c r="BI1137" s="157">
        <f>IF(N1137="nulová",J1137,0)</f>
        <v>0</v>
      </c>
      <c r="BJ1137" s="17" t="s">
        <v>88</v>
      </c>
      <c r="BK1137" s="157">
        <f>ROUND(I1137*H1137,2)</f>
        <v>0</v>
      </c>
      <c r="BL1137" s="17" t="s">
        <v>375</v>
      </c>
      <c r="BM1137" s="156" t="s">
        <v>1844</v>
      </c>
    </row>
    <row r="1138" spans="2:65" s="14" customFormat="1">
      <c r="B1138" s="174"/>
      <c r="D1138" s="159" t="s">
        <v>278</v>
      </c>
      <c r="E1138" s="175" t="s">
        <v>1</v>
      </c>
      <c r="F1138" s="176" t="s">
        <v>1845</v>
      </c>
      <c r="H1138" s="177">
        <v>7.19</v>
      </c>
      <c r="I1138" s="178"/>
      <c r="L1138" s="174"/>
      <c r="M1138" s="179"/>
      <c r="T1138" s="180"/>
      <c r="AT1138" s="175" t="s">
        <v>278</v>
      </c>
      <c r="AU1138" s="175" t="s">
        <v>88</v>
      </c>
      <c r="AV1138" s="14" t="s">
        <v>88</v>
      </c>
      <c r="AW1138" s="14" t="s">
        <v>32</v>
      </c>
      <c r="AX1138" s="14" t="s">
        <v>75</v>
      </c>
      <c r="AY1138" s="175" t="s">
        <v>273</v>
      </c>
    </row>
    <row r="1139" spans="2:65" s="13" customFormat="1">
      <c r="B1139" s="165"/>
      <c r="D1139" s="159" t="s">
        <v>278</v>
      </c>
      <c r="E1139" s="166" t="s">
        <v>1</v>
      </c>
      <c r="F1139" s="167" t="s">
        <v>285</v>
      </c>
      <c r="H1139" s="168">
        <v>7.19</v>
      </c>
      <c r="I1139" s="169"/>
      <c r="L1139" s="165"/>
      <c r="M1139" s="170"/>
      <c r="T1139" s="171"/>
      <c r="AT1139" s="166" t="s">
        <v>278</v>
      </c>
      <c r="AU1139" s="166" t="s">
        <v>88</v>
      </c>
      <c r="AV1139" s="13" t="s">
        <v>126</v>
      </c>
      <c r="AW1139" s="13" t="s">
        <v>32</v>
      </c>
      <c r="AX1139" s="13" t="s">
        <v>82</v>
      </c>
      <c r="AY1139" s="166" t="s">
        <v>273</v>
      </c>
    </row>
    <row r="1140" spans="2:65" s="1" customFormat="1" ht="24.2" customHeight="1">
      <c r="B1140" s="143"/>
      <c r="C1140" s="144" t="s">
        <v>1846</v>
      </c>
      <c r="D1140" s="144" t="s">
        <v>274</v>
      </c>
      <c r="E1140" s="145" t="s">
        <v>1847</v>
      </c>
      <c r="F1140" s="146" t="s">
        <v>1848</v>
      </c>
      <c r="G1140" s="147" t="s">
        <v>1095</v>
      </c>
      <c r="H1140" s="200"/>
      <c r="I1140" s="149"/>
      <c r="J1140" s="150">
        <f>ROUND(I1140*H1140,2)</f>
        <v>0</v>
      </c>
      <c r="K1140" s="151"/>
      <c r="L1140" s="32"/>
      <c r="M1140" s="152" t="s">
        <v>1</v>
      </c>
      <c r="N1140" s="153" t="s">
        <v>41</v>
      </c>
      <c r="P1140" s="154">
        <f>O1140*H1140</f>
        <v>0</v>
      </c>
      <c r="Q1140" s="154">
        <v>0</v>
      </c>
      <c r="R1140" s="154">
        <f>Q1140*H1140</f>
        <v>0</v>
      </c>
      <c r="S1140" s="154">
        <v>0</v>
      </c>
      <c r="T1140" s="155">
        <f>S1140*H1140</f>
        <v>0</v>
      </c>
      <c r="AR1140" s="156" t="s">
        <v>375</v>
      </c>
      <c r="AT1140" s="156" t="s">
        <v>274</v>
      </c>
      <c r="AU1140" s="156" t="s">
        <v>88</v>
      </c>
      <c r="AY1140" s="17" t="s">
        <v>273</v>
      </c>
      <c r="BE1140" s="157">
        <f>IF(N1140="základná",J1140,0)</f>
        <v>0</v>
      </c>
      <c r="BF1140" s="157">
        <f>IF(N1140="znížená",J1140,0)</f>
        <v>0</v>
      </c>
      <c r="BG1140" s="157">
        <f>IF(N1140="zákl. prenesená",J1140,0)</f>
        <v>0</v>
      </c>
      <c r="BH1140" s="157">
        <f>IF(N1140="zníž. prenesená",J1140,0)</f>
        <v>0</v>
      </c>
      <c r="BI1140" s="157">
        <f>IF(N1140="nulová",J1140,0)</f>
        <v>0</v>
      </c>
      <c r="BJ1140" s="17" t="s">
        <v>88</v>
      </c>
      <c r="BK1140" s="157">
        <f>ROUND(I1140*H1140,2)</f>
        <v>0</v>
      </c>
      <c r="BL1140" s="17" t="s">
        <v>375</v>
      </c>
      <c r="BM1140" s="156" t="s">
        <v>1849</v>
      </c>
    </row>
    <row r="1141" spans="2:65" s="11" customFormat="1" ht="22.9" customHeight="1">
      <c r="B1141" s="133"/>
      <c r="D1141" s="134" t="s">
        <v>74</v>
      </c>
      <c r="E1141" s="172" t="s">
        <v>1850</v>
      </c>
      <c r="F1141" s="172" t="s">
        <v>1851</v>
      </c>
      <c r="I1141" s="136"/>
      <c r="J1141" s="173">
        <f>BK1141</f>
        <v>0</v>
      </c>
      <c r="L1141" s="133"/>
      <c r="M1141" s="138"/>
      <c r="P1141" s="139">
        <f>SUM(P1142:P1167)</f>
        <v>0</v>
      </c>
      <c r="R1141" s="139">
        <f>SUM(R1142:R1167)</f>
        <v>3.8162396200000002</v>
      </c>
      <c r="T1141" s="140">
        <f>SUM(T1142:T1167)</f>
        <v>0</v>
      </c>
      <c r="AR1141" s="134" t="s">
        <v>88</v>
      </c>
      <c r="AT1141" s="141" t="s">
        <v>74</v>
      </c>
      <c r="AU1141" s="141" t="s">
        <v>82</v>
      </c>
      <c r="AY1141" s="134" t="s">
        <v>273</v>
      </c>
      <c r="BK1141" s="142">
        <f>SUM(BK1142:BK1167)</f>
        <v>0</v>
      </c>
    </row>
    <row r="1142" spans="2:65" s="1" customFormat="1" ht="37.9" customHeight="1">
      <c r="B1142" s="143"/>
      <c r="C1142" s="144" t="s">
        <v>1852</v>
      </c>
      <c r="D1142" s="144" t="s">
        <v>274</v>
      </c>
      <c r="E1142" s="145" t="s">
        <v>1853</v>
      </c>
      <c r="F1142" s="146" t="s">
        <v>1854</v>
      </c>
      <c r="G1142" s="147" t="s">
        <v>338</v>
      </c>
      <c r="H1142" s="148">
        <v>152.13200000000001</v>
      </c>
      <c r="I1142" s="149"/>
      <c r="J1142" s="150">
        <f>ROUND(I1142*H1142,2)</f>
        <v>0</v>
      </c>
      <c r="K1142" s="151"/>
      <c r="L1142" s="32"/>
      <c r="M1142" s="152" t="s">
        <v>1</v>
      </c>
      <c r="N1142" s="153" t="s">
        <v>41</v>
      </c>
      <c r="P1142" s="154">
        <f>O1142*H1142</f>
        <v>0</v>
      </c>
      <c r="Q1142" s="154">
        <v>2.9499999999999999E-3</v>
      </c>
      <c r="R1142" s="154">
        <f>Q1142*H1142</f>
        <v>0.4487894</v>
      </c>
      <c r="S1142" s="154">
        <v>0</v>
      </c>
      <c r="T1142" s="155">
        <f>S1142*H1142</f>
        <v>0</v>
      </c>
      <c r="AR1142" s="156" t="s">
        <v>375</v>
      </c>
      <c r="AT1142" s="156" t="s">
        <v>274</v>
      </c>
      <c r="AU1142" s="156" t="s">
        <v>88</v>
      </c>
      <c r="AY1142" s="17" t="s">
        <v>273</v>
      </c>
      <c r="BE1142" s="157">
        <f>IF(N1142="základná",J1142,0)</f>
        <v>0</v>
      </c>
      <c r="BF1142" s="157">
        <f>IF(N1142="znížená",J1142,0)</f>
        <v>0</v>
      </c>
      <c r="BG1142" s="157">
        <f>IF(N1142="zákl. prenesená",J1142,0)</f>
        <v>0</v>
      </c>
      <c r="BH1142" s="157">
        <f>IF(N1142="zníž. prenesená",J1142,0)</f>
        <v>0</v>
      </c>
      <c r="BI1142" s="157">
        <f>IF(N1142="nulová",J1142,0)</f>
        <v>0</v>
      </c>
      <c r="BJ1142" s="17" t="s">
        <v>88</v>
      </c>
      <c r="BK1142" s="157">
        <f>ROUND(I1142*H1142,2)</f>
        <v>0</v>
      </c>
      <c r="BL1142" s="17" t="s">
        <v>375</v>
      </c>
      <c r="BM1142" s="156" t="s">
        <v>1855</v>
      </c>
    </row>
    <row r="1143" spans="2:65" s="12" customFormat="1">
      <c r="B1143" s="158"/>
      <c r="D1143" s="159" t="s">
        <v>278</v>
      </c>
      <c r="E1143" s="160" t="s">
        <v>1</v>
      </c>
      <c r="F1143" s="161" t="s">
        <v>1856</v>
      </c>
      <c r="H1143" s="160" t="s">
        <v>1</v>
      </c>
      <c r="I1143" s="162"/>
      <c r="L1143" s="158"/>
      <c r="M1143" s="163"/>
      <c r="T1143" s="164"/>
      <c r="AT1143" s="160" t="s">
        <v>278</v>
      </c>
      <c r="AU1143" s="160" t="s">
        <v>88</v>
      </c>
      <c r="AV1143" s="12" t="s">
        <v>82</v>
      </c>
      <c r="AW1143" s="12" t="s">
        <v>32</v>
      </c>
      <c r="AX1143" s="12" t="s">
        <v>75</v>
      </c>
      <c r="AY1143" s="160" t="s">
        <v>273</v>
      </c>
    </row>
    <row r="1144" spans="2:65" s="14" customFormat="1">
      <c r="B1144" s="174"/>
      <c r="D1144" s="159" t="s">
        <v>278</v>
      </c>
      <c r="E1144" s="175" t="s">
        <v>1</v>
      </c>
      <c r="F1144" s="176" t="s">
        <v>1857</v>
      </c>
      <c r="H1144" s="177">
        <v>3.16</v>
      </c>
      <c r="I1144" s="178"/>
      <c r="L1144" s="174"/>
      <c r="M1144" s="179"/>
      <c r="T1144" s="180"/>
      <c r="AT1144" s="175" t="s">
        <v>278</v>
      </c>
      <c r="AU1144" s="175" t="s">
        <v>88</v>
      </c>
      <c r="AV1144" s="14" t="s">
        <v>88</v>
      </c>
      <c r="AW1144" s="14" t="s">
        <v>32</v>
      </c>
      <c r="AX1144" s="14" t="s">
        <v>75</v>
      </c>
      <c r="AY1144" s="175" t="s">
        <v>273</v>
      </c>
    </row>
    <row r="1145" spans="2:65" s="14" customFormat="1">
      <c r="B1145" s="174"/>
      <c r="D1145" s="159" t="s">
        <v>278</v>
      </c>
      <c r="E1145" s="175" t="s">
        <v>1</v>
      </c>
      <c r="F1145" s="176" t="s">
        <v>1858</v>
      </c>
      <c r="H1145" s="177">
        <v>17.940000000000001</v>
      </c>
      <c r="I1145" s="178"/>
      <c r="L1145" s="174"/>
      <c r="M1145" s="179"/>
      <c r="T1145" s="180"/>
      <c r="AT1145" s="175" t="s">
        <v>278</v>
      </c>
      <c r="AU1145" s="175" t="s">
        <v>88</v>
      </c>
      <c r="AV1145" s="14" t="s">
        <v>88</v>
      </c>
      <c r="AW1145" s="14" t="s">
        <v>32</v>
      </c>
      <c r="AX1145" s="14" t="s">
        <v>75</v>
      </c>
      <c r="AY1145" s="175" t="s">
        <v>273</v>
      </c>
    </row>
    <row r="1146" spans="2:65" s="14" customFormat="1">
      <c r="B1146" s="174"/>
      <c r="D1146" s="159" t="s">
        <v>278</v>
      </c>
      <c r="E1146" s="175" t="s">
        <v>1</v>
      </c>
      <c r="F1146" s="176" t="s">
        <v>1859</v>
      </c>
      <c r="H1146" s="177">
        <v>19.21</v>
      </c>
      <c r="I1146" s="178"/>
      <c r="L1146" s="174"/>
      <c r="M1146" s="179"/>
      <c r="T1146" s="180"/>
      <c r="AT1146" s="175" t="s">
        <v>278</v>
      </c>
      <c r="AU1146" s="175" t="s">
        <v>88</v>
      </c>
      <c r="AV1146" s="14" t="s">
        <v>88</v>
      </c>
      <c r="AW1146" s="14" t="s">
        <v>32</v>
      </c>
      <c r="AX1146" s="14" t="s">
        <v>75</v>
      </c>
      <c r="AY1146" s="175" t="s">
        <v>273</v>
      </c>
    </row>
    <row r="1147" spans="2:65" s="14" customFormat="1">
      <c r="B1147" s="174"/>
      <c r="D1147" s="159" t="s">
        <v>278</v>
      </c>
      <c r="E1147" s="175" t="s">
        <v>1</v>
      </c>
      <c r="F1147" s="176" t="s">
        <v>1860</v>
      </c>
      <c r="H1147" s="177">
        <v>14.32</v>
      </c>
      <c r="I1147" s="178"/>
      <c r="L1147" s="174"/>
      <c r="M1147" s="179"/>
      <c r="T1147" s="180"/>
      <c r="AT1147" s="175" t="s">
        <v>278</v>
      </c>
      <c r="AU1147" s="175" t="s">
        <v>88</v>
      </c>
      <c r="AV1147" s="14" t="s">
        <v>88</v>
      </c>
      <c r="AW1147" s="14" t="s">
        <v>32</v>
      </c>
      <c r="AX1147" s="14" t="s">
        <v>75</v>
      </c>
      <c r="AY1147" s="175" t="s">
        <v>273</v>
      </c>
    </row>
    <row r="1148" spans="2:65" s="14" customFormat="1">
      <c r="B1148" s="174"/>
      <c r="D1148" s="159" t="s">
        <v>278</v>
      </c>
      <c r="E1148" s="175" t="s">
        <v>1</v>
      </c>
      <c r="F1148" s="176" t="s">
        <v>1861</v>
      </c>
      <c r="H1148" s="177">
        <v>13.2</v>
      </c>
      <c r="I1148" s="178"/>
      <c r="L1148" s="174"/>
      <c r="M1148" s="179"/>
      <c r="T1148" s="180"/>
      <c r="AT1148" s="175" t="s">
        <v>278</v>
      </c>
      <c r="AU1148" s="175" t="s">
        <v>88</v>
      </c>
      <c r="AV1148" s="14" t="s">
        <v>88</v>
      </c>
      <c r="AW1148" s="14" t="s">
        <v>32</v>
      </c>
      <c r="AX1148" s="14" t="s">
        <v>75</v>
      </c>
      <c r="AY1148" s="175" t="s">
        <v>273</v>
      </c>
    </row>
    <row r="1149" spans="2:65" s="14" customFormat="1">
      <c r="B1149" s="174"/>
      <c r="D1149" s="159" t="s">
        <v>278</v>
      </c>
      <c r="E1149" s="175" t="s">
        <v>1</v>
      </c>
      <c r="F1149" s="176" t="s">
        <v>1862</v>
      </c>
      <c r="H1149" s="177">
        <v>14.72</v>
      </c>
      <c r="I1149" s="178"/>
      <c r="L1149" s="174"/>
      <c r="M1149" s="179"/>
      <c r="T1149" s="180"/>
      <c r="AT1149" s="175" t="s">
        <v>278</v>
      </c>
      <c r="AU1149" s="175" t="s">
        <v>88</v>
      </c>
      <c r="AV1149" s="14" t="s">
        <v>88</v>
      </c>
      <c r="AW1149" s="14" t="s">
        <v>32</v>
      </c>
      <c r="AX1149" s="14" t="s">
        <v>75</v>
      </c>
      <c r="AY1149" s="175" t="s">
        <v>273</v>
      </c>
    </row>
    <row r="1150" spans="2:65" s="14" customFormat="1">
      <c r="B1150" s="174"/>
      <c r="D1150" s="159" t="s">
        <v>278</v>
      </c>
      <c r="E1150" s="175" t="s">
        <v>1</v>
      </c>
      <c r="F1150" s="176" t="s">
        <v>1863</v>
      </c>
      <c r="H1150" s="177">
        <v>6.3019999999999996</v>
      </c>
      <c r="I1150" s="178"/>
      <c r="L1150" s="174"/>
      <c r="M1150" s="179"/>
      <c r="T1150" s="180"/>
      <c r="AT1150" s="175" t="s">
        <v>278</v>
      </c>
      <c r="AU1150" s="175" t="s">
        <v>88</v>
      </c>
      <c r="AV1150" s="14" t="s">
        <v>88</v>
      </c>
      <c r="AW1150" s="14" t="s">
        <v>32</v>
      </c>
      <c r="AX1150" s="14" t="s">
        <v>75</v>
      </c>
      <c r="AY1150" s="175" t="s">
        <v>273</v>
      </c>
    </row>
    <row r="1151" spans="2:65" s="14" customFormat="1">
      <c r="B1151" s="174"/>
      <c r="D1151" s="159" t="s">
        <v>278</v>
      </c>
      <c r="E1151" s="175" t="s">
        <v>1</v>
      </c>
      <c r="F1151" s="176" t="s">
        <v>1864</v>
      </c>
      <c r="H1151" s="177">
        <v>5.76</v>
      </c>
      <c r="I1151" s="178"/>
      <c r="L1151" s="174"/>
      <c r="M1151" s="179"/>
      <c r="T1151" s="180"/>
      <c r="AT1151" s="175" t="s">
        <v>278</v>
      </c>
      <c r="AU1151" s="175" t="s">
        <v>88</v>
      </c>
      <c r="AV1151" s="14" t="s">
        <v>88</v>
      </c>
      <c r="AW1151" s="14" t="s">
        <v>32</v>
      </c>
      <c r="AX1151" s="14" t="s">
        <v>75</v>
      </c>
      <c r="AY1151" s="175" t="s">
        <v>273</v>
      </c>
    </row>
    <row r="1152" spans="2:65" s="14" customFormat="1">
      <c r="B1152" s="174"/>
      <c r="D1152" s="159" t="s">
        <v>278</v>
      </c>
      <c r="E1152" s="175" t="s">
        <v>1</v>
      </c>
      <c r="F1152" s="176" t="s">
        <v>1865</v>
      </c>
      <c r="H1152" s="177">
        <v>22.36</v>
      </c>
      <c r="I1152" s="178"/>
      <c r="L1152" s="174"/>
      <c r="M1152" s="179"/>
      <c r="T1152" s="180"/>
      <c r="AT1152" s="175" t="s">
        <v>278</v>
      </c>
      <c r="AU1152" s="175" t="s">
        <v>88</v>
      </c>
      <c r="AV1152" s="14" t="s">
        <v>88</v>
      </c>
      <c r="AW1152" s="14" t="s">
        <v>32</v>
      </c>
      <c r="AX1152" s="14" t="s">
        <v>75</v>
      </c>
      <c r="AY1152" s="175" t="s">
        <v>273</v>
      </c>
    </row>
    <row r="1153" spans="2:65" s="14" customFormat="1">
      <c r="B1153" s="174"/>
      <c r="D1153" s="159" t="s">
        <v>278</v>
      </c>
      <c r="E1153" s="175" t="s">
        <v>1</v>
      </c>
      <c r="F1153" s="176" t="s">
        <v>1866</v>
      </c>
      <c r="H1153" s="177">
        <v>20.16</v>
      </c>
      <c r="I1153" s="178"/>
      <c r="L1153" s="174"/>
      <c r="M1153" s="179"/>
      <c r="T1153" s="180"/>
      <c r="AT1153" s="175" t="s">
        <v>278</v>
      </c>
      <c r="AU1153" s="175" t="s">
        <v>88</v>
      </c>
      <c r="AV1153" s="14" t="s">
        <v>88</v>
      </c>
      <c r="AW1153" s="14" t="s">
        <v>32</v>
      </c>
      <c r="AX1153" s="14" t="s">
        <v>75</v>
      </c>
      <c r="AY1153" s="175" t="s">
        <v>273</v>
      </c>
    </row>
    <row r="1154" spans="2:65" s="14" customFormat="1">
      <c r="B1154" s="174"/>
      <c r="D1154" s="159" t="s">
        <v>278</v>
      </c>
      <c r="E1154" s="175" t="s">
        <v>1</v>
      </c>
      <c r="F1154" s="176" t="s">
        <v>1867</v>
      </c>
      <c r="H1154" s="177">
        <v>15</v>
      </c>
      <c r="I1154" s="178"/>
      <c r="L1154" s="174"/>
      <c r="M1154" s="179"/>
      <c r="T1154" s="180"/>
      <c r="AT1154" s="175" t="s">
        <v>278</v>
      </c>
      <c r="AU1154" s="175" t="s">
        <v>88</v>
      </c>
      <c r="AV1154" s="14" t="s">
        <v>88</v>
      </c>
      <c r="AW1154" s="14" t="s">
        <v>32</v>
      </c>
      <c r="AX1154" s="14" t="s">
        <v>75</v>
      </c>
      <c r="AY1154" s="175" t="s">
        <v>273</v>
      </c>
    </row>
    <row r="1155" spans="2:65" s="13" customFormat="1">
      <c r="B1155" s="165"/>
      <c r="D1155" s="159" t="s">
        <v>278</v>
      </c>
      <c r="E1155" s="166" t="s">
        <v>160</v>
      </c>
      <c r="F1155" s="167" t="s">
        <v>285</v>
      </c>
      <c r="H1155" s="168">
        <v>152.13200000000001</v>
      </c>
      <c r="I1155" s="169"/>
      <c r="L1155" s="165"/>
      <c r="M1155" s="170"/>
      <c r="T1155" s="171"/>
      <c r="AT1155" s="166" t="s">
        <v>278</v>
      </c>
      <c r="AU1155" s="166" t="s">
        <v>88</v>
      </c>
      <c r="AV1155" s="13" t="s">
        <v>126</v>
      </c>
      <c r="AW1155" s="13" t="s">
        <v>32</v>
      </c>
      <c r="AX1155" s="13" t="s">
        <v>82</v>
      </c>
      <c r="AY1155" s="166" t="s">
        <v>273</v>
      </c>
    </row>
    <row r="1156" spans="2:65" s="1" customFormat="1" ht="21.75" customHeight="1">
      <c r="B1156" s="143"/>
      <c r="C1156" s="144" t="s">
        <v>1868</v>
      </c>
      <c r="D1156" s="144" t="s">
        <v>274</v>
      </c>
      <c r="E1156" s="145" t="s">
        <v>1869</v>
      </c>
      <c r="F1156" s="146" t="s">
        <v>1870</v>
      </c>
      <c r="G1156" s="147" t="s">
        <v>338</v>
      </c>
      <c r="H1156" s="148">
        <v>152.13200000000001</v>
      </c>
      <c r="I1156" s="149"/>
      <c r="J1156" s="150">
        <f>ROUND(I1156*H1156,2)</f>
        <v>0</v>
      </c>
      <c r="K1156" s="151"/>
      <c r="L1156" s="32"/>
      <c r="M1156" s="152" t="s">
        <v>1</v>
      </c>
      <c r="N1156" s="153" t="s">
        <v>41</v>
      </c>
      <c r="P1156" s="154">
        <f>O1156*H1156</f>
        <v>0</v>
      </c>
      <c r="Q1156" s="154">
        <v>0</v>
      </c>
      <c r="R1156" s="154">
        <f>Q1156*H1156</f>
        <v>0</v>
      </c>
      <c r="S1156" s="154">
        <v>0</v>
      </c>
      <c r="T1156" s="155">
        <f>S1156*H1156</f>
        <v>0</v>
      </c>
      <c r="AR1156" s="156" t="s">
        <v>375</v>
      </c>
      <c r="AT1156" s="156" t="s">
        <v>274</v>
      </c>
      <c r="AU1156" s="156" t="s">
        <v>88</v>
      </c>
      <c r="AY1156" s="17" t="s">
        <v>273</v>
      </c>
      <c r="BE1156" s="157">
        <f>IF(N1156="základná",J1156,0)</f>
        <v>0</v>
      </c>
      <c r="BF1156" s="157">
        <f>IF(N1156="znížená",J1156,0)</f>
        <v>0</v>
      </c>
      <c r="BG1156" s="157">
        <f>IF(N1156="zákl. prenesená",J1156,0)</f>
        <v>0</v>
      </c>
      <c r="BH1156" s="157">
        <f>IF(N1156="zníž. prenesená",J1156,0)</f>
        <v>0</v>
      </c>
      <c r="BI1156" s="157">
        <f>IF(N1156="nulová",J1156,0)</f>
        <v>0</v>
      </c>
      <c r="BJ1156" s="17" t="s">
        <v>88</v>
      </c>
      <c r="BK1156" s="157">
        <f>ROUND(I1156*H1156,2)</f>
        <v>0</v>
      </c>
      <c r="BL1156" s="17" t="s">
        <v>375</v>
      </c>
      <c r="BM1156" s="156" t="s">
        <v>1871</v>
      </c>
    </row>
    <row r="1157" spans="2:65" s="14" customFormat="1">
      <c r="B1157" s="174"/>
      <c r="D1157" s="159" t="s">
        <v>278</v>
      </c>
      <c r="E1157" s="175" t="s">
        <v>1</v>
      </c>
      <c r="F1157" s="176" t="s">
        <v>160</v>
      </c>
      <c r="H1157" s="177">
        <v>152.13200000000001</v>
      </c>
      <c r="I1157" s="178"/>
      <c r="L1157" s="174"/>
      <c r="M1157" s="179"/>
      <c r="T1157" s="180"/>
      <c r="AT1157" s="175" t="s">
        <v>278</v>
      </c>
      <c r="AU1157" s="175" t="s">
        <v>88</v>
      </c>
      <c r="AV1157" s="14" t="s">
        <v>88</v>
      </c>
      <c r="AW1157" s="14" t="s">
        <v>32</v>
      </c>
      <c r="AX1157" s="14" t="s">
        <v>82</v>
      </c>
      <c r="AY1157" s="175" t="s">
        <v>273</v>
      </c>
    </row>
    <row r="1158" spans="2:65" s="1" customFormat="1" ht="16.5" customHeight="1">
      <c r="B1158" s="143"/>
      <c r="C1158" s="144" t="s">
        <v>1872</v>
      </c>
      <c r="D1158" s="144" t="s">
        <v>274</v>
      </c>
      <c r="E1158" s="145" t="s">
        <v>1873</v>
      </c>
      <c r="F1158" s="146" t="s">
        <v>1874</v>
      </c>
      <c r="G1158" s="147" t="s">
        <v>338</v>
      </c>
      <c r="H1158" s="148">
        <v>152.13200000000001</v>
      </c>
      <c r="I1158" s="149"/>
      <c r="J1158" s="150">
        <f>ROUND(I1158*H1158,2)</f>
        <v>0</v>
      </c>
      <c r="K1158" s="151"/>
      <c r="L1158" s="32"/>
      <c r="M1158" s="152" t="s">
        <v>1</v>
      </c>
      <c r="N1158" s="153" t="s">
        <v>41</v>
      </c>
      <c r="P1158" s="154">
        <f>O1158*H1158</f>
        <v>0</v>
      </c>
      <c r="Q1158" s="154">
        <v>0</v>
      </c>
      <c r="R1158" s="154">
        <f>Q1158*H1158</f>
        <v>0</v>
      </c>
      <c r="S1158" s="154">
        <v>0</v>
      </c>
      <c r="T1158" s="155">
        <f>S1158*H1158</f>
        <v>0</v>
      </c>
      <c r="AR1158" s="156" t="s">
        <v>375</v>
      </c>
      <c r="AT1158" s="156" t="s">
        <v>274</v>
      </c>
      <c r="AU1158" s="156" t="s">
        <v>88</v>
      </c>
      <c r="AY1158" s="17" t="s">
        <v>273</v>
      </c>
      <c r="BE1158" s="157">
        <f>IF(N1158="základná",J1158,0)</f>
        <v>0</v>
      </c>
      <c r="BF1158" s="157">
        <f>IF(N1158="znížená",J1158,0)</f>
        <v>0</v>
      </c>
      <c r="BG1158" s="157">
        <f>IF(N1158="zákl. prenesená",J1158,0)</f>
        <v>0</v>
      </c>
      <c r="BH1158" s="157">
        <f>IF(N1158="zníž. prenesená",J1158,0)</f>
        <v>0</v>
      </c>
      <c r="BI1158" s="157">
        <f>IF(N1158="nulová",J1158,0)</f>
        <v>0</v>
      </c>
      <c r="BJ1158" s="17" t="s">
        <v>88</v>
      </c>
      <c r="BK1158" s="157">
        <f>ROUND(I1158*H1158,2)</f>
        <v>0</v>
      </c>
      <c r="BL1158" s="17" t="s">
        <v>375</v>
      </c>
      <c r="BM1158" s="156" t="s">
        <v>1875</v>
      </c>
    </row>
    <row r="1159" spans="2:65" s="14" customFormat="1">
      <c r="B1159" s="174"/>
      <c r="D1159" s="159" t="s">
        <v>278</v>
      </c>
      <c r="E1159" s="175" t="s">
        <v>1</v>
      </c>
      <c r="F1159" s="176" t="s">
        <v>160</v>
      </c>
      <c r="H1159" s="177">
        <v>152.13200000000001</v>
      </c>
      <c r="I1159" s="178"/>
      <c r="L1159" s="174"/>
      <c r="M1159" s="179"/>
      <c r="T1159" s="180"/>
      <c r="AT1159" s="175" t="s">
        <v>278</v>
      </c>
      <c r="AU1159" s="175" t="s">
        <v>88</v>
      </c>
      <c r="AV1159" s="14" t="s">
        <v>88</v>
      </c>
      <c r="AW1159" s="14" t="s">
        <v>32</v>
      </c>
      <c r="AX1159" s="14" t="s">
        <v>82</v>
      </c>
      <c r="AY1159" s="175" t="s">
        <v>273</v>
      </c>
    </row>
    <row r="1160" spans="2:65" s="1" customFormat="1" ht="16.5" customHeight="1">
      <c r="B1160" s="143"/>
      <c r="C1160" s="188" t="s">
        <v>1876</v>
      </c>
      <c r="D1160" s="188" t="s">
        <v>523</v>
      </c>
      <c r="E1160" s="189" t="s">
        <v>1877</v>
      </c>
      <c r="F1160" s="190" t="s">
        <v>1878</v>
      </c>
      <c r="G1160" s="191" t="s">
        <v>338</v>
      </c>
      <c r="H1160" s="192">
        <v>159.739</v>
      </c>
      <c r="I1160" s="193"/>
      <c r="J1160" s="194">
        <f>ROUND(I1160*H1160,2)</f>
        <v>0</v>
      </c>
      <c r="K1160" s="195"/>
      <c r="L1160" s="196"/>
      <c r="M1160" s="197" t="s">
        <v>1</v>
      </c>
      <c r="N1160" s="198" t="s">
        <v>41</v>
      </c>
      <c r="P1160" s="154">
        <f>O1160*H1160</f>
        <v>0</v>
      </c>
      <c r="Q1160" s="154">
        <v>2.1000000000000001E-2</v>
      </c>
      <c r="R1160" s="154">
        <f>Q1160*H1160</f>
        <v>3.3545190000000003</v>
      </c>
      <c r="S1160" s="154">
        <v>0</v>
      </c>
      <c r="T1160" s="155">
        <f>S1160*H1160</f>
        <v>0</v>
      </c>
      <c r="AR1160" s="156" t="s">
        <v>449</v>
      </c>
      <c r="AT1160" s="156" t="s">
        <v>523</v>
      </c>
      <c r="AU1160" s="156" t="s">
        <v>88</v>
      </c>
      <c r="AY1160" s="17" t="s">
        <v>273</v>
      </c>
      <c r="BE1160" s="157">
        <f>IF(N1160="základná",J1160,0)</f>
        <v>0</v>
      </c>
      <c r="BF1160" s="157">
        <f>IF(N1160="znížená",J1160,0)</f>
        <v>0</v>
      </c>
      <c r="BG1160" s="157">
        <f>IF(N1160="zákl. prenesená",J1160,0)</f>
        <v>0</v>
      </c>
      <c r="BH1160" s="157">
        <f>IF(N1160="zníž. prenesená",J1160,0)</f>
        <v>0</v>
      </c>
      <c r="BI1160" s="157">
        <f>IF(N1160="nulová",J1160,0)</f>
        <v>0</v>
      </c>
      <c r="BJ1160" s="17" t="s">
        <v>88</v>
      </c>
      <c r="BK1160" s="157">
        <f>ROUND(I1160*H1160,2)</f>
        <v>0</v>
      </c>
      <c r="BL1160" s="17" t="s">
        <v>375</v>
      </c>
      <c r="BM1160" s="156" t="s">
        <v>1879</v>
      </c>
    </row>
    <row r="1161" spans="2:65" s="14" customFormat="1">
      <c r="B1161" s="174"/>
      <c r="D1161" s="159" t="s">
        <v>278</v>
      </c>
      <c r="E1161" s="175" t="s">
        <v>1</v>
      </c>
      <c r="F1161" s="176" t="s">
        <v>1880</v>
      </c>
      <c r="H1161" s="177">
        <v>159.739</v>
      </c>
      <c r="I1161" s="178"/>
      <c r="L1161" s="174"/>
      <c r="M1161" s="179"/>
      <c r="T1161" s="180"/>
      <c r="AT1161" s="175" t="s">
        <v>278</v>
      </c>
      <c r="AU1161" s="175" t="s">
        <v>88</v>
      </c>
      <c r="AV1161" s="14" t="s">
        <v>88</v>
      </c>
      <c r="AW1161" s="14" t="s">
        <v>32</v>
      </c>
      <c r="AX1161" s="14" t="s">
        <v>75</v>
      </c>
      <c r="AY1161" s="175" t="s">
        <v>273</v>
      </c>
    </row>
    <row r="1162" spans="2:65" s="13" customFormat="1">
      <c r="B1162" s="165"/>
      <c r="D1162" s="159" t="s">
        <v>278</v>
      </c>
      <c r="E1162" s="166" t="s">
        <v>1</v>
      </c>
      <c r="F1162" s="167" t="s">
        <v>285</v>
      </c>
      <c r="H1162" s="168">
        <v>159.739</v>
      </c>
      <c r="I1162" s="169"/>
      <c r="L1162" s="165"/>
      <c r="M1162" s="170"/>
      <c r="T1162" s="171"/>
      <c r="AT1162" s="166" t="s">
        <v>278</v>
      </c>
      <c r="AU1162" s="166" t="s">
        <v>88</v>
      </c>
      <c r="AV1162" s="13" t="s">
        <v>126</v>
      </c>
      <c r="AW1162" s="13" t="s">
        <v>32</v>
      </c>
      <c r="AX1162" s="13" t="s">
        <v>82</v>
      </c>
      <c r="AY1162" s="166" t="s">
        <v>273</v>
      </c>
    </row>
    <row r="1163" spans="2:65" s="1" customFormat="1" ht="16.5" customHeight="1">
      <c r="B1163" s="143"/>
      <c r="C1163" s="144" t="s">
        <v>1881</v>
      </c>
      <c r="D1163" s="144" t="s">
        <v>274</v>
      </c>
      <c r="E1163" s="145" t="s">
        <v>1882</v>
      </c>
      <c r="F1163" s="146" t="s">
        <v>1883</v>
      </c>
      <c r="G1163" s="147" t="s">
        <v>338</v>
      </c>
      <c r="H1163" s="148">
        <v>152.13200000000001</v>
      </c>
      <c r="I1163" s="149"/>
      <c r="J1163" s="150">
        <f>ROUND(I1163*H1163,2)</f>
        <v>0</v>
      </c>
      <c r="K1163" s="151"/>
      <c r="L1163" s="32"/>
      <c r="M1163" s="152" t="s">
        <v>1</v>
      </c>
      <c r="N1163" s="153" t="s">
        <v>41</v>
      </c>
      <c r="P1163" s="154">
        <f>O1163*H1163</f>
        <v>0</v>
      </c>
      <c r="Q1163" s="154">
        <v>0</v>
      </c>
      <c r="R1163" s="154">
        <f>Q1163*H1163</f>
        <v>0</v>
      </c>
      <c r="S1163" s="154">
        <v>0</v>
      </c>
      <c r="T1163" s="155">
        <f>S1163*H1163</f>
        <v>0</v>
      </c>
      <c r="AR1163" s="156" t="s">
        <v>375</v>
      </c>
      <c r="AT1163" s="156" t="s">
        <v>274</v>
      </c>
      <c r="AU1163" s="156" t="s">
        <v>88</v>
      </c>
      <c r="AY1163" s="17" t="s">
        <v>273</v>
      </c>
      <c r="BE1163" s="157">
        <f>IF(N1163="základná",J1163,0)</f>
        <v>0</v>
      </c>
      <c r="BF1163" s="157">
        <f>IF(N1163="znížená",J1163,0)</f>
        <v>0</v>
      </c>
      <c r="BG1163" s="157">
        <f>IF(N1163="zákl. prenesená",J1163,0)</f>
        <v>0</v>
      </c>
      <c r="BH1163" s="157">
        <f>IF(N1163="zníž. prenesená",J1163,0)</f>
        <v>0</v>
      </c>
      <c r="BI1163" s="157">
        <f>IF(N1163="nulová",J1163,0)</f>
        <v>0</v>
      </c>
      <c r="BJ1163" s="17" t="s">
        <v>88</v>
      </c>
      <c r="BK1163" s="157">
        <f>ROUND(I1163*H1163,2)</f>
        <v>0</v>
      </c>
      <c r="BL1163" s="17" t="s">
        <v>375</v>
      </c>
      <c r="BM1163" s="156" t="s">
        <v>1884</v>
      </c>
    </row>
    <row r="1164" spans="2:65" s="14" customFormat="1">
      <c r="B1164" s="174"/>
      <c r="D1164" s="159" t="s">
        <v>278</v>
      </c>
      <c r="E1164" s="175" t="s">
        <v>1</v>
      </c>
      <c r="F1164" s="176" t="s">
        <v>160</v>
      </c>
      <c r="H1164" s="177">
        <v>152.13200000000001</v>
      </c>
      <c r="I1164" s="178"/>
      <c r="L1164" s="174"/>
      <c r="M1164" s="179"/>
      <c r="T1164" s="180"/>
      <c r="AT1164" s="175" t="s">
        <v>278</v>
      </c>
      <c r="AU1164" s="175" t="s">
        <v>88</v>
      </c>
      <c r="AV1164" s="14" t="s">
        <v>88</v>
      </c>
      <c r="AW1164" s="14" t="s">
        <v>32</v>
      </c>
      <c r="AX1164" s="14" t="s">
        <v>82</v>
      </c>
      <c r="AY1164" s="175" t="s">
        <v>273</v>
      </c>
    </row>
    <row r="1165" spans="2:65" s="1" customFormat="1" ht="16.5" customHeight="1">
      <c r="B1165" s="143"/>
      <c r="C1165" s="144" t="s">
        <v>1885</v>
      </c>
      <c r="D1165" s="144" t="s">
        <v>274</v>
      </c>
      <c r="E1165" s="145" t="s">
        <v>1886</v>
      </c>
      <c r="F1165" s="146" t="s">
        <v>1887</v>
      </c>
      <c r="G1165" s="147" t="s">
        <v>338</v>
      </c>
      <c r="H1165" s="148">
        <v>152.13200000000001</v>
      </c>
      <c r="I1165" s="149"/>
      <c r="J1165" s="150">
        <f>ROUND(I1165*H1165,2)</f>
        <v>0</v>
      </c>
      <c r="K1165" s="151"/>
      <c r="L1165" s="32"/>
      <c r="M1165" s="152" t="s">
        <v>1</v>
      </c>
      <c r="N1165" s="153" t="s">
        <v>41</v>
      </c>
      <c r="P1165" s="154">
        <f>O1165*H1165</f>
        <v>0</v>
      </c>
      <c r="Q1165" s="154">
        <v>8.5000000000000006E-5</v>
      </c>
      <c r="R1165" s="154">
        <f>Q1165*H1165</f>
        <v>1.2931220000000002E-2</v>
      </c>
      <c r="S1165" s="154">
        <v>0</v>
      </c>
      <c r="T1165" s="155">
        <f>S1165*H1165</f>
        <v>0</v>
      </c>
      <c r="AR1165" s="156" t="s">
        <v>375</v>
      </c>
      <c r="AT1165" s="156" t="s">
        <v>274</v>
      </c>
      <c r="AU1165" s="156" t="s">
        <v>88</v>
      </c>
      <c r="AY1165" s="17" t="s">
        <v>273</v>
      </c>
      <c r="BE1165" s="157">
        <f>IF(N1165="základná",J1165,0)</f>
        <v>0</v>
      </c>
      <c r="BF1165" s="157">
        <f>IF(N1165="znížená",J1165,0)</f>
        <v>0</v>
      </c>
      <c r="BG1165" s="157">
        <f>IF(N1165="zákl. prenesená",J1165,0)</f>
        <v>0</v>
      </c>
      <c r="BH1165" s="157">
        <f>IF(N1165="zníž. prenesená",J1165,0)</f>
        <v>0</v>
      </c>
      <c r="BI1165" s="157">
        <f>IF(N1165="nulová",J1165,0)</f>
        <v>0</v>
      </c>
      <c r="BJ1165" s="17" t="s">
        <v>88</v>
      </c>
      <c r="BK1165" s="157">
        <f>ROUND(I1165*H1165,2)</f>
        <v>0</v>
      </c>
      <c r="BL1165" s="17" t="s">
        <v>375</v>
      </c>
      <c r="BM1165" s="156" t="s">
        <v>1888</v>
      </c>
    </row>
    <row r="1166" spans="2:65" s="14" customFormat="1">
      <c r="B1166" s="174"/>
      <c r="D1166" s="159" t="s">
        <v>278</v>
      </c>
      <c r="E1166" s="175" t="s">
        <v>1</v>
      </c>
      <c r="F1166" s="176" t="s">
        <v>160</v>
      </c>
      <c r="H1166" s="177">
        <v>152.13200000000001</v>
      </c>
      <c r="I1166" s="178"/>
      <c r="L1166" s="174"/>
      <c r="M1166" s="179"/>
      <c r="T1166" s="180"/>
      <c r="AT1166" s="175" t="s">
        <v>278</v>
      </c>
      <c r="AU1166" s="175" t="s">
        <v>88</v>
      </c>
      <c r="AV1166" s="14" t="s">
        <v>88</v>
      </c>
      <c r="AW1166" s="14" t="s">
        <v>32</v>
      </c>
      <c r="AX1166" s="14" t="s">
        <v>82</v>
      </c>
      <c r="AY1166" s="175" t="s">
        <v>273</v>
      </c>
    </row>
    <row r="1167" spans="2:65" s="1" customFormat="1" ht="24.2" customHeight="1">
      <c r="B1167" s="143"/>
      <c r="C1167" s="144" t="s">
        <v>1889</v>
      </c>
      <c r="D1167" s="144" t="s">
        <v>274</v>
      </c>
      <c r="E1167" s="145" t="s">
        <v>1890</v>
      </c>
      <c r="F1167" s="146" t="s">
        <v>1891</v>
      </c>
      <c r="G1167" s="147" t="s">
        <v>1095</v>
      </c>
      <c r="H1167" s="200"/>
      <c r="I1167" s="149"/>
      <c r="J1167" s="150">
        <f>ROUND(I1167*H1167,2)</f>
        <v>0</v>
      </c>
      <c r="K1167" s="151"/>
      <c r="L1167" s="32"/>
      <c r="M1167" s="152" t="s">
        <v>1</v>
      </c>
      <c r="N1167" s="153" t="s">
        <v>41</v>
      </c>
      <c r="P1167" s="154">
        <f>O1167*H1167</f>
        <v>0</v>
      </c>
      <c r="Q1167" s="154">
        <v>0</v>
      </c>
      <c r="R1167" s="154">
        <f>Q1167*H1167</f>
        <v>0</v>
      </c>
      <c r="S1167" s="154">
        <v>0</v>
      </c>
      <c r="T1167" s="155">
        <f>S1167*H1167</f>
        <v>0</v>
      </c>
      <c r="AR1167" s="156" t="s">
        <v>375</v>
      </c>
      <c r="AT1167" s="156" t="s">
        <v>274</v>
      </c>
      <c r="AU1167" s="156" t="s">
        <v>88</v>
      </c>
      <c r="AY1167" s="17" t="s">
        <v>273</v>
      </c>
      <c r="BE1167" s="157">
        <f>IF(N1167="základná",J1167,0)</f>
        <v>0</v>
      </c>
      <c r="BF1167" s="157">
        <f>IF(N1167="znížená",J1167,0)</f>
        <v>0</v>
      </c>
      <c r="BG1167" s="157">
        <f>IF(N1167="zákl. prenesená",J1167,0)</f>
        <v>0</v>
      </c>
      <c r="BH1167" s="157">
        <f>IF(N1167="zníž. prenesená",J1167,0)</f>
        <v>0</v>
      </c>
      <c r="BI1167" s="157">
        <f>IF(N1167="nulová",J1167,0)</f>
        <v>0</v>
      </c>
      <c r="BJ1167" s="17" t="s">
        <v>88</v>
      </c>
      <c r="BK1167" s="157">
        <f>ROUND(I1167*H1167,2)</f>
        <v>0</v>
      </c>
      <c r="BL1167" s="17" t="s">
        <v>375</v>
      </c>
      <c r="BM1167" s="156" t="s">
        <v>1892</v>
      </c>
    </row>
    <row r="1168" spans="2:65" s="11" customFormat="1" ht="22.9" customHeight="1">
      <c r="B1168" s="133"/>
      <c r="D1168" s="134" t="s">
        <v>74</v>
      </c>
      <c r="E1168" s="172" t="s">
        <v>1893</v>
      </c>
      <c r="F1168" s="172" t="s">
        <v>1894</v>
      </c>
      <c r="I1168" s="136"/>
      <c r="J1168" s="173">
        <f>BK1168</f>
        <v>0</v>
      </c>
      <c r="L1168" s="133"/>
      <c r="M1168" s="138"/>
      <c r="P1168" s="139">
        <f>SUM(P1169:P1213)</f>
        <v>0</v>
      </c>
      <c r="R1168" s="139">
        <f>SUM(R1169:R1213)</f>
        <v>0.63252260169999985</v>
      </c>
      <c r="T1168" s="140">
        <f>SUM(T1169:T1213)</f>
        <v>0</v>
      </c>
      <c r="AR1168" s="134" t="s">
        <v>88</v>
      </c>
      <c r="AT1168" s="141" t="s">
        <v>74</v>
      </c>
      <c r="AU1168" s="141" t="s">
        <v>82</v>
      </c>
      <c r="AY1168" s="134" t="s">
        <v>273</v>
      </c>
      <c r="BK1168" s="142">
        <f>SUM(BK1169:BK1213)</f>
        <v>0</v>
      </c>
    </row>
    <row r="1169" spans="2:65" s="1" customFormat="1" ht="16.5" customHeight="1">
      <c r="B1169" s="143"/>
      <c r="C1169" s="144" t="s">
        <v>1895</v>
      </c>
      <c r="D1169" s="144" t="s">
        <v>274</v>
      </c>
      <c r="E1169" s="145" t="s">
        <v>1896</v>
      </c>
      <c r="F1169" s="146" t="s">
        <v>1897</v>
      </c>
      <c r="G1169" s="147" t="s">
        <v>338</v>
      </c>
      <c r="H1169" s="148">
        <v>15</v>
      </c>
      <c r="I1169" s="149"/>
      <c r="J1169" s="150">
        <f>ROUND(I1169*H1169,2)</f>
        <v>0</v>
      </c>
      <c r="K1169" s="151"/>
      <c r="L1169" s="32"/>
      <c r="M1169" s="152" t="s">
        <v>1</v>
      </c>
      <c r="N1169" s="153" t="s">
        <v>41</v>
      </c>
      <c r="P1169" s="154">
        <f>O1169*H1169</f>
        <v>0</v>
      </c>
      <c r="Q1169" s="154">
        <v>0</v>
      </c>
      <c r="R1169" s="154">
        <f>Q1169*H1169</f>
        <v>0</v>
      </c>
      <c r="S1169" s="154">
        <v>0</v>
      </c>
      <c r="T1169" s="155">
        <f>S1169*H1169</f>
        <v>0</v>
      </c>
      <c r="AR1169" s="156" t="s">
        <v>625</v>
      </c>
      <c r="AT1169" s="156" t="s">
        <v>274</v>
      </c>
      <c r="AU1169" s="156" t="s">
        <v>88</v>
      </c>
      <c r="AY1169" s="17" t="s">
        <v>273</v>
      </c>
      <c r="BE1169" s="157">
        <f>IF(N1169="základná",J1169,0)</f>
        <v>0</v>
      </c>
      <c r="BF1169" s="157">
        <f>IF(N1169="znížená",J1169,0)</f>
        <v>0</v>
      </c>
      <c r="BG1169" s="157">
        <f>IF(N1169="zákl. prenesená",J1169,0)</f>
        <v>0</v>
      </c>
      <c r="BH1169" s="157">
        <f>IF(N1169="zníž. prenesená",J1169,0)</f>
        <v>0</v>
      </c>
      <c r="BI1169" s="157">
        <f>IF(N1169="nulová",J1169,0)</f>
        <v>0</v>
      </c>
      <c r="BJ1169" s="17" t="s">
        <v>88</v>
      </c>
      <c r="BK1169" s="157">
        <f>ROUND(I1169*H1169,2)</f>
        <v>0</v>
      </c>
      <c r="BL1169" s="17" t="s">
        <v>625</v>
      </c>
      <c r="BM1169" s="156" t="s">
        <v>1898</v>
      </c>
    </row>
    <row r="1170" spans="2:65" s="14" customFormat="1">
      <c r="B1170" s="174"/>
      <c r="D1170" s="159" t="s">
        <v>278</v>
      </c>
      <c r="E1170" s="175" t="s">
        <v>1</v>
      </c>
      <c r="F1170" s="176" t="s">
        <v>1899</v>
      </c>
      <c r="H1170" s="177">
        <v>15</v>
      </c>
      <c r="I1170" s="178"/>
      <c r="L1170" s="174"/>
      <c r="M1170" s="179"/>
      <c r="T1170" s="180"/>
      <c r="AT1170" s="175" t="s">
        <v>278</v>
      </c>
      <c r="AU1170" s="175" t="s">
        <v>88</v>
      </c>
      <c r="AV1170" s="14" t="s">
        <v>88</v>
      </c>
      <c r="AW1170" s="14" t="s">
        <v>32</v>
      </c>
      <c r="AX1170" s="14" t="s">
        <v>82</v>
      </c>
      <c r="AY1170" s="175" t="s">
        <v>273</v>
      </c>
    </row>
    <row r="1171" spans="2:65" s="1" customFormat="1" ht="21.75" customHeight="1">
      <c r="B1171" s="143"/>
      <c r="C1171" s="188" t="s">
        <v>1900</v>
      </c>
      <c r="D1171" s="188" t="s">
        <v>523</v>
      </c>
      <c r="E1171" s="189" t="s">
        <v>1901</v>
      </c>
      <c r="F1171" s="190" t="s">
        <v>1902</v>
      </c>
      <c r="G1171" s="191" t="s">
        <v>1041</v>
      </c>
      <c r="H1171" s="192">
        <v>0.54</v>
      </c>
      <c r="I1171" s="193"/>
      <c r="J1171" s="194">
        <f>ROUND(I1171*H1171,2)</f>
        <v>0</v>
      </c>
      <c r="K1171" s="195"/>
      <c r="L1171" s="196"/>
      <c r="M1171" s="197" t="s">
        <v>1</v>
      </c>
      <c r="N1171" s="198" t="s">
        <v>41</v>
      </c>
      <c r="P1171" s="154">
        <f>O1171*H1171</f>
        <v>0</v>
      </c>
      <c r="Q1171" s="154">
        <v>1</v>
      </c>
      <c r="R1171" s="154">
        <f>Q1171*H1171</f>
        <v>0.54</v>
      </c>
      <c r="S1171" s="154">
        <v>0</v>
      </c>
      <c r="T1171" s="155">
        <f>S1171*H1171</f>
        <v>0</v>
      </c>
      <c r="AR1171" s="156" t="s">
        <v>1771</v>
      </c>
      <c r="AT1171" s="156" t="s">
        <v>523</v>
      </c>
      <c r="AU1171" s="156" t="s">
        <v>88</v>
      </c>
      <c r="AY1171" s="17" t="s">
        <v>273</v>
      </c>
      <c r="BE1171" s="157">
        <f>IF(N1171="základná",J1171,0)</f>
        <v>0</v>
      </c>
      <c r="BF1171" s="157">
        <f>IF(N1171="znížená",J1171,0)</f>
        <v>0</v>
      </c>
      <c r="BG1171" s="157">
        <f>IF(N1171="zákl. prenesená",J1171,0)</f>
        <v>0</v>
      </c>
      <c r="BH1171" s="157">
        <f>IF(N1171="zníž. prenesená",J1171,0)</f>
        <v>0</v>
      </c>
      <c r="BI1171" s="157">
        <f>IF(N1171="nulová",J1171,0)</f>
        <v>0</v>
      </c>
      <c r="BJ1171" s="17" t="s">
        <v>88</v>
      </c>
      <c r="BK1171" s="157">
        <f>ROUND(I1171*H1171,2)</f>
        <v>0</v>
      </c>
      <c r="BL1171" s="17" t="s">
        <v>625</v>
      </c>
      <c r="BM1171" s="156" t="s">
        <v>1903</v>
      </c>
    </row>
    <row r="1172" spans="2:65" s="14" customFormat="1">
      <c r="B1172" s="174"/>
      <c r="D1172" s="159" t="s">
        <v>278</v>
      </c>
      <c r="F1172" s="176" t="s">
        <v>1904</v>
      </c>
      <c r="H1172" s="177">
        <v>0.54</v>
      </c>
      <c r="I1172" s="178"/>
      <c r="L1172" s="174"/>
      <c r="M1172" s="179"/>
      <c r="T1172" s="180"/>
      <c r="AT1172" s="175" t="s">
        <v>278</v>
      </c>
      <c r="AU1172" s="175" t="s">
        <v>88</v>
      </c>
      <c r="AV1172" s="14" t="s">
        <v>88</v>
      </c>
      <c r="AW1172" s="14" t="s">
        <v>3</v>
      </c>
      <c r="AX1172" s="14" t="s">
        <v>82</v>
      </c>
      <c r="AY1172" s="175" t="s">
        <v>273</v>
      </c>
    </row>
    <row r="1173" spans="2:65" s="1" customFormat="1" ht="33" customHeight="1">
      <c r="B1173" s="143"/>
      <c r="C1173" s="144" t="s">
        <v>1905</v>
      </c>
      <c r="D1173" s="144" t="s">
        <v>274</v>
      </c>
      <c r="E1173" s="145" t="s">
        <v>1906</v>
      </c>
      <c r="F1173" s="146" t="s">
        <v>1907</v>
      </c>
      <c r="G1173" s="147" t="s">
        <v>338</v>
      </c>
      <c r="H1173" s="148">
        <v>20.495000000000001</v>
      </c>
      <c r="I1173" s="149"/>
      <c r="J1173" s="150">
        <f>ROUND(I1173*H1173,2)</f>
        <v>0</v>
      </c>
      <c r="K1173" s="151"/>
      <c r="L1173" s="32"/>
      <c r="M1173" s="152" t="s">
        <v>1</v>
      </c>
      <c r="N1173" s="153" t="s">
        <v>41</v>
      </c>
      <c r="P1173" s="154">
        <f>O1173*H1173</f>
        <v>0</v>
      </c>
      <c r="Q1173" s="154">
        <v>3.0268E-4</v>
      </c>
      <c r="R1173" s="154">
        <f>Q1173*H1173</f>
        <v>6.2034265999999999E-3</v>
      </c>
      <c r="S1173" s="154">
        <v>0</v>
      </c>
      <c r="T1173" s="155">
        <f>S1173*H1173</f>
        <v>0</v>
      </c>
      <c r="AR1173" s="156" t="s">
        <v>375</v>
      </c>
      <c r="AT1173" s="156" t="s">
        <v>274</v>
      </c>
      <c r="AU1173" s="156" t="s">
        <v>88</v>
      </c>
      <c r="AY1173" s="17" t="s">
        <v>273</v>
      </c>
      <c r="BE1173" s="157">
        <f>IF(N1173="základná",J1173,0)</f>
        <v>0</v>
      </c>
      <c r="BF1173" s="157">
        <f>IF(N1173="znížená",J1173,0)</f>
        <v>0</v>
      </c>
      <c r="BG1173" s="157">
        <f>IF(N1173="zákl. prenesená",J1173,0)</f>
        <v>0</v>
      </c>
      <c r="BH1173" s="157">
        <f>IF(N1173="zníž. prenesená",J1173,0)</f>
        <v>0</v>
      </c>
      <c r="BI1173" s="157">
        <f>IF(N1173="nulová",J1173,0)</f>
        <v>0</v>
      </c>
      <c r="BJ1173" s="17" t="s">
        <v>88</v>
      </c>
      <c r="BK1173" s="157">
        <f>ROUND(I1173*H1173,2)</f>
        <v>0</v>
      </c>
      <c r="BL1173" s="17" t="s">
        <v>375</v>
      </c>
      <c r="BM1173" s="156" t="s">
        <v>1908</v>
      </c>
    </row>
    <row r="1174" spans="2:65" s="14" customFormat="1">
      <c r="B1174" s="174"/>
      <c r="D1174" s="159" t="s">
        <v>278</v>
      </c>
      <c r="E1174" s="175" t="s">
        <v>1</v>
      </c>
      <c r="F1174" s="176" t="s">
        <v>1909</v>
      </c>
      <c r="H1174" s="177">
        <v>14.244999999999999</v>
      </c>
      <c r="I1174" s="178"/>
      <c r="L1174" s="174"/>
      <c r="M1174" s="179"/>
      <c r="T1174" s="180"/>
      <c r="AT1174" s="175" t="s">
        <v>278</v>
      </c>
      <c r="AU1174" s="175" t="s">
        <v>88</v>
      </c>
      <c r="AV1174" s="14" t="s">
        <v>88</v>
      </c>
      <c r="AW1174" s="14" t="s">
        <v>32</v>
      </c>
      <c r="AX1174" s="14" t="s">
        <v>75</v>
      </c>
      <c r="AY1174" s="175" t="s">
        <v>273</v>
      </c>
    </row>
    <row r="1175" spans="2:65" s="14" customFormat="1">
      <c r="B1175" s="174"/>
      <c r="D1175" s="159" t="s">
        <v>278</v>
      </c>
      <c r="E1175" s="175" t="s">
        <v>1</v>
      </c>
      <c r="F1175" s="176" t="s">
        <v>1910</v>
      </c>
      <c r="H1175" s="177">
        <v>6.25</v>
      </c>
      <c r="I1175" s="178"/>
      <c r="L1175" s="174"/>
      <c r="M1175" s="179"/>
      <c r="T1175" s="180"/>
      <c r="AT1175" s="175" t="s">
        <v>278</v>
      </c>
      <c r="AU1175" s="175" t="s">
        <v>88</v>
      </c>
      <c r="AV1175" s="14" t="s">
        <v>88</v>
      </c>
      <c r="AW1175" s="14" t="s">
        <v>32</v>
      </c>
      <c r="AX1175" s="14" t="s">
        <v>75</v>
      </c>
      <c r="AY1175" s="175" t="s">
        <v>273</v>
      </c>
    </row>
    <row r="1176" spans="2:65" s="13" customFormat="1">
      <c r="B1176" s="165"/>
      <c r="D1176" s="159" t="s">
        <v>278</v>
      </c>
      <c r="E1176" s="166" t="s">
        <v>1</v>
      </c>
      <c r="F1176" s="167" t="s">
        <v>285</v>
      </c>
      <c r="H1176" s="168">
        <v>20.495000000000001</v>
      </c>
      <c r="I1176" s="169"/>
      <c r="L1176" s="165"/>
      <c r="M1176" s="170"/>
      <c r="T1176" s="171"/>
      <c r="AT1176" s="166" t="s">
        <v>278</v>
      </c>
      <c r="AU1176" s="166" t="s">
        <v>88</v>
      </c>
      <c r="AV1176" s="13" t="s">
        <v>126</v>
      </c>
      <c r="AW1176" s="13" t="s">
        <v>32</v>
      </c>
      <c r="AX1176" s="13" t="s">
        <v>82</v>
      </c>
      <c r="AY1176" s="166" t="s">
        <v>273</v>
      </c>
    </row>
    <row r="1177" spans="2:65" s="1" customFormat="1" ht="24.2" customHeight="1">
      <c r="B1177" s="143"/>
      <c r="C1177" s="144" t="s">
        <v>193</v>
      </c>
      <c r="D1177" s="144" t="s">
        <v>274</v>
      </c>
      <c r="E1177" s="145" t="s">
        <v>1911</v>
      </c>
      <c r="F1177" s="146" t="s">
        <v>1912</v>
      </c>
      <c r="G1177" s="147" t="s">
        <v>338</v>
      </c>
      <c r="H1177" s="148">
        <v>35.494999999999997</v>
      </c>
      <c r="I1177" s="149"/>
      <c r="J1177" s="150">
        <f>ROUND(I1177*H1177,2)</f>
        <v>0</v>
      </c>
      <c r="K1177" s="151"/>
      <c r="L1177" s="32"/>
      <c r="M1177" s="152" t="s">
        <v>1</v>
      </c>
      <c r="N1177" s="153" t="s">
        <v>41</v>
      </c>
      <c r="P1177" s="154">
        <f>O1177*H1177</f>
        <v>0</v>
      </c>
      <c r="Q1177" s="154">
        <v>8.5999999999999998E-4</v>
      </c>
      <c r="R1177" s="154">
        <f>Q1177*H1177</f>
        <v>3.0525699999999996E-2</v>
      </c>
      <c r="S1177" s="154">
        <v>0</v>
      </c>
      <c r="T1177" s="155">
        <f>S1177*H1177</f>
        <v>0</v>
      </c>
      <c r="AR1177" s="156" t="s">
        <v>375</v>
      </c>
      <c r="AT1177" s="156" t="s">
        <v>274</v>
      </c>
      <c r="AU1177" s="156" t="s">
        <v>88</v>
      </c>
      <c r="AY1177" s="17" t="s">
        <v>273</v>
      </c>
      <c r="BE1177" s="157">
        <f>IF(N1177="základná",J1177,0)</f>
        <v>0</v>
      </c>
      <c r="BF1177" s="157">
        <f>IF(N1177="znížená",J1177,0)</f>
        <v>0</v>
      </c>
      <c r="BG1177" s="157">
        <f>IF(N1177="zákl. prenesená",J1177,0)</f>
        <v>0</v>
      </c>
      <c r="BH1177" s="157">
        <f>IF(N1177="zníž. prenesená",J1177,0)</f>
        <v>0</v>
      </c>
      <c r="BI1177" s="157">
        <f>IF(N1177="nulová",J1177,0)</f>
        <v>0</v>
      </c>
      <c r="BJ1177" s="17" t="s">
        <v>88</v>
      </c>
      <c r="BK1177" s="157">
        <f>ROUND(I1177*H1177,2)</f>
        <v>0</v>
      </c>
      <c r="BL1177" s="17" t="s">
        <v>375</v>
      </c>
      <c r="BM1177" s="156" t="s">
        <v>1913</v>
      </c>
    </row>
    <row r="1178" spans="2:65" s="14" customFormat="1">
      <c r="B1178" s="174"/>
      <c r="D1178" s="159" t="s">
        <v>278</v>
      </c>
      <c r="E1178" s="175" t="s">
        <v>1</v>
      </c>
      <c r="F1178" s="176" t="s">
        <v>1914</v>
      </c>
      <c r="H1178" s="177">
        <v>14.244999999999999</v>
      </c>
      <c r="I1178" s="178"/>
      <c r="L1178" s="174"/>
      <c r="M1178" s="179"/>
      <c r="T1178" s="180"/>
      <c r="AT1178" s="175" t="s">
        <v>278</v>
      </c>
      <c r="AU1178" s="175" t="s">
        <v>88</v>
      </c>
      <c r="AV1178" s="14" t="s">
        <v>88</v>
      </c>
      <c r="AW1178" s="14" t="s">
        <v>32</v>
      </c>
      <c r="AX1178" s="14" t="s">
        <v>75</v>
      </c>
      <c r="AY1178" s="175" t="s">
        <v>273</v>
      </c>
    </row>
    <row r="1179" spans="2:65" s="14" customFormat="1">
      <c r="B1179" s="174"/>
      <c r="D1179" s="159" t="s">
        <v>278</v>
      </c>
      <c r="E1179" s="175" t="s">
        <v>1</v>
      </c>
      <c r="F1179" s="176" t="s">
        <v>1915</v>
      </c>
      <c r="H1179" s="177">
        <v>15</v>
      </c>
      <c r="I1179" s="178"/>
      <c r="L1179" s="174"/>
      <c r="M1179" s="179"/>
      <c r="T1179" s="180"/>
      <c r="AT1179" s="175" t="s">
        <v>278</v>
      </c>
      <c r="AU1179" s="175" t="s">
        <v>88</v>
      </c>
      <c r="AV1179" s="14" t="s">
        <v>88</v>
      </c>
      <c r="AW1179" s="14" t="s">
        <v>32</v>
      </c>
      <c r="AX1179" s="14" t="s">
        <v>75</v>
      </c>
      <c r="AY1179" s="175" t="s">
        <v>273</v>
      </c>
    </row>
    <row r="1180" spans="2:65" s="14" customFormat="1">
      <c r="B1180" s="174"/>
      <c r="D1180" s="159" t="s">
        <v>278</v>
      </c>
      <c r="E1180" s="175" t="s">
        <v>1</v>
      </c>
      <c r="F1180" s="176" t="s">
        <v>1910</v>
      </c>
      <c r="H1180" s="177">
        <v>6.25</v>
      </c>
      <c r="I1180" s="178"/>
      <c r="L1180" s="174"/>
      <c r="M1180" s="179"/>
      <c r="T1180" s="180"/>
      <c r="AT1180" s="175" t="s">
        <v>278</v>
      </c>
      <c r="AU1180" s="175" t="s">
        <v>88</v>
      </c>
      <c r="AV1180" s="14" t="s">
        <v>88</v>
      </c>
      <c r="AW1180" s="14" t="s">
        <v>32</v>
      </c>
      <c r="AX1180" s="14" t="s">
        <v>75</v>
      </c>
      <c r="AY1180" s="175" t="s">
        <v>273</v>
      </c>
    </row>
    <row r="1181" spans="2:65" s="13" customFormat="1">
      <c r="B1181" s="165"/>
      <c r="D1181" s="159" t="s">
        <v>278</v>
      </c>
      <c r="E1181" s="166" t="s">
        <v>1</v>
      </c>
      <c r="F1181" s="167" t="s">
        <v>285</v>
      </c>
      <c r="H1181" s="168">
        <v>35.494999999999997</v>
      </c>
      <c r="I1181" s="169"/>
      <c r="L1181" s="165"/>
      <c r="M1181" s="170"/>
      <c r="T1181" s="171"/>
      <c r="AT1181" s="166" t="s">
        <v>278</v>
      </c>
      <c r="AU1181" s="166" t="s">
        <v>88</v>
      </c>
      <c r="AV1181" s="13" t="s">
        <v>126</v>
      </c>
      <c r="AW1181" s="13" t="s">
        <v>32</v>
      </c>
      <c r="AX1181" s="13" t="s">
        <v>82</v>
      </c>
      <c r="AY1181" s="166" t="s">
        <v>273</v>
      </c>
    </row>
    <row r="1182" spans="2:65" s="1" customFormat="1" ht="24.2" customHeight="1">
      <c r="B1182" s="143"/>
      <c r="C1182" s="144" t="s">
        <v>1916</v>
      </c>
      <c r="D1182" s="144" t="s">
        <v>274</v>
      </c>
      <c r="E1182" s="145" t="s">
        <v>1917</v>
      </c>
      <c r="F1182" s="146" t="s">
        <v>1918</v>
      </c>
      <c r="G1182" s="147" t="s">
        <v>338</v>
      </c>
      <c r="H1182" s="148">
        <v>35.494999999999997</v>
      </c>
      <c r="I1182" s="149"/>
      <c r="J1182" s="150">
        <f>ROUND(I1182*H1182,2)</f>
        <v>0</v>
      </c>
      <c r="K1182" s="151"/>
      <c r="L1182" s="32"/>
      <c r="M1182" s="152" t="s">
        <v>1</v>
      </c>
      <c r="N1182" s="153" t="s">
        <v>41</v>
      </c>
      <c r="P1182" s="154">
        <f>O1182*H1182</f>
        <v>0</v>
      </c>
      <c r="Q1182" s="154">
        <v>2.9898000000000001E-4</v>
      </c>
      <c r="R1182" s="154">
        <f>Q1182*H1182</f>
        <v>1.06122951E-2</v>
      </c>
      <c r="S1182" s="154">
        <v>0</v>
      </c>
      <c r="T1182" s="155">
        <f>S1182*H1182</f>
        <v>0</v>
      </c>
      <c r="AR1182" s="156" t="s">
        <v>375</v>
      </c>
      <c r="AT1182" s="156" t="s">
        <v>274</v>
      </c>
      <c r="AU1182" s="156" t="s">
        <v>88</v>
      </c>
      <c r="AY1182" s="17" t="s">
        <v>273</v>
      </c>
      <c r="BE1182" s="157">
        <f>IF(N1182="základná",J1182,0)</f>
        <v>0</v>
      </c>
      <c r="BF1182" s="157">
        <f>IF(N1182="znížená",J1182,0)</f>
        <v>0</v>
      </c>
      <c r="BG1182" s="157">
        <f>IF(N1182="zákl. prenesená",J1182,0)</f>
        <v>0</v>
      </c>
      <c r="BH1182" s="157">
        <f>IF(N1182="zníž. prenesená",J1182,0)</f>
        <v>0</v>
      </c>
      <c r="BI1182" s="157">
        <f>IF(N1182="nulová",J1182,0)</f>
        <v>0</v>
      </c>
      <c r="BJ1182" s="17" t="s">
        <v>88</v>
      </c>
      <c r="BK1182" s="157">
        <f>ROUND(I1182*H1182,2)</f>
        <v>0</v>
      </c>
      <c r="BL1182" s="17" t="s">
        <v>375</v>
      </c>
      <c r="BM1182" s="156" t="s">
        <v>1919</v>
      </c>
    </row>
    <row r="1183" spans="2:65" s="1" customFormat="1" ht="33" customHeight="1">
      <c r="B1183" s="143"/>
      <c r="C1183" s="144" t="s">
        <v>1920</v>
      </c>
      <c r="D1183" s="199" t="s">
        <v>274</v>
      </c>
      <c r="E1183" s="145" t="s">
        <v>1921</v>
      </c>
      <c r="F1183" s="146" t="s">
        <v>1922</v>
      </c>
      <c r="G1183" s="147" t="s">
        <v>338</v>
      </c>
      <c r="H1183" s="148">
        <v>1.3</v>
      </c>
      <c r="I1183" s="149"/>
      <c r="J1183" s="150">
        <f>ROUND(I1183*H1183,2)</f>
        <v>0</v>
      </c>
      <c r="K1183" s="151"/>
      <c r="L1183" s="32"/>
      <c r="M1183" s="152" t="s">
        <v>1</v>
      </c>
      <c r="N1183" s="153" t="s">
        <v>41</v>
      </c>
      <c r="P1183" s="154">
        <f>O1183*H1183</f>
        <v>0</v>
      </c>
      <c r="Q1183" s="154">
        <v>0</v>
      </c>
      <c r="R1183" s="154">
        <f>Q1183*H1183</f>
        <v>0</v>
      </c>
      <c r="S1183" s="154">
        <v>0</v>
      </c>
      <c r="T1183" s="155">
        <f>S1183*H1183</f>
        <v>0</v>
      </c>
      <c r="AR1183" s="156" t="s">
        <v>375</v>
      </c>
      <c r="AT1183" s="156" t="s">
        <v>274</v>
      </c>
      <c r="AU1183" s="156" t="s">
        <v>88</v>
      </c>
      <c r="AY1183" s="17" t="s">
        <v>273</v>
      </c>
      <c r="BE1183" s="157">
        <f>IF(N1183="základná",J1183,0)</f>
        <v>0</v>
      </c>
      <c r="BF1183" s="157">
        <f>IF(N1183="znížená",J1183,0)</f>
        <v>0</v>
      </c>
      <c r="BG1183" s="157">
        <f>IF(N1183="zákl. prenesená",J1183,0)</f>
        <v>0</v>
      </c>
      <c r="BH1183" s="157">
        <f>IF(N1183="zníž. prenesená",J1183,0)</f>
        <v>0</v>
      </c>
      <c r="BI1183" s="157">
        <f>IF(N1183="nulová",J1183,0)</f>
        <v>0</v>
      </c>
      <c r="BJ1183" s="17" t="s">
        <v>88</v>
      </c>
      <c r="BK1183" s="157">
        <f>ROUND(I1183*H1183,2)</f>
        <v>0</v>
      </c>
      <c r="BL1183" s="17" t="s">
        <v>375</v>
      </c>
      <c r="BM1183" s="156" t="s">
        <v>1923</v>
      </c>
    </row>
    <row r="1184" spans="2:65" s="14" customFormat="1">
      <c r="B1184" s="174"/>
      <c r="D1184" s="159" t="s">
        <v>278</v>
      </c>
      <c r="E1184" s="175" t="s">
        <v>1</v>
      </c>
      <c r="F1184" s="176" t="s">
        <v>1924</v>
      </c>
      <c r="H1184" s="177">
        <v>1.3</v>
      </c>
      <c r="I1184" s="178"/>
      <c r="L1184" s="174"/>
      <c r="M1184" s="179"/>
      <c r="T1184" s="180"/>
      <c r="AT1184" s="175" t="s">
        <v>278</v>
      </c>
      <c r="AU1184" s="175" t="s">
        <v>88</v>
      </c>
      <c r="AV1184" s="14" t="s">
        <v>88</v>
      </c>
      <c r="AW1184" s="14" t="s">
        <v>32</v>
      </c>
      <c r="AX1184" s="14" t="s">
        <v>75</v>
      </c>
      <c r="AY1184" s="175" t="s">
        <v>273</v>
      </c>
    </row>
    <row r="1185" spans="2:65" s="13" customFormat="1">
      <c r="B1185" s="165"/>
      <c r="D1185" s="159" t="s">
        <v>278</v>
      </c>
      <c r="E1185" s="166" t="s">
        <v>1</v>
      </c>
      <c r="F1185" s="167" t="s">
        <v>285</v>
      </c>
      <c r="H1185" s="168">
        <v>1.3</v>
      </c>
      <c r="I1185" s="169"/>
      <c r="L1185" s="165"/>
      <c r="M1185" s="170"/>
      <c r="T1185" s="171"/>
      <c r="AT1185" s="166" t="s">
        <v>278</v>
      </c>
      <c r="AU1185" s="166" t="s">
        <v>88</v>
      </c>
      <c r="AV1185" s="13" t="s">
        <v>126</v>
      </c>
      <c r="AW1185" s="13" t="s">
        <v>32</v>
      </c>
      <c r="AX1185" s="13" t="s">
        <v>82</v>
      </c>
      <c r="AY1185" s="166" t="s">
        <v>273</v>
      </c>
    </row>
    <row r="1186" spans="2:65" s="1" customFormat="1" ht="24.2" customHeight="1">
      <c r="B1186" s="143"/>
      <c r="C1186" s="144" t="s">
        <v>1925</v>
      </c>
      <c r="D1186" s="199" t="s">
        <v>274</v>
      </c>
      <c r="E1186" s="145" t="s">
        <v>1926</v>
      </c>
      <c r="F1186" s="146" t="s">
        <v>1927</v>
      </c>
      <c r="G1186" s="147" t="s">
        <v>338</v>
      </c>
      <c r="H1186" s="148">
        <v>1.3</v>
      </c>
      <c r="I1186" s="149"/>
      <c r="J1186" s="150">
        <f>ROUND(I1186*H1186,2)</f>
        <v>0</v>
      </c>
      <c r="K1186" s="151"/>
      <c r="L1186" s="32"/>
      <c r="M1186" s="152" t="s">
        <v>1</v>
      </c>
      <c r="N1186" s="153" t="s">
        <v>41</v>
      </c>
      <c r="P1186" s="154">
        <f>O1186*H1186</f>
        <v>0</v>
      </c>
      <c r="Q1186" s="154">
        <v>0</v>
      </c>
      <c r="R1186" s="154">
        <f>Q1186*H1186</f>
        <v>0</v>
      </c>
      <c r="S1186" s="154">
        <v>0</v>
      </c>
      <c r="T1186" s="155">
        <f>S1186*H1186</f>
        <v>0</v>
      </c>
      <c r="AR1186" s="156" t="s">
        <v>375</v>
      </c>
      <c r="AT1186" s="156" t="s">
        <v>274</v>
      </c>
      <c r="AU1186" s="156" t="s">
        <v>88</v>
      </c>
      <c r="AY1186" s="17" t="s">
        <v>273</v>
      </c>
      <c r="BE1186" s="157">
        <f>IF(N1186="základná",J1186,0)</f>
        <v>0</v>
      </c>
      <c r="BF1186" s="157">
        <f>IF(N1186="znížená",J1186,0)</f>
        <v>0</v>
      </c>
      <c r="BG1186" s="157">
        <f>IF(N1186="zákl. prenesená",J1186,0)</f>
        <v>0</v>
      </c>
      <c r="BH1186" s="157">
        <f>IF(N1186="zníž. prenesená",J1186,0)</f>
        <v>0</v>
      </c>
      <c r="BI1186" s="157">
        <f>IF(N1186="nulová",J1186,0)</f>
        <v>0</v>
      </c>
      <c r="BJ1186" s="17" t="s">
        <v>88</v>
      </c>
      <c r="BK1186" s="157">
        <f>ROUND(I1186*H1186,2)</f>
        <v>0</v>
      </c>
      <c r="BL1186" s="17" t="s">
        <v>375</v>
      </c>
      <c r="BM1186" s="156" t="s">
        <v>1928</v>
      </c>
    </row>
    <row r="1187" spans="2:65" s="1" customFormat="1" ht="33" customHeight="1">
      <c r="B1187" s="143"/>
      <c r="C1187" s="144" t="s">
        <v>1929</v>
      </c>
      <c r="D1187" s="144" t="s">
        <v>274</v>
      </c>
      <c r="E1187" s="145" t="s">
        <v>1930</v>
      </c>
      <c r="F1187" s="146" t="s">
        <v>1931</v>
      </c>
      <c r="G1187" s="147" t="s">
        <v>338</v>
      </c>
      <c r="H1187" s="148">
        <v>54.031999999999996</v>
      </c>
      <c r="I1187" s="149"/>
      <c r="J1187" s="150">
        <f>ROUND(I1187*H1187,2)</f>
        <v>0</v>
      </c>
      <c r="K1187" s="151"/>
      <c r="L1187" s="32"/>
      <c r="M1187" s="152" t="s">
        <v>1</v>
      </c>
      <c r="N1187" s="153" t="s">
        <v>41</v>
      </c>
      <c r="P1187" s="154">
        <f>O1187*H1187</f>
        <v>0</v>
      </c>
      <c r="Q1187" s="154">
        <v>2.4000000000000001E-4</v>
      </c>
      <c r="R1187" s="154">
        <f>Q1187*H1187</f>
        <v>1.2967679999999999E-2</v>
      </c>
      <c r="S1187" s="154">
        <v>0</v>
      </c>
      <c r="T1187" s="155">
        <f>S1187*H1187</f>
        <v>0</v>
      </c>
      <c r="AR1187" s="156" t="s">
        <v>375</v>
      </c>
      <c r="AT1187" s="156" t="s">
        <v>274</v>
      </c>
      <c r="AU1187" s="156" t="s">
        <v>88</v>
      </c>
      <c r="AY1187" s="17" t="s">
        <v>273</v>
      </c>
      <c r="BE1187" s="157">
        <f>IF(N1187="základná",J1187,0)</f>
        <v>0</v>
      </c>
      <c r="BF1187" s="157">
        <f>IF(N1187="znížená",J1187,0)</f>
        <v>0</v>
      </c>
      <c r="BG1187" s="157">
        <f>IF(N1187="zákl. prenesená",J1187,0)</f>
        <v>0</v>
      </c>
      <c r="BH1187" s="157">
        <f>IF(N1187="zníž. prenesená",J1187,0)</f>
        <v>0</v>
      </c>
      <c r="BI1187" s="157">
        <f>IF(N1187="nulová",J1187,0)</f>
        <v>0</v>
      </c>
      <c r="BJ1187" s="17" t="s">
        <v>88</v>
      </c>
      <c r="BK1187" s="157">
        <f>ROUND(I1187*H1187,2)</f>
        <v>0</v>
      </c>
      <c r="BL1187" s="17" t="s">
        <v>375</v>
      </c>
      <c r="BM1187" s="156" t="s">
        <v>1932</v>
      </c>
    </row>
    <row r="1188" spans="2:65" s="14" customFormat="1">
      <c r="B1188" s="174"/>
      <c r="D1188" s="159" t="s">
        <v>278</v>
      </c>
      <c r="E1188" s="175" t="s">
        <v>1</v>
      </c>
      <c r="F1188" s="176" t="s">
        <v>1933</v>
      </c>
      <c r="H1188" s="177">
        <v>54.031999999999996</v>
      </c>
      <c r="I1188" s="178"/>
      <c r="L1188" s="174"/>
      <c r="M1188" s="179"/>
      <c r="T1188" s="180"/>
      <c r="AT1188" s="175" t="s">
        <v>278</v>
      </c>
      <c r="AU1188" s="175" t="s">
        <v>88</v>
      </c>
      <c r="AV1188" s="14" t="s">
        <v>88</v>
      </c>
      <c r="AW1188" s="14" t="s">
        <v>32</v>
      </c>
      <c r="AX1188" s="14" t="s">
        <v>75</v>
      </c>
      <c r="AY1188" s="175" t="s">
        <v>273</v>
      </c>
    </row>
    <row r="1189" spans="2:65" s="13" customFormat="1">
      <c r="B1189" s="165"/>
      <c r="D1189" s="159" t="s">
        <v>278</v>
      </c>
      <c r="E1189" s="166" t="s">
        <v>225</v>
      </c>
      <c r="F1189" s="167" t="s">
        <v>285</v>
      </c>
      <c r="H1189" s="168">
        <v>54.031999999999996</v>
      </c>
      <c r="I1189" s="169"/>
      <c r="L1189" s="165"/>
      <c r="M1189" s="170"/>
      <c r="T1189" s="171"/>
      <c r="AT1189" s="166" t="s">
        <v>278</v>
      </c>
      <c r="AU1189" s="166" t="s">
        <v>88</v>
      </c>
      <c r="AV1189" s="13" t="s">
        <v>126</v>
      </c>
      <c r="AW1189" s="13" t="s">
        <v>32</v>
      </c>
      <c r="AX1189" s="13" t="s">
        <v>82</v>
      </c>
      <c r="AY1189" s="166" t="s">
        <v>273</v>
      </c>
    </row>
    <row r="1190" spans="2:65" s="1" customFormat="1" ht="24.2" customHeight="1">
      <c r="B1190" s="143"/>
      <c r="C1190" s="144" t="s">
        <v>1934</v>
      </c>
      <c r="D1190" s="144" t="s">
        <v>274</v>
      </c>
      <c r="E1190" s="145" t="s">
        <v>1935</v>
      </c>
      <c r="F1190" s="146" t="s">
        <v>1936</v>
      </c>
      <c r="G1190" s="147" t="s">
        <v>338</v>
      </c>
      <c r="H1190" s="148">
        <v>54.031999999999996</v>
      </c>
      <c r="I1190" s="149"/>
      <c r="J1190" s="150">
        <f>ROUND(I1190*H1190,2)</f>
        <v>0</v>
      </c>
      <c r="K1190" s="151"/>
      <c r="L1190" s="32"/>
      <c r="M1190" s="152" t="s">
        <v>1</v>
      </c>
      <c r="N1190" s="153" t="s">
        <v>41</v>
      </c>
      <c r="P1190" s="154">
        <f>O1190*H1190</f>
        <v>0</v>
      </c>
      <c r="Q1190" s="154">
        <v>8.0000000000000007E-5</v>
      </c>
      <c r="R1190" s="154">
        <f>Q1190*H1190</f>
        <v>4.3225600000000005E-3</v>
      </c>
      <c r="S1190" s="154">
        <v>0</v>
      </c>
      <c r="T1190" s="155">
        <f>S1190*H1190</f>
        <v>0</v>
      </c>
      <c r="AR1190" s="156" t="s">
        <v>375</v>
      </c>
      <c r="AT1190" s="156" t="s">
        <v>274</v>
      </c>
      <c r="AU1190" s="156" t="s">
        <v>88</v>
      </c>
      <c r="AY1190" s="17" t="s">
        <v>273</v>
      </c>
      <c r="BE1190" s="157">
        <f>IF(N1190="základná",J1190,0)</f>
        <v>0</v>
      </c>
      <c r="BF1190" s="157">
        <f>IF(N1190="znížená",J1190,0)</f>
        <v>0</v>
      </c>
      <c r="BG1190" s="157">
        <f>IF(N1190="zákl. prenesená",J1190,0)</f>
        <v>0</v>
      </c>
      <c r="BH1190" s="157">
        <f>IF(N1190="zníž. prenesená",J1190,0)</f>
        <v>0</v>
      </c>
      <c r="BI1190" s="157">
        <f>IF(N1190="nulová",J1190,0)</f>
        <v>0</v>
      </c>
      <c r="BJ1190" s="17" t="s">
        <v>88</v>
      </c>
      <c r="BK1190" s="157">
        <f>ROUND(I1190*H1190,2)</f>
        <v>0</v>
      </c>
      <c r="BL1190" s="17" t="s">
        <v>375</v>
      </c>
      <c r="BM1190" s="156" t="s">
        <v>1937</v>
      </c>
    </row>
    <row r="1191" spans="2:65" s="14" customFormat="1">
      <c r="B1191" s="174"/>
      <c r="D1191" s="159" t="s">
        <v>278</v>
      </c>
      <c r="E1191" s="175" t="s">
        <v>1</v>
      </c>
      <c r="F1191" s="176" t="s">
        <v>225</v>
      </c>
      <c r="H1191" s="177">
        <v>54.031999999999996</v>
      </c>
      <c r="I1191" s="178"/>
      <c r="L1191" s="174"/>
      <c r="M1191" s="179"/>
      <c r="T1191" s="180"/>
      <c r="AT1191" s="175" t="s">
        <v>278</v>
      </c>
      <c r="AU1191" s="175" t="s">
        <v>88</v>
      </c>
      <c r="AV1191" s="14" t="s">
        <v>88</v>
      </c>
      <c r="AW1191" s="14" t="s">
        <v>32</v>
      </c>
      <c r="AX1191" s="14" t="s">
        <v>82</v>
      </c>
      <c r="AY1191" s="175" t="s">
        <v>273</v>
      </c>
    </row>
    <row r="1192" spans="2:65" s="1" customFormat="1" ht="33" customHeight="1">
      <c r="B1192" s="143"/>
      <c r="C1192" s="144" t="s">
        <v>1938</v>
      </c>
      <c r="D1192" s="144" t="s">
        <v>274</v>
      </c>
      <c r="E1192" s="145" t="s">
        <v>1939</v>
      </c>
      <c r="F1192" s="146" t="s">
        <v>1922</v>
      </c>
      <c r="G1192" s="147" t="s">
        <v>338</v>
      </c>
      <c r="H1192" s="148">
        <v>23.4</v>
      </c>
      <c r="I1192" s="149"/>
      <c r="J1192" s="150">
        <f>ROUND(I1192*H1192,2)</f>
        <v>0</v>
      </c>
      <c r="K1192" s="151"/>
      <c r="L1192" s="32"/>
      <c r="M1192" s="152" t="s">
        <v>1</v>
      </c>
      <c r="N1192" s="153" t="s">
        <v>41</v>
      </c>
      <c r="P1192" s="154">
        <f>O1192*H1192</f>
        <v>0</v>
      </c>
      <c r="Q1192" s="154">
        <v>0</v>
      </c>
      <c r="R1192" s="154">
        <f>Q1192*H1192</f>
        <v>0</v>
      </c>
      <c r="S1192" s="154">
        <v>0</v>
      </c>
      <c r="T1192" s="155">
        <f>S1192*H1192</f>
        <v>0</v>
      </c>
      <c r="AR1192" s="156" t="s">
        <v>375</v>
      </c>
      <c r="AT1192" s="156" t="s">
        <v>274</v>
      </c>
      <c r="AU1192" s="156" t="s">
        <v>88</v>
      </c>
      <c r="AY1192" s="17" t="s">
        <v>273</v>
      </c>
      <c r="BE1192" s="157">
        <f>IF(N1192="základná",J1192,0)</f>
        <v>0</v>
      </c>
      <c r="BF1192" s="157">
        <f>IF(N1192="znížená",J1192,0)</f>
        <v>0</v>
      </c>
      <c r="BG1192" s="157">
        <f>IF(N1192="zákl. prenesená",J1192,0)</f>
        <v>0</v>
      </c>
      <c r="BH1192" s="157">
        <f>IF(N1192="zníž. prenesená",J1192,0)</f>
        <v>0</v>
      </c>
      <c r="BI1192" s="157">
        <f>IF(N1192="nulová",J1192,0)</f>
        <v>0</v>
      </c>
      <c r="BJ1192" s="17" t="s">
        <v>88</v>
      </c>
      <c r="BK1192" s="157">
        <f>ROUND(I1192*H1192,2)</f>
        <v>0</v>
      </c>
      <c r="BL1192" s="17" t="s">
        <v>375</v>
      </c>
      <c r="BM1192" s="156" t="s">
        <v>1940</v>
      </c>
    </row>
    <row r="1193" spans="2:65" s="14" customFormat="1">
      <c r="B1193" s="174"/>
      <c r="D1193" s="159" t="s">
        <v>278</v>
      </c>
      <c r="E1193" s="175" t="s">
        <v>1</v>
      </c>
      <c r="F1193" s="176" t="s">
        <v>1941</v>
      </c>
      <c r="H1193" s="177">
        <v>23.4</v>
      </c>
      <c r="I1193" s="178"/>
      <c r="L1193" s="174"/>
      <c r="M1193" s="179"/>
      <c r="T1193" s="180"/>
      <c r="AT1193" s="175" t="s">
        <v>278</v>
      </c>
      <c r="AU1193" s="175" t="s">
        <v>88</v>
      </c>
      <c r="AV1193" s="14" t="s">
        <v>88</v>
      </c>
      <c r="AW1193" s="14" t="s">
        <v>32</v>
      </c>
      <c r="AX1193" s="14" t="s">
        <v>75</v>
      </c>
      <c r="AY1193" s="175" t="s">
        <v>273</v>
      </c>
    </row>
    <row r="1194" spans="2:65" s="13" customFormat="1">
      <c r="B1194" s="165"/>
      <c r="D1194" s="159" t="s">
        <v>278</v>
      </c>
      <c r="E1194" s="166" t="s">
        <v>1</v>
      </c>
      <c r="F1194" s="167" t="s">
        <v>285</v>
      </c>
      <c r="H1194" s="168">
        <v>23.4</v>
      </c>
      <c r="I1194" s="169"/>
      <c r="L1194" s="165"/>
      <c r="M1194" s="170"/>
      <c r="T1194" s="171"/>
      <c r="AT1194" s="166" t="s">
        <v>278</v>
      </c>
      <c r="AU1194" s="166" t="s">
        <v>88</v>
      </c>
      <c r="AV1194" s="13" t="s">
        <v>126</v>
      </c>
      <c r="AW1194" s="13" t="s">
        <v>32</v>
      </c>
      <c r="AX1194" s="13" t="s">
        <v>82</v>
      </c>
      <c r="AY1194" s="166" t="s">
        <v>273</v>
      </c>
    </row>
    <row r="1195" spans="2:65" s="1" customFormat="1" ht="24.2" customHeight="1">
      <c r="B1195" s="143"/>
      <c r="C1195" s="144" t="s">
        <v>1942</v>
      </c>
      <c r="D1195" s="144" t="s">
        <v>274</v>
      </c>
      <c r="E1195" s="145" t="s">
        <v>1943</v>
      </c>
      <c r="F1195" s="146" t="s">
        <v>1944</v>
      </c>
      <c r="G1195" s="147" t="s">
        <v>338</v>
      </c>
      <c r="H1195" s="148">
        <v>23.4</v>
      </c>
      <c r="I1195" s="149"/>
      <c r="J1195" s="150">
        <f>ROUND(I1195*H1195,2)</f>
        <v>0</v>
      </c>
      <c r="K1195" s="151"/>
      <c r="L1195" s="32"/>
      <c r="M1195" s="152" t="s">
        <v>1</v>
      </c>
      <c r="N1195" s="153" t="s">
        <v>41</v>
      </c>
      <c r="P1195" s="154">
        <f>O1195*H1195</f>
        <v>0</v>
      </c>
      <c r="Q1195" s="154">
        <v>2.0783999999999999E-4</v>
      </c>
      <c r="R1195" s="154">
        <f>Q1195*H1195</f>
        <v>4.8634559999999995E-3</v>
      </c>
      <c r="S1195" s="154">
        <v>0</v>
      </c>
      <c r="T1195" s="155">
        <f>S1195*H1195</f>
        <v>0</v>
      </c>
      <c r="AR1195" s="156" t="s">
        <v>375</v>
      </c>
      <c r="AT1195" s="156" t="s">
        <v>274</v>
      </c>
      <c r="AU1195" s="156" t="s">
        <v>88</v>
      </c>
      <c r="AY1195" s="17" t="s">
        <v>273</v>
      </c>
      <c r="BE1195" s="157">
        <f>IF(N1195="základná",J1195,0)</f>
        <v>0</v>
      </c>
      <c r="BF1195" s="157">
        <f>IF(N1195="znížená",J1195,0)</f>
        <v>0</v>
      </c>
      <c r="BG1195" s="157">
        <f>IF(N1195="zákl. prenesená",J1195,0)</f>
        <v>0</v>
      </c>
      <c r="BH1195" s="157">
        <f>IF(N1195="zníž. prenesená",J1195,0)</f>
        <v>0</v>
      </c>
      <c r="BI1195" s="157">
        <f>IF(N1195="nulová",J1195,0)</f>
        <v>0</v>
      </c>
      <c r="BJ1195" s="17" t="s">
        <v>88</v>
      </c>
      <c r="BK1195" s="157">
        <f>ROUND(I1195*H1195,2)</f>
        <v>0</v>
      </c>
      <c r="BL1195" s="17" t="s">
        <v>375</v>
      </c>
      <c r="BM1195" s="156" t="s">
        <v>1945</v>
      </c>
    </row>
    <row r="1196" spans="2:65" s="1" customFormat="1" ht="24.2" customHeight="1">
      <c r="B1196" s="143"/>
      <c r="C1196" s="144" t="s">
        <v>1946</v>
      </c>
      <c r="D1196" s="144" t="s">
        <v>274</v>
      </c>
      <c r="E1196" s="145" t="s">
        <v>1935</v>
      </c>
      <c r="F1196" s="146" t="s">
        <v>1936</v>
      </c>
      <c r="G1196" s="147" t="s">
        <v>338</v>
      </c>
      <c r="H1196" s="148">
        <v>23.4</v>
      </c>
      <c r="I1196" s="149"/>
      <c r="J1196" s="150">
        <f>ROUND(I1196*H1196,2)</f>
        <v>0</v>
      </c>
      <c r="K1196" s="151"/>
      <c r="L1196" s="32"/>
      <c r="M1196" s="152" t="s">
        <v>1</v>
      </c>
      <c r="N1196" s="153" t="s">
        <v>41</v>
      </c>
      <c r="P1196" s="154">
        <f>O1196*H1196</f>
        <v>0</v>
      </c>
      <c r="Q1196" s="154">
        <v>8.0000000000000007E-5</v>
      </c>
      <c r="R1196" s="154">
        <f>Q1196*H1196</f>
        <v>1.872E-3</v>
      </c>
      <c r="S1196" s="154">
        <v>0</v>
      </c>
      <c r="T1196" s="155">
        <f>S1196*H1196</f>
        <v>0</v>
      </c>
      <c r="AR1196" s="156" t="s">
        <v>375</v>
      </c>
      <c r="AT1196" s="156" t="s">
        <v>274</v>
      </c>
      <c r="AU1196" s="156" t="s">
        <v>88</v>
      </c>
      <c r="AY1196" s="17" t="s">
        <v>273</v>
      </c>
      <c r="BE1196" s="157">
        <f>IF(N1196="základná",J1196,0)</f>
        <v>0</v>
      </c>
      <c r="BF1196" s="157">
        <f>IF(N1196="znížená",J1196,0)</f>
        <v>0</v>
      </c>
      <c r="BG1196" s="157">
        <f>IF(N1196="zákl. prenesená",J1196,0)</f>
        <v>0</v>
      </c>
      <c r="BH1196" s="157">
        <f>IF(N1196="zníž. prenesená",J1196,0)</f>
        <v>0</v>
      </c>
      <c r="BI1196" s="157">
        <f>IF(N1196="nulová",J1196,0)</f>
        <v>0</v>
      </c>
      <c r="BJ1196" s="17" t="s">
        <v>88</v>
      </c>
      <c r="BK1196" s="157">
        <f>ROUND(I1196*H1196,2)</f>
        <v>0</v>
      </c>
      <c r="BL1196" s="17" t="s">
        <v>375</v>
      </c>
      <c r="BM1196" s="156" t="s">
        <v>1947</v>
      </c>
    </row>
    <row r="1197" spans="2:65" s="1" customFormat="1" ht="24.2" customHeight="1">
      <c r="B1197" s="143"/>
      <c r="C1197" s="144" t="s">
        <v>1948</v>
      </c>
      <c r="D1197" s="144" t="s">
        <v>274</v>
      </c>
      <c r="E1197" s="145" t="s">
        <v>1949</v>
      </c>
      <c r="F1197" s="146" t="s">
        <v>1950</v>
      </c>
      <c r="G1197" s="147" t="s">
        <v>338</v>
      </c>
      <c r="H1197" s="148">
        <v>1</v>
      </c>
      <c r="I1197" s="149"/>
      <c r="J1197" s="150">
        <f>ROUND(I1197*H1197,2)</f>
        <v>0</v>
      </c>
      <c r="K1197" s="151"/>
      <c r="L1197" s="32"/>
      <c r="M1197" s="152" t="s">
        <v>1</v>
      </c>
      <c r="N1197" s="153" t="s">
        <v>41</v>
      </c>
      <c r="P1197" s="154">
        <f>O1197*H1197</f>
        <v>0</v>
      </c>
      <c r="Q1197" s="154">
        <v>1.3E-6</v>
      </c>
      <c r="R1197" s="154">
        <f>Q1197*H1197</f>
        <v>1.3E-6</v>
      </c>
      <c r="S1197" s="154">
        <v>0</v>
      </c>
      <c r="T1197" s="155">
        <f>S1197*H1197</f>
        <v>0</v>
      </c>
      <c r="AR1197" s="156" t="s">
        <v>375</v>
      </c>
      <c r="AT1197" s="156" t="s">
        <v>274</v>
      </c>
      <c r="AU1197" s="156" t="s">
        <v>88</v>
      </c>
      <c r="AY1197" s="17" t="s">
        <v>273</v>
      </c>
      <c r="BE1197" s="157">
        <f>IF(N1197="základná",J1197,0)</f>
        <v>0</v>
      </c>
      <c r="BF1197" s="157">
        <f>IF(N1197="znížená",J1197,0)</f>
        <v>0</v>
      </c>
      <c r="BG1197" s="157">
        <f>IF(N1197="zákl. prenesená",J1197,0)</f>
        <v>0</v>
      </c>
      <c r="BH1197" s="157">
        <f>IF(N1197="zníž. prenesená",J1197,0)</f>
        <v>0</v>
      </c>
      <c r="BI1197" s="157">
        <f>IF(N1197="nulová",J1197,0)</f>
        <v>0</v>
      </c>
      <c r="BJ1197" s="17" t="s">
        <v>88</v>
      </c>
      <c r="BK1197" s="157">
        <f>ROUND(I1197*H1197,2)</f>
        <v>0</v>
      </c>
      <c r="BL1197" s="17" t="s">
        <v>375</v>
      </c>
      <c r="BM1197" s="156" t="s">
        <v>1951</v>
      </c>
    </row>
    <row r="1198" spans="2:65" s="14" customFormat="1">
      <c r="B1198" s="174"/>
      <c r="D1198" s="159" t="s">
        <v>278</v>
      </c>
      <c r="E1198" s="175" t="s">
        <v>1</v>
      </c>
      <c r="F1198" s="176" t="s">
        <v>1952</v>
      </c>
      <c r="H1198" s="177">
        <v>1</v>
      </c>
      <c r="I1198" s="178"/>
      <c r="L1198" s="174"/>
      <c r="M1198" s="179"/>
      <c r="T1198" s="180"/>
      <c r="AT1198" s="175" t="s">
        <v>278</v>
      </c>
      <c r="AU1198" s="175" t="s">
        <v>88</v>
      </c>
      <c r="AV1198" s="14" t="s">
        <v>88</v>
      </c>
      <c r="AW1198" s="14" t="s">
        <v>32</v>
      </c>
      <c r="AX1198" s="14" t="s">
        <v>75</v>
      </c>
      <c r="AY1198" s="175" t="s">
        <v>273</v>
      </c>
    </row>
    <row r="1199" spans="2:65" s="13" customFormat="1">
      <c r="B1199" s="165"/>
      <c r="D1199" s="159" t="s">
        <v>278</v>
      </c>
      <c r="E1199" s="166" t="s">
        <v>1</v>
      </c>
      <c r="F1199" s="167" t="s">
        <v>285</v>
      </c>
      <c r="H1199" s="168">
        <v>1</v>
      </c>
      <c r="I1199" s="169"/>
      <c r="L1199" s="165"/>
      <c r="M1199" s="170"/>
      <c r="T1199" s="171"/>
      <c r="AT1199" s="166" t="s">
        <v>278</v>
      </c>
      <c r="AU1199" s="166" t="s">
        <v>88</v>
      </c>
      <c r="AV1199" s="13" t="s">
        <v>126</v>
      </c>
      <c r="AW1199" s="13" t="s">
        <v>32</v>
      </c>
      <c r="AX1199" s="13" t="s">
        <v>82</v>
      </c>
      <c r="AY1199" s="166" t="s">
        <v>273</v>
      </c>
    </row>
    <row r="1200" spans="2:65" s="1" customFormat="1" ht="37.9" customHeight="1">
      <c r="B1200" s="143"/>
      <c r="C1200" s="144" t="s">
        <v>1953</v>
      </c>
      <c r="D1200" s="144" t="s">
        <v>274</v>
      </c>
      <c r="E1200" s="145" t="s">
        <v>1954</v>
      </c>
      <c r="F1200" s="146" t="s">
        <v>1955</v>
      </c>
      <c r="G1200" s="147" t="s">
        <v>338</v>
      </c>
      <c r="H1200" s="148">
        <v>4.6639999999999997</v>
      </c>
      <c r="I1200" s="149"/>
      <c r="J1200" s="150">
        <f>ROUND(I1200*H1200,2)</f>
        <v>0</v>
      </c>
      <c r="K1200" s="151"/>
      <c r="L1200" s="32"/>
      <c r="M1200" s="152" t="s">
        <v>1</v>
      </c>
      <c r="N1200" s="153" t="s">
        <v>41</v>
      </c>
      <c r="P1200" s="154">
        <f>O1200*H1200</f>
        <v>0</v>
      </c>
      <c r="Q1200" s="154">
        <v>2.0999999999999999E-5</v>
      </c>
      <c r="R1200" s="154">
        <f>Q1200*H1200</f>
        <v>9.7943999999999982E-5</v>
      </c>
      <c r="S1200" s="154">
        <v>0</v>
      </c>
      <c r="T1200" s="155">
        <f>S1200*H1200</f>
        <v>0</v>
      </c>
      <c r="AR1200" s="156" t="s">
        <v>375</v>
      </c>
      <c r="AT1200" s="156" t="s">
        <v>274</v>
      </c>
      <c r="AU1200" s="156" t="s">
        <v>88</v>
      </c>
      <c r="AY1200" s="17" t="s">
        <v>273</v>
      </c>
      <c r="BE1200" s="157">
        <f>IF(N1200="základná",J1200,0)</f>
        <v>0</v>
      </c>
      <c r="BF1200" s="157">
        <f>IF(N1200="znížená",J1200,0)</f>
        <v>0</v>
      </c>
      <c r="BG1200" s="157">
        <f>IF(N1200="zákl. prenesená",J1200,0)</f>
        <v>0</v>
      </c>
      <c r="BH1200" s="157">
        <f>IF(N1200="zníž. prenesená",J1200,0)</f>
        <v>0</v>
      </c>
      <c r="BI1200" s="157">
        <f>IF(N1200="nulová",J1200,0)</f>
        <v>0</v>
      </c>
      <c r="BJ1200" s="17" t="s">
        <v>88</v>
      </c>
      <c r="BK1200" s="157">
        <f>ROUND(I1200*H1200,2)</f>
        <v>0</v>
      </c>
      <c r="BL1200" s="17" t="s">
        <v>375</v>
      </c>
      <c r="BM1200" s="156" t="s">
        <v>1956</v>
      </c>
    </row>
    <row r="1201" spans="2:65" s="14" customFormat="1">
      <c r="B1201" s="174"/>
      <c r="D1201" s="159" t="s">
        <v>278</v>
      </c>
      <c r="E1201" s="175" t="s">
        <v>1</v>
      </c>
      <c r="F1201" s="176" t="s">
        <v>1957</v>
      </c>
      <c r="H1201" s="177">
        <v>1.6160000000000001</v>
      </c>
      <c r="I1201" s="178"/>
      <c r="L1201" s="174"/>
      <c r="M1201" s="179"/>
      <c r="T1201" s="180"/>
      <c r="AT1201" s="175" t="s">
        <v>278</v>
      </c>
      <c r="AU1201" s="175" t="s">
        <v>88</v>
      </c>
      <c r="AV1201" s="14" t="s">
        <v>88</v>
      </c>
      <c r="AW1201" s="14" t="s">
        <v>32</v>
      </c>
      <c r="AX1201" s="14" t="s">
        <v>75</v>
      </c>
      <c r="AY1201" s="175" t="s">
        <v>273</v>
      </c>
    </row>
    <row r="1202" spans="2:65" s="14" customFormat="1">
      <c r="B1202" s="174"/>
      <c r="D1202" s="159" t="s">
        <v>278</v>
      </c>
      <c r="E1202" s="175" t="s">
        <v>1</v>
      </c>
      <c r="F1202" s="176" t="s">
        <v>1958</v>
      </c>
      <c r="H1202" s="177">
        <v>1.32</v>
      </c>
      <c r="I1202" s="178"/>
      <c r="L1202" s="174"/>
      <c r="M1202" s="179"/>
      <c r="T1202" s="180"/>
      <c r="AT1202" s="175" t="s">
        <v>278</v>
      </c>
      <c r="AU1202" s="175" t="s">
        <v>88</v>
      </c>
      <c r="AV1202" s="14" t="s">
        <v>88</v>
      </c>
      <c r="AW1202" s="14" t="s">
        <v>32</v>
      </c>
      <c r="AX1202" s="14" t="s">
        <v>75</v>
      </c>
      <c r="AY1202" s="175" t="s">
        <v>273</v>
      </c>
    </row>
    <row r="1203" spans="2:65" s="14" customFormat="1">
      <c r="B1203" s="174"/>
      <c r="D1203" s="159" t="s">
        <v>278</v>
      </c>
      <c r="E1203" s="175" t="s">
        <v>1</v>
      </c>
      <c r="F1203" s="176" t="s">
        <v>1959</v>
      </c>
      <c r="H1203" s="177">
        <v>1.728</v>
      </c>
      <c r="I1203" s="178"/>
      <c r="L1203" s="174"/>
      <c r="M1203" s="179"/>
      <c r="T1203" s="180"/>
      <c r="AT1203" s="175" t="s">
        <v>278</v>
      </c>
      <c r="AU1203" s="175" t="s">
        <v>88</v>
      </c>
      <c r="AV1203" s="14" t="s">
        <v>88</v>
      </c>
      <c r="AW1203" s="14" t="s">
        <v>32</v>
      </c>
      <c r="AX1203" s="14" t="s">
        <v>75</v>
      </c>
      <c r="AY1203" s="175" t="s">
        <v>273</v>
      </c>
    </row>
    <row r="1204" spans="2:65" s="13" customFormat="1">
      <c r="B1204" s="165"/>
      <c r="D1204" s="159" t="s">
        <v>278</v>
      </c>
      <c r="E1204" s="166" t="s">
        <v>1</v>
      </c>
      <c r="F1204" s="167" t="s">
        <v>1960</v>
      </c>
      <c r="H1204" s="168">
        <v>4.6639999999999997</v>
      </c>
      <c r="I1204" s="169"/>
      <c r="L1204" s="165"/>
      <c r="M1204" s="170"/>
      <c r="T1204" s="171"/>
      <c r="AT1204" s="166" t="s">
        <v>278</v>
      </c>
      <c r="AU1204" s="166" t="s">
        <v>88</v>
      </c>
      <c r="AV1204" s="13" t="s">
        <v>126</v>
      </c>
      <c r="AW1204" s="13" t="s">
        <v>32</v>
      </c>
      <c r="AX1204" s="13" t="s">
        <v>82</v>
      </c>
      <c r="AY1204" s="166" t="s">
        <v>273</v>
      </c>
    </row>
    <row r="1205" spans="2:65" s="1" customFormat="1" ht="24.2" customHeight="1">
      <c r="B1205" s="143"/>
      <c r="C1205" s="144" t="s">
        <v>1961</v>
      </c>
      <c r="D1205" s="144" t="s">
        <v>274</v>
      </c>
      <c r="E1205" s="145" t="s">
        <v>1962</v>
      </c>
      <c r="F1205" s="146" t="s">
        <v>1963</v>
      </c>
      <c r="G1205" s="147" t="s">
        <v>338</v>
      </c>
      <c r="H1205" s="148">
        <v>26</v>
      </c>
      <c r="I1205" s="149"/>
      <c r="J1205" s="150">
        <f>ROUND(I1205*H1205,2)</f>
        <v>0</v>
      </c>
      <c r="K1205" s="151"/>
      <c r="L1205" s="32"/>
      <c r="M1205" s="152" t="s">
        <v>1</v>
      </c>
      <c r="N1205" s="153" t="s">
        <v>41</v>
      </c>
      <c r="P1205" s="154">
        <f>O1205*H1205</f>
        <v>0</v>
      </c>
      <c r="Q1205" s="154">
        <v>2.3199999999999998E-6</v>
      </c>
      <c r="R1205" s="154">
        <f>Q1205*H1205</f>
        <v>6.0319999999999992E-5</v>
      </c>
      <c r="S1205" s="154">
        <v>0</v>
      </c>
      <c r="T1205" s="155">
        <f>S1205*H1205</f>
        <v>0</v>
      </c>
      <c r="AR1205" s="156" t="s">
        <v>375</v>
      </c>
      <c r="AT1205" s="156" t="s">
        <v>274</v>
      </c>
      <c r="AU1205" s="156" t="s">
        <v>88</v>
      </c>
      <c r="AY1205" s="17" t="s">
        <v>273</v>
      </c>
      <c r="BE1205" s="157">
        <f>IF(N1205="základná",J1205,0)</f>
        <v>0</v>
      </c>
      <c r="BF1205" s="157">
        <f>IF(N1205="znížená",J1205,0)</f>
        <v>0</v>
      </c>
      <c r="BG1205" s="157">
        <f>IF(N1205="zákl. prenesená",J1205,0)</f>
        <v>0</v>
      </c>
      <c r="BH1205" s="157">
        <f>IF(N1205="zníž. prenesená",J1205,0)</f>
        <v>0</v>
      </c>
      <c r="BI1205" s="157">
        <f>IF(N1205="nulová",J1205,0)</f>
        <v>0</v>
      </c>
      <c r="BJ1205" s="17" t="s">
        <v>88</v>
      </c>
      <c r="BK1205" s="157">
        <f>ROUND(I1205*H1205,2)</f>
        <v>0</v>
      </c>
      <c r="BL1205" s="17" t="s">
        <v>375</v>
      </c>
      <c r="BM1205" s="156" t="s">
        <v>1964</v>
      </c>
    </row>
    <row r="1206" spans="2:65" s="1" customFormat="1" ht="24.2" customHeight="1">
      <c r="B1206" s="143"/>
      <c r="C1206" s="144" t="s">
        <v>1965</v>
      </c>
      <c r="D1206" s="144" t="s">
        <v>274</v>
      </c>
      <c r="E1206" s="145" t="s">
        <v>1966</v>
      </c>
      <c r="F1206" s="146" t="s">
        <v>1967</v>
      </c>
      <c r="G1206" s="147" t="s">
        <v>338</v>
      </c>
      <c r="H1206" s="148">
        <v>26</v>
      </c>
      <c r="I1206" s="149"/>
      <c r="J1206" s="150">
        <f>ROUND(I1206*H1206,2)</f>
        <v>0</v>
      </c>
      <c r="K1206" s="151"/>
      <c r="L1206" s="32"/>
      <c r="M1206" s="152" t="s">
        <v>1</v>
      </c>
      <c r="N1206" s="153" t="s">
        <v>41</v>
      </c>
      <c r="P1206" s="154">
        <f>O1206*H1206</f>
        <v>0</v>
      </c>
      <c r="Q1206" s="154">
        <v>4.2371999999999999E-4</v>
      </c>
      <c r="R1206" s="154">
        <f>Q1206*H1206</f>
        <v>1.1016719999999999E-2</v>
      </c>
      <c r="S1206" s="154">
        <v>0</v>
      </c>
      <c r="T1206" s="155">
        <f>S1206*H1206</f>
        <v>0</v>
      </c>
      <c r="AR1206" s="156" t="s">
        <v>375</v>
      </c>
      <c r="AT1206" s="156" t="s">
        <v>274</v>
      </c>
      <c r="AU1206" s="156" t="s">
        <v>88</v>
      </c>
      <c r="AY1206" s="17" t="s">
        <v>273</v>
      </c>
      <c r="BE1206" s="157">
        <f>IF(N1206="základná",J1206,0)</f>
        <v>0</v>
      </c>
      <c r="BF1206" s="157">
        <f>IF(N1206="znížená",J1206,0)</f>
        <v>0</v>
      </c>
      <c r="BG1206" s="157">
        <f>IF(N1206="zákl. prenesená",J1206,0)</f>
        <v>0</v>
      </c>
      <c r="BH1206" s="157">
        <f>IF(N1206="zníž. prenesená",J1206,0)</f>
        <v>0</v>
      </c>
      <c r="BI1206" s="157">
        <f>IF(N1206="nulová",J1206,0)</f>
        <v>0</v>
      </c>
      <c r="BJ1206" s="17" t="s">
        <v>88</v>
      </c>
      <c r="BK1206" s="157">
        <f>ROUND(I1206*H1206,2)</f>
        <v>0</v>
      </c>
      <c r="BL1206" s="17" t="s">
        <v>375</v>
      </c>
      <c r="BM1206" s="156" t="s">
        <v>1968</v>
      </c>
    </row>
    <row r="1207" spans="2:65" s="12" customFormat="1">
      <c r="B1207" s="158"/>
      <c r="D1207" s="159" t="s">
        <v>278</v>
      </c>
      <c r="E1207" s="160" t="s">
        <v>1</v>
      </c>
      <c r="F1207" s="161" t="s">
        <v>1969</v>
      </c>
      <c r="H1207" s="160" t="s">
        <v>1</v>
      </c>
      <c r="I1207" s="162"/>
      <c r="L1207" s="158"/>
      <c r="M1207" s="163"/>
      <c r="T1207" s="164"/>
      <c r="AT1207" s="160" t="s">
        <v>278</v>
      </c>
      <c r="AU1207" s="160" t="s">
        <v>88</v>
      </c>
      <c r="AV1207" s="12" t="s">
        <v>82</v>
      </c>
      <c r="AW1207" s="12" t="s">
        <v>32</v>
      </c>
      <c r="AX1207" s="12" t="s">
        <v>75</v>
      </c>
      <c r="AY1207" s="160" t="s">
        <v>273</v>
      </c>
    </row>
    <row r="1208" spans="2:65" s="14" customFormat="1">
      <c r="B1208" s="174"/>
      <c r="D1208" s="159" t="s">
        <v>278</v>
      </c>
      <c r="E1208" s="175" t="s">
        <v>1</v>
      </c>
      <c r="F1208" s="176" t="s">
        <v>417</v>
      </c>
      <c r="H1208" s="177">
        <v>26</v>
      </c>
      <c r="I1208" s="178"/>
      <c r="L1208" s="174"/>
      <c r="M1208" s="179"/>
      <c r="T1208" s="180"/>
      <c r="AT1208" s="175" t="s">
        <v>278</v>
      </c>
      <c r="AU1208" s="175" t="s">
        <v>88</v>
      </c>
      <c r="AV1208" s="14" t="s">
        <v>88</v>
      </c>
      <c r="AW1208" s="14" t="s">
        <v>32</v>
      </c>
      <c r="AX1208" s="14" t="s">
        <v>75</v>
      </c>
      <c r="AY1208" s="175" t="s">
        <v>273</v>
      </c>
    </row>
    <row r="1209" spans="2:65" s="13" customFormat="1">
      <c r="B1209" s="165"/>
      <c r="D1209" s="159" t="s">
        <v>278</v>
      </c>
      <c r="E1209" s="166" t="s">
        <v>1970</v>
      </c>
      <c r="F1209" s="167" t="s">
        <v>285</v>
      </c>
      <c r="H1209" s="168">
        <v>26</v>
      </c>
      <c r="I1209" s="169"/>
      <c r="L1209" s="165"/>
      <c r="M1209" s="170"/>
      <c r="T1209" s="171"/>
      <c r="AT1209" s="166" t="s">
        <v>278</v>
      </c>
      <c r="AU1209" s="166" t="s">
        <v>88</v>
      </c>
      <c r="AV1209" s="13" t="s">
        <v>126</v>
      </c>
      <c r="AW1209" s="13" t="s">
        <v>32</v>
      </c>
      <c r="AX1209" s="13" t="s">
        <v>82</v>
      </c>
      <c r="AY1209" s="166" t="s">
        <v>273</v>
      </c>
    </row>
    <row r="1210" spans="2:65" s="1" customFormat="1" ht="24.2" customHeight="1">
      <c r="B1210" s="143"/>
      <c r="C1210" s="144" t="s">
        <v>1971</v>
      </c>
      <c r="D1210" s="144" t="s">
        <v>274</v>
      </c>
      <c r="E1210" s="145" t="s">
        <v>1972</v>
      </c>
      <c r="F1210" s="146" t="s">
        <v>1973</v>
      </c>
      <c r="G1210" s="147" t="s">
        <v>338</v>
      </c>
      <c r="H1210" s="148">
        <v>23.76</v>
      </c>
      <c r="I1210" s="149"/>
      <c r="J1210" s="150">
        <f>ROUND(I1210*H1210,2)</f>
        <v>0</v>
      </c>
      <c r="K1210" s="151"/>
      <c r="L1210" s="32"/>
      <c r="M1210" s="152" t="s">
        <v>1</v>
      </c>
      <c r="N1210" s="153" t="s">
        <v>41</v>
      </c>
      <c r="P1210" s="154">
        <f>O1210*H1210</f>
        <v>0</v>
      </c>
      <c r="Q1210" s="154">
        <v>4.2000000000000002E-4</v>
      </c>
      <c r="R1210" s="154">
        <f>Q1210*H1210</f>
        <v>9.9792000000000006E-3</v>
      </c>
      <c r="S1210" s="154">
        <v>0</v>
      </c>
      <c r="T1210" s="155">
        <f>S1210*H1210</f>
        <v>0</v>
      </c>
      <c r="AR1210" s="156" t="s">
        <v>375</v>
      </c>
      <c r="AT1210" s="156" t="s">
        <v>274</v>
      </c>
      <c r="AU1210" s="156" t="s">
        <v>88</v>
      </c>
      <c r="AY1210" s="17" t="s">
        <v>273</v>
      </c>
      <c r="BE1210" s="157">
        <f>IF(N1210="základná",J1210,0)</f>
        <v>0</v>
      </c>
      <c r="BF1210" s="157">
        <f>IF(N1210="znížená",J1210,0)</f>
        <v>0</v>
      </c>
      <c r="BG1210" s="157">
        <f>IF(N1210="zákl. prenesená",J1210,0)</f>
        <v>0</v>
      </c>
      <c r="BH1210" s="157">
        <f>IF(N1210="zníž. prenesená",J1210,0)</f>
        <v>0</v>
      </c>
      <c r="BI1210" s="157">
        <f>IF(N1210="nulová",J1210,0)</f>
        <v>0</v>
      </c>
      <c r="BJ1210" s="17" t="s">
        <v>88</v>
      </c>
      <c r="BK1210" s="157">
        <f>ROUND(I1210*H1210,2)</f>
        <v>0</v>
      </c>
      <c r="BL1210" s="17" t="s">
        <v>375</v>
      </c>
      <c r="BM1210" s="156" t="s">
        <v>1974</v>
      </c>
    </row>
    <row r="1211" spans="2:65" s="14" customFormat="1">
      <c r="B1211" s="174"/>
      <c r="D1211" s="159" t="s">
        <v>278</v>
      </c>
      <c r="E1211" s="175" t="s">
        <v>1</v>
      </c>
      <c r="F1211" s="176" t="s">
        <v>1975</v>
      </c>
      <c r="H1211" s="177">
        <v>23.76</v>
      </c>
      <c r="I1211" s="178"/>
      <c r="L1211" s="174"/>
      <c r="M1211" s="179"/>
      <c r="T1211" s="180"/>
      <c r="AT1211" s="175" t="s">
        <v>278</v>
      </c>
      <c r="AU1211" s="175" t="s">
        <v>88</v>
      </c>
      <c r="AV1211" s="14" t="s">
        <v>88</v>
      </c>
      <c r="AW1211" s="14" t="s">
        <v>32</v>
      </c>
      <c r="AX1211" s="14" t="s">
        <v>75</v>
      </c>
      <c r="AY1211" s="175" t="s">
        <v>273</v>
      </c>
    </row>
    <row r="1212" spans="2:65" s="15" customFormat="1">
      <c r="B1212" s="181"/>
      <c r="D1212" s="159" t="s">
        <v>278</v>
      </c>
      <c r="E1212" s="182" t="s">
        <v>1976</v>
      </c>
      <c r="F1212" s="183" t="s">
        <v>598</v>
      </c>
      <c r="H1212" s="184">
        <v>23.76</v>
      </c>
      <c r="I1212" s="185"/>
      <c r="L1212" s="181"/>
      <c r="M1212" s="186"/>
      <c r="T1212" s="187"/>
      <c r="AT1212" s="182" t="s">
        <v>278</v>
      </c>
      <c r="AU1212" s="182" t="s">
        <v>88</v>
      </c>
      <c r="AV1212" s="15" t="s">
        <v>104</v>
      </c>
      <c r="AW1212" s="15" t="s">
        <v>32</v>
      </c>
      <c r="AX1212" s="15" t="s">
        <v>75</v>
      </c>
      <c r="AY1212" s="182" t="s">
        <v>273</v>
      </c>
    </row>
    <row r="1213" spans="2:65" s="13" customFormat="1">
      <c r="B1213" s="165"/>
      <c r="D1213" s="159" t="s">
        <v>278</v>
      </c>
      <c r="E1213" s="166" t="s">
        <v>1</v>
      </c>
      <c r="F1213" s="167" t="s">
        <v>285</v>
      </c>
      <c r="H1213" s="168">
        <v>23.76</v>
      </c>
      <c r="I1213" s="169"/>
      <c r="L1213" s="165"/>
      <c r="M1213" s="170"/>
      <c r="T1213" s="171"/>
      <c r="AT1213" s="166" t="s">
        <v>278</v>
      </c>
      <c r="AU1213" s="166" t="s">
        <v>88</v>
      </c>
      <c r="AV1213" s="13" t="s">
        <v>126</v>
      </c>
      <c r="AW1213" s="13" t="s">
        <v>32</v>
      </c>
      <c r="AX1213" s="13" t="s">
        <v>82</v>
      </c>
      <c r="AY1213" s="166" t="s">
        <v>273</v>
      </c>
    </row>
    <row r="1214" spans="2:65" s="11" customFormat="1" ht="22.9" customHeight="1">
      <c r="B1214" s="133"/>
      <c r="D1214" s="134" t="s">
        <v>74</v>
      </c>
      <c r="E1214" s="172" t="s">
        <v>1977</v>
      </c>
      <c r="F1214" s="172" t="s">
        <v>1978</v>
      </c>
      <c r="I1214" s="136"/>
      <c r="J1214" s="173">
        <f>BK1214</f>
        <v>0</v>
      </c>
      <c r="L1214" s="133"/>
      <c r="M1214" s="138"/>
      <c r="P1214" s="139">
        <f>SUM(P1215:P1243)</f>
        <v>0</v>
      </c>
      <c r="R1214" s="139">
        <f>SUM(R1215:R1243)</f>
        <v>1.81664856</v>
      </c>
      <c r="T1214" s="140">
        <f>SUM(T1215:T1243)</f>
        <v>0</v>
      </c>
      <c r="AR1214" s="134" t="s">
        <v>88</v>
      </c>
      <c r="AT1214" s="141" t="s">
        <v>74</v>
      </c>
      <c r="AU1214" s="141" t="s">
        <v>82</v>
      </c>
      <c r="AY1214" s="134" t="s">
        <v>273</v>
      </c>
      <c r="BK1214" s="142">
        <f>SUM(BK1215:BK1243)</f>
        <v>0</v>
      </c>
    </row>
    <row r="1215" spans="2:65" s="1" customFormat="1" ht="21.75" customHeight="1">
      <c r="B1215" s="143"/>
      <c r="C1215" s="144" t="s">
        <v>1979</v>
      </c>
      <c r="D1215" s="144" t="s">
        <v>274</v>
      </c>
      <c r="E1215" s="145" t="s">
        <v>1980</v>
      </c>
      <c r="F1215" s="146" t="s">
        <v>1981</v>
      </c>
      <c r="G1215" s="147" t="s">
        <v>338</v>
      </c>
      <c r="H1215" s="148">
        <v>2925.585</v>
      </c>
      <c r="I1215" s="149"/>
      <c r="J1215" s="150">
        <f>ROUND(I1215*H1215,2)</f>
        <v>0</v>
      </c>
      <c r="K1215" s="151"/>
      <c r="L1215" s="32"/>
      <c r="M1215" s="152" t="s">
        <v>1</v>
      </c>
      <c r="N1215" s="153" t="s">
        <v>41</v>
      </c>
      <c r="P1215" s="154">
        <f>O1215*H1215</f>
        <v>0</v>
      </c>
      <c r="Q1215" s="154">
        <v>0</v>
      </c>
      <c r="R1215" s="154">
        <f>Q1215*H1215</f>
        <v>0</v>
      </c>
      <c r="S1215" s="154">
        <v>0</v>
      </c>
      <c r="T1215" s="155">
        <f>S1215*H1215</f>
        <v>0</v>
      </c>
      <c r="AR1215" s="156" t="s">
        <v>375</v>
      </c>
      <c r="AT1215" s="156" t="s">
        <v>274</v>
      </c>
      <c r="AU1215" s="156" t="s">
        <v>88</v>
      </c>
      <c r="AY1215" s="17" t="s">
        <v>273</v>
      </c>
      <c r="BE1215" s="157">
        <f>IF(N1215="základná",J1215,0)</f>
        <v>0</v>
      </c>
      <c r="BF1215" s="157">
        <f>IF(N1215="znížená",J1215,0)</f>
        <v>0</v>
      </c>
      <c r="BG1215" s="157">
        <f>IF(N1215="zákl. prenesená",J1215,0)</f>
        <v>0</v>
      </c>
      <c r="BH1215" s="157">
        <f>IF(N1215="zníž. prenesená",J1215,0)</f>
        <v>0</v>
      </c>
      <c r="BI1215" s="157">
        <f>IF(N1215="nulová",J1215,0)</f>
        <v>0</v>
      </c>
      <c r="BJ1215" s="17" t="s">
        <v>88</v>
      </c>
      <c r="BK1215" s="157">
        <f>ROUND(I1215*H1215,2)</f>
        <v>0</v>
      </c>
      <c r="BL1215" s="17" t="s">
        <v>375</v>
      </c>
      <c r="BM1215" s="156" t="s">
        <v>1982</v>
      </c>
    </row>
    <row r="1216" spans="2:65" s="14" customFormat="1">
      <c r="B1216" s="174"/>
      <c r="D1216" s="159" t="s">
        <v>278</v>
      </c>
      <c r="E1216" s="175" t="s">
        <v>1</v>
      </c>
      <c r="F1216" s="176" t="s">
        <v>1983</v>
      </c>
      <c r="H1216" s="177">
        <v>889.99</v>
      </c>
      <c r="I1216" s="178"/>
      <c r="L1216" s="174"/>
      <c r="M1216" s="179"/>
      <c r="T1216" s="180"/>
      <c r="AT1216" s="175" t="s">
        <v>278</v>
      </c>
      <c r="AU1216" s="175" t="s">
        <v>88</v>
      </c>
      <c r="AV1216" s="14" t="s">
        <v>88</v>
      </c>
      <c r="AW1216" s="14" t="s">
        <v>32</v>
      </c>
      <c r="AX1216" s="14" t="s">
        <v>75</v>
      </c>
      <c r="AY1216" s="175" t="s">
        <v>273</v>
      </c>
    </row>
    <row r="1217" spans="2:65" s="15" customFormat="1">
      <c r="B1217" s="181"/>
      <c r="D1217" s="159" t="s">
        <v>278</v>
      </c>
      <c r="E1217" s="182" t="s">
        <v>1</v>
      </c>
      <c r="F1217" s="183" t="s">
        <v>598</v>
      </c>
      <c r="H1217" s="184">
        <v>889.99</v>
      </c>
      <c r="I1217" s="185"/>
      <c r="L1217" s="181"/>
      <c r="M1217" s="186"/>
      <c r="T1217" s="187"/>
      <c r="AT1217" s="182" t="s">
        <v>278</v>
      </c>
      <c r="AU1217" s="182" t="s">
        <v>88</v>
      </c>
      <c r="AV1217" s="15" t="s">
        <v>104</v>
      </c>
      <c r="AW1217" s="15" t="s">
        <v>32</v>
      </c>
      <c r="AX1217" s="15" t="s">
        <v>75</v>
      </c>
      <c r="AY1217" s="182" t="s">
        <v>273</v>
      </c>
    </row>
    <row r="1218" spans="2:65" s="14" customFormat="1">
      <c r="B1218" s="174"/>
      <c r="D1218" s="159" t="s">
        <v>278</v>
      </c>
      <c r="E1218" s="175" t="s">
        <v>1</v>
      </c>
      <c r="F1218" s="176" t="s">
        <v>162</v>
      </c>
      <c r="H1218" s="177">
        <v>2035.595</v>
      </c>
      <c r="I1218" s="178"/>
      <c r="L1218" s="174"/>
      <c r="M1218" s="179"/>
      <c r="T1218" s="180"/>
      <c r="AT1218" s="175" t="s">
        <v>278</v>
      </c>
      <c r="AU1218" s="175" t="s">
        <v>88</v>
      </c>
      <c r="AV1218" s="14" t="s">
        <v>88</v>
      </c>
      <c r="AW1218" s="14" t="s">
        <v>32</v>
      </c>
      <c r="AX1218" s="14" t="s">
        <v>75</v>
      </c>
      <c r="AY1218" s="175" t="s">
        <v>273</v>
      </c>
    </row>
    <row r="1219" spans="2:65" s="15" customFormat="1">
      <c r="B1219" s="181"/>
      <c r="D1219" s="159" t="s">
        <v>278</v>
      </c>
      <c r="E1219" s="182" t="s">
        <v>1</v>
      </c>
      <c r="F1219" s="183" t="s">
        <v>598</v>
      </c>
      <c r="H1219" s="184">
        <v>2035.595</v>
      </c>
      <c r="I1219" s="185"/>
      <c r="L1219" s="181"/>
      <c r="M1219" s="186"/>
      <c r="T1219" s="187"/>
      <c r="AT1219" s="182" t="s">
        <v>278</v>
      </c>
      <c r="AU1219" s="182" t="s">
        <v>88</v>
      </c>
      <c r="AV1219" s="15" t="s">
        <v>104</v>
      </c>
      <c r="AW1219" s="15" t="s">
        <v>32</v>
      </c>
      <c r="AX1219" s="15" t="s">
        <v>75</v>
      </c>
      <c r="AY1219" s="182" t="s">
        <v>273</v>
      </c>
    </row>
    <row r="1220" spans="2:65" s="13" customFormat="1">
      <c r="B1220" s="165"/>
      <c r="D1220" s="159" t="s">
        <v>278</v>
      </c>
      <c r="E1220" s="166" t="s">
        <v>1</v>
      </c>
      <c r="F1220" s="167" t="s">
        <v>285</v>
      </c>
      <c r="H1220" s="168">
        <v>2925.585</v>
      </c>
      <c r="I1220" s="169"/>
      <c r="L1220" s="165"/>
      <c r="M1220" s="170"/>
      <c r="T1220" s="171"/>
      <c r="AT1220" s="166" t="s">
        <v>278</v>
      </c>
      <c r="AU1220" s="166" t="s">
        <v>88</v>
      </c>
      <c r="AV1220" s="13" t="s">
        <v>126</v>
      </c>
      <c r="AW1220" s="13" t="s">
        <v>32</v>
      </c>
      <c r="AX1220" s="13" t="s">
        <v>82</v>
      </c>
      <c r="AY1220" s="166" t="s">
        <v>273</v>
      </c>
    </row>
    <row r="1221" spans="2:65" s="1" customFormat="1" ht="24.2" customHeight="1">
      <c r="B1221" s="143"/>
      <c r="C1221" s="144" t="s">
        <v>1984</v>
      </c>
      <c r="D1221" s="144" t="s">
        <v>274</v>
      </c>
      <c r="E1221" s="145" t="s">
        <v>1985</v>
      </c>
      <c r="F1221" s="146" t="s">
        <v>1986</v>
      </c>
      <c r="G1221" s="147" t="s">
        <v>338</v>
      </c>
      <c r="H1221" s="148">
        <v>3562.056</v>
      </c>
      <c r="I1221" s="149"/>
      <c r="J1221" s="150">
        <f>ROUND(I1221*H1221,2)</f>
        <v>0</v>
      </c>
      <c r="K1221" s="151"/>
      <c r="L1221" s="32"/>
      <c r="M1221" s="152" t="s">
        <v>1</v>
      </c>
      <c r="N1221" s="153" t="s">
        <v>41</v>
      </c>
      <c r="P1221" s="154">
        <f>O1221*H1221</f>
        <v>0</v>
      </c>
      <c r="Q1221" s="154">
        <v>1.8000000000000001E-4</v>
      </c>
      <c r="R1221" s="154">
        <f>Q1221*H1221</f>
        <v>0.64117008000000009</v>
      </c>
      <c r="S1221" s="154">
        <v>0</v>
      </c>
      <c r="T1221" s="155">
        <f>S1221*H1221</f>
        <v>0</v>
      </c>
      <c r="AR1221" s="156" t="s">
        <v>375</v>
      </c>
      <c r="AT1221" s="156" t="s">
        <v>274</v>
      </c>
      <c r="AU1221" s="156" t="s">
        <v>88</v>
      </c>
      <c r="AY1221" s="17" t="s">
        <v>273</v>
      </c>
      <c r="BE1221" s="157">
        <f>IF(N1221="základná",J1221,0)</f>
        <v>0</v>
      </c>
      <c r="BF1221" s="157">
        <f>IF(N1221="znížená",J1221,0)</f>
        <v>0</v>
      </c>
      <c r="BG1221" s="157">
        <f>IF(N1221="zákl. prenesená",J1221,0)</f>
        <v>0</v>
      </c>
      <c r="BH1221" s="157">
        <f>IF(N1221="zníž. prenesená",J1221,0)</f>
        <v>0</v>
      </c>
      <c r="BI1221" s="157">
        <f>IF(N1221="nulová",J1221,0)</f>
        <v>0</v>
      </c>
      <c r="BJ1221" s="17" t="s">
        <v>88</v>
      </c>
      <c r="BK1221" s="157">
        <f>ROUND(I1221*H1221,2)</f>
        <v>0</v>
      </c>
      <c r="BL1221" s="17" t="s">
        <v>375</v>
      </c>
      <c r="BM1221" s="156" t="s">
        <v>1987</v>
      </c>
    </row>
    <row r="1222" spans="2:65" s="12" customFormat="1">
      <c r="B1222" s="158"/>
      <c r="D1222" s="159" t="s">
        <v>278</v>
      </c>
      <c r="E1222" s="160" t="s">
        <v>1</v>
      </c>
      <c r="F1222" s="161" t="s">
        <v>1988</v>
      </c>
      <c r="H1222" s="160" t="s">
        <v>1</v>
      </c>
      <c r="I1222" s="162"/>
      <c r="L1222" s="158"/>
      <c r="M1222" s="163"/>
      <c r="T1222" s="164"/>
      <c r="AT1222" s="160" t="s">
        <v>278</v>
      </c>
      <c r="AU1222" s="160" t="s">
        <v>88</v>
      </c>
      <c r="AV1222" s="12" t="s">
        <v>82</v>
      </c>
      <c r="AW1222" s="12" t="s">
        <v>32</v>
      </c>
      <c r="AX1222" s="12" t="s">
        <v>75</v>
      </c>
      <c r="AY1222" s="160" t="s">
        <v>273</v>
      </c>
    </row>
    <row r="1223" spans="2:65" s="14" customFormat="1">
      <c r="B1223" s="174"/>
      <c r="D1223" s="159" t="s">
        <v>278</v>
      </c>
      <c r="E1223" s="175" t="s">
        <v>1</v>
      </c>
      <c r="F1223" s="176" t="s">
        <v>227</v>
      </c>
      <c r="H1223" s="177">
        <v>360.21</v>
      </c>
      <c r="I1223" s="178"/>
      <c r="L1223" s="174"/>
      <c r="M1223" s="179"/>
      <c r="T1223" s="180"/>
      <c r="AT1223" s="175" t="s">
        <v>278</v>
      </c>
      <c r="AU1223" s="175" t="s">
        <v>88</v>
      </c>
      <c r="AV1223" s="14" t="s">
        <v>88</v>
      </c>
      <c r="AW1223" s="14" t="s">
        <v>32</v>
      </c>
      <c r="AX1223" s="14" t="s">
        <v>75</v>
      </c>
      <c r="AY1223" s="175" t="s">
        <v>273</v>
      </c>
    </row>
    <row r="1224" spans="2:65" s="15" customFormat="1">
      <c r="B1224" s="181"/>
      <c r="D1224" s="159" t="s">
        <v>278</v>
      </c>
      <c r="E1224" s="182" t="s">
        <v>1</v>
      </c>
      <c r="F1224" s="183" t="s">
        <v>1989</v>
      </c>
      <c r="H1224" s="184">
        <v>360.21</v>
      </c>
      <c r="I1224" s="185"/>
      <c r="L1224" s="181"/>
      <c r="M1224" s="186"/>
      <c r="T1224" s="187"/>
      <c r="AT1224" s="182" t="s">
        <v>278</v>
      </c>
      <c r="AU1224" s="182" t="s">
        <v>88</v>
      </c>
      <c r="AV1224" s="15" t="s">
        <v>104</v>
      </c>
      <c r="AW1224" s="15" t="s">
        <v>32</v>
      </c>
      <c r="AX1224" s="15" t="s">
        <v>75</v>
      </c>
      <c r="AY1224" s="182" t="s">
        <v>273</v>
      </c>
    </row>
    <row r="1225" spans="2:65" s="14" customFormat="1">
      <c r="B1225" s="174"/>
      <c r="D1225" s="159" t="s">
        <v>278</v>
      </c>
      <c r="E1225" s="175" t="s">
        <v>1</v>
      </c>
      <c r="F1225" s="176" t="s">
        <v>212</v>
      </c>
      <c r="H1225" s="177">
        <v>199.24</v>
      </c>
      <c r="I1225" s="178"/>
      <c r="L1225" s="174"/>
      <c r="M1225" s="179"/>
      <c r="T1225" s="180"/>
      <c r="AT1225" s="175" t="s">
        <v>278</v>
      </c>
      <c r="AU1225" s="175" t="s">
        <v>88</v>
      </c>
      <c r="AV1225" s="14" t="s">
        <v>88</v>
      </c>
      <c r="AW1225" s="14" t="s">
        <v>32</v>
      </c>
      <c r="AX1225" s="14" t="s">
        <v>75</v>
      </c>
      <c r="AY1225" s="175" t="s">
        <v>273</v>
      </c>
    </row>
    <row r="1226" spans="2:65" s="14" customFormat="1">
      <c r="B1226" s="174"/>
      <c r="D1226" s="159" t="s">
        <v>278</v>
      </c>
      <c r="E1226" s="175" t="s">
        <v>1</v>
      </c>
      <c r="F1226" s="176" t="s">
        <v>214</v>
      </c>
      <c r="H1226" s="177">
        <v>60.48</v>
      </c>
      <c r="I1226" s="178"/>
      <c r="L1226" s="174"/>
      <c r="M1226" s="179"/>
      <c r="T1226" s="180"/>
      <c r="AT1226" s="175" t="s">
        <v>278</v>
      </c>
      <c r="AU1226" s="175" t="s">
        <v>88</v>
      </c>
      <c r="AV1226" s="14" t="s">
        <v>88</v>
      </c>
      <c r="AW1226" s="14" t="s">
        <v>32</v>
      </c>
      <c r="AX1226" s="14" t="s">
        <v>75</v>
      </c>
      <c r="AY1226" s="175" t="s">
        <v>273</v>
      </c>
    </row>
    <row r="1227" spans="2:65" s="15" customFormat="1">
      <c r="B1227" s="181"/>
      <c r="D1227" s="159" t="s">
        <v>278</v>
      </c>
      <c r="E1227" s="182" t="s">
        <v>1</v>
      </c>
      <c r="F1227" s="183" t="s">
        <v>1990</v>
      </c>
      <c r="H1227" s="184">
        <v>259.72000000000003</v>
      </c>
      <c r="I1227" s="185"/>
      <c r="L1227" s="181"/>
      <c r="M1227" s="186"/>
      <c r="T1227" s="187"/>
      <c r="AT1227" s="182" t="s">
        <v>278</v>
      </c>
      <c r="AU1227" s="182" t="s">
        <v>88</v>
      </c>
      <c r="AV1227" s="15" t="s">
        <v>104</v>
      </c>
      <c r="AW1227" s="15" t="s">
        <v>32</v>
      </c>
      <c r="AX1227" s="15" t="s">
        <v>75</v>
      </c>
      <c r="AY1227" s="182" t="s">
        <v>273</v>
      </c>
    </row>
    <row r="1228" spans="2:65" s="14" customFormat="1">
      <c r="B1228" s="174"/>
      <c r="D1228" s="159" t="s">
        <v>278</v>
      </c>
      <c r="E1228" s="175" t="s">
        <v>1</v>
      </c>
      <c r="F1228" s="176" t="s">
        <v>1991</v>
      </c>
      <c r="H1228" s="177">
        <v>1902.7180000000001</v>
      </c>
      <c r="I1228" s="178"/>
      <c r="L1228" s="174"/>
      <c r="M1228" s="179"/>
      <c r="T1228" s="180"/>
      <c r="AT1228" s="175" t="s">
        <v>278</v>
      </c>
      <c r="AU1228" s="175" t="s">
        <v>88</v>
      </c>
      <c r="AV1228" s="14" t="s">
        <v>88</v>
      </c>
      <c r="AW1228" s="14" t="s">
        <v>32</v>
      </c>
      <c r="AX1228" s="14" t="s">
        <v>75</v>
      </c>
      <c r="AY1228" s="175" t="s">
        <v>273</v>
      </c>
    </row>
    <row r="1229" spans="2:65" s="15" customFormat="1">
      <c r="B1229" s="181"/>
      <c r="D1229" s="159" t="s">
        <v>278</v>
      </c>
      <c r="E1229" s="182" t="s">
        <v>1</v>
      </c>
      <c r="F1229" s="183" t="s">
        <v>598</v>
      </c>
      <c r="H1229" s="184">
        <v>1902.7180000000001</v>
      </c>
      <c r="I1229" s="185"/>
      <c r="L1229" s="181"/>
      <c r="M1229" s="186"/>
      <c r="T1229" s="187"/>
      <c r="AT1229" s="182" t="s">
        <v>278</v>
      </c>
      <c r="AU1229" s="182" t="s">
        <v>88</v>
      </c>
      <c r="AV1229" s="15" t="s">
        <v>104</v>
      </c>
      <c r="AW1229" s="15" t="s">
        <v>32</v>
      </c>
      <c r="AX1229" s="15" t="s">
        <v>75</v>
      </c>
      <c r="AY1229" s="182" t="s">
        <v>273</v>
      </c>
    </row>
    <row r="1230" spans="2:65" s="14" customFormat="1">
      <c r="B1230" s="174"/>
      <c r="D1230" s="159" t="s">
        <v>278</v>
      </c>
      <c r="E1230" s="175" t="s">
        <v>1</v>
      </c>
      <c r="F1230" s="176" t="s">
        <v>1992</v>
      </c>
      <c r="H1230" s="177">
        <v>818.10400000000004</v>
      </c>
      <c r="I1230" s="178"/>
      <c r="L1230" s="174"/>
      <c r="M1230" s="179"/>
      <c r="T1230" s="180"/>
      <c r="AT1230" s="175" t="s">
        <v>278</v>
      </c>
      <c r="AU1230" s="175" t="s">
        <v>88</v>
      </c>
      <c r="AV1230" s="14" t="s">
        <v>88</v>
      </c>
      <c r="AW1230" s="14" t="s">
        <v>32</v>
      </c>
      <c r="AX1230" s="14" t="s">
        <v>75</v>
      </c>
      <c r="AY1230" s="175" t="s">
        <v>273</v>
      </c>
    </row>
    <row r="1231" spans="2:65" s="14" customFormat="1">
      <c r="B1231" s="174"/>
      <c r="D1231" s="159" t="s">
        <v>278</v>
      </c>
      <c r="E1231" s="175" t="s">
        <v>1</v>
      </c>
      <c r="F1231" s="176" t="s">
        <v>1993</v>
      </c>
      <c r="H1231" s="177">
        <v>39.549999999999997</v>
      </c>
      <c r="I1231" s="178"/>
      <c r="L1231" s="174"/>
      <c r="M1231" s="179"/>
      <c r="T1231" s="180"/>
      <c r="AT1231" s="175" t="s">
        <v>278</v>
      </c>
      <c r="AU1231" s="175" t="s">
        <v>88</v>
      </c>
      <c r="AV1231" s="14" t="s">
        <v>88</v>
      </c>
      <c r="AW1231" s="14" t="s">
        <v>32</v>
      </c>
      <c r="AX1231" s="14" t="s">
        <v>75</v>
      </c>
      <c r="AY1231" s="175" t="s">
        <v>273</v>
      </c>
    </row>
    <row r="1232" spans="2:65" s="14" customFormat="1">
      <c r="B1232" s="174"/>
      <c r="D1232" s="159" t="s">
        <v>278</v>
      </c>
      <c r="E1232" s="175" t="s">
        <v>1</v>
      </c>
      <c r="F1232" s="176" t="s">
        <v>1994</v>
      </c>
      <c r="H1232" s="177">
        <v>21.62</v>
      </c>
      <c r="I1232" s="178"/>
      <c r="L1232" s="174"/>
      <c r="M1232" s="179"/>
      <c r="T1232" s="180"/>
      <c r="AT1232" s="175" t="s">
        <v>278</v>
      </c>
      <c r="AU1232" s="175" t="s">
        <v>88</v>
      </c>
      <c r="AV1232" s="14" t="s">
        <v>88</v>
      </c>
      <c r="AW1232" s="14" t="s">
        <v>32</v>
      </c>
      <c r="AX1232" s="14" t="s">
        <v>75</v>
      </c>
      <c r="AY1232" s="175" t="s">
        <v>273</v>
      </c>
    </row>
    <row r="1233" spans="2:65" s="14" customFormat="1">
      <c r="B1233" s="174"/>
      <c r="D1233" s="159" t="s">
        <v>278</v>
      </c>
      <c r="E1233" s="175" t="s">
        <v>1</v>
      </c>
      <c r="F1233" s="176" t="s">
        <v>1995</v>
      </c>
      <c r="H1233" s="177">
        <v>37.130000000000003</v>
      </c>
      <c r="I1233" s="178"/>
      <c r="L1233" s="174"/>
      <c r="M1233" s="179"/>
      <c r="T1233" s="180"/>
      <c r="AT1233" s="175" t="s">
        <v>278</v>
      </c>
      <c r="AU1233" s="175" t="s">
        <v>88</v>
      </c>
      <c r="AV1233" s="14" t="s">
        <v>88</v>
      </c>
      <c r="AW1233" s="14" t="s">
        <v>32</v>
      </c>
      <c r="AX1233" s="14" t="s">
        <v>75</v>
      </c>
      <c r="AY1233" s="175" t="s">
        <v>273</v>
      </c>
    </row>
    <row r="1234" spans="2:65" s="14" customFormat="1">
      <c r="B1234" s="174"/>
      <c r="D1234" s="159" t="s">
        <v>278</v>
      </c>
      <c r="E1234" s="175" t="s">
        <v>1</v>
      </c>
      <c r="F1234" s="176" t="s">
        <v>1996</v>
      </c>
      <c r="H1234" s="177">
        <v>6.75</v>
      </c>
      <c r="I1234" s="178"/>
      <c r="L1234" s="174"/>
      <c r="M1234" s="179"/>
      <c r="T1234" s="180"/>
      <c r="AT1234" s="175" t="s">
        <v>278</v>
      </c>
      <c r="AU1234" s="175" t="s">
        <v>88</v>
      </c>
      <c r="AV1234" s="14" t="s">
        <v>88</v>
      </c>
      <c r="AW1234" s="14" t="s">
        <v>32</v>
      </c>
      <c r="AX1234" s="14" t="s">
        <v>75</v>
      </c>
      <c r="AY1234" s="175" t="s">
        <v>273</v>
      </c>
    </row>
    <row r="1235" spans="2:65" s="14" customFormat="1">
      <c r="B1235" s="174"/>
      <c r="D1235" s="159" t="s">
        <v>278</v>
      </c>
      <c r="E1235" s="175" t="s">
        <v>1</v>
      </c>
      <c r="F1235" s="176" t="s">
        <v>1997</v>
      </c>
      <c r="H1235" s="177">
        <v>2.25</v>
      </c>
      <c r="I1235" s="178"/>
      <c r="L1235" s="174"/>
      <c r="M1235" s="179"/>
      <c r="T1235" s="180"/>
      <c r="AT1235" s="175" t="s">
        <v>278</v>
      </c>
      <c r="AU1235" s="175" t="s">
        <v>88</v>
      </c>
      <c r="AV1235" s="14" t="s">
        <v>88</v>
      </c>
      <c r="AW1235" s="14" t="s">
        <v>32</v>
      </c>
      <c r="AX1235" s="14" t="s">
        <v>75</v>
      </c>
      <c r="AY1235" s="175" t="s">
        <v>273</v>
      </c>
    </row>
    <row r="1236" spans="2:65" s="14" customFormat="1">
      <c r="B1236" s="174"/>
      <c r="D1236" s="159" t="s">
        <v>278</v>
      </c>
      <c r="E1236" s="175" t="s">
        <v>1</v>
      </c>
      <c r="F1236" s="176" t="s">
        <v>1998</v>
      </c>
      <c r="H1236" s="177">
        <v>38.956000000000003</v>
      </c>
      <c r="I1236" s="178"/>
      <c r="L1236" s="174"/>
      <c r="M1236" s="179"/>
      <c r="T1236" s="180"/>
      <c r="AT1236" s="175" t="s">
        <v>278</v>
      </c>
      <c r="AU1236" s="175" t="s">
        <v>88</v>
      </c>
      <c r="AV1236" s="14" t="s">
        <v>88</v>
      </c>
      <c r="AW1236" s="14" t="s">
        <v>32</v>
      </c>
      <c r="AX1236" s="14" t="s">
        <v>75</v>
      </c>
      <c r="AY1236" s="175" t="s">
        <v>273</v>
      </c>
    </row>
    <row r="1237" spans="2:65" s="14" customFormat="1">
      <c r="B1237" s="174"/>
      <c r="D1237" s="159" t="s">
        <v>278</v>
      </c>
      <c r="E1237" s="175" t="s">
        <v>1</v>
      </c>
      <c r="F1237" s="176" t="s">
        <v>1999</v>
      </c>
      <c r="H1237" s="177">
        <v>35.25</v>
      </c>
      <c r="I1237" s="178"/>
      <c r="L1237" s="174"/>
      <c r="M1237" s="179"/>
      <c r="T1237" s="180"/>
      <c r="AT1237" s="175" t="s">
        <v>278</v>
      </c>
      <c r="AU1237" s="175" t="s">
        <v>88</v>
      </c>
      <c r="AV1237" s="14" t="s">
        <v>88</v>
      </c>
      <c r="AW1237" s="14" t="s">
        <v>32</v>
      </c>
      <c r="AX1237" s="14" t="s">
        <v>75</v>
      </c>
      <c r="AY1237" s="175" t="s">
        <v>273</v>
      </c>
    </row>
    <row r="1238" spans="2:65" s="15" customFormat="1">
      <c r="B1238" s="181"/>
      <c r="D1238" s="159" t="s">
        <v>278</v>
      </c>
      <c r="E1238" s="182" t="s">
        <v>1</v>
      </c>
      <c r="F1238" s="183" t="s">
        <v>2000</v>
      </c>
      <c r="H1238" s="184">
        <v>999.61</v>
      </c>
      <c r="I1238" s="185"/>
      <c r="L1238" s="181"/>
      <c r="M1238" s="186"/>
      <c r="T1238" s="187"/>
      <c r="AT1238" s="182" t="s">
        <v>278</v>
      </c>
      <c r="AU1238" s="182" t="s">
        <v>88</v>
      </c>
      <c r="AV1238" s="15" t="s">
        <v>104</v>
      </c>
      <c r="AW1238" s="15" t="s">
        <v>32</v>
      </c>
      <c r="AX1238" s="15" t="s">
        <v>75</v>
      </c>
      <c r="AY1238" s="182" t="s">
        <v>273</v>
      </c>
    </row>
    <row r="1239" spans="2:65" s="14" customFormat="1">
      <c r="B1239" s="174"/>
      <c r="D1239" s="159" t="s">
        <v>278</v>
      </c>
      <c r="E1239" s="175" t="s">
        <v>1</v>
      </c>
      <c r="F1239" s="176" t="s">
        <v>208</v>
      </c>
      <c r="H1239" s="177">
        <v>39.798000000000002</v>
      </c>
      <c r="I1239" s="178"/>
      <c r="L1239" s="174"/>
      <c r="M1239" s="179"/>
      <c r="T1239" s="180"/>
      <c r="AT1239" s="175" t="s">
        <v>278</v>
      </c>
      <c r="AU1239" s="175" t="s">
        <v>88</v>
      </c>
      <c r="AV1239" s="14" t="s">
        <v>88</v>
      </c>
      <c r="AW1239" s="14" t="s">
        <v>32</v>
      </c>
      <c r="AX1239" s="14" t="s">
        <v>75</v>
      </c>
      <c r="AY1239" s="175" t="s">
        <v>273</v>
      </c>
    </row>
    <row r="1240" spans="2:65" s="15" customFormat="1">
      <c r="B1240" s="181"/>
      <c r="D1240" s="159" t="s">
        <v>278</v>
      </c>
      <c r="E1240" s="182" t="s">
        <v>1</v>
      </c>
      <c r="F1240" s="183" t="s">
        <v>598</v>
      </c>
      <c r="H1240" s="184">
        <v>39.798000000000002</v>
      </c>
      <c r="I1240" s="185"/>
      <c r="L1240" s="181"/>
      <c r="M1240" s="186"/>
      <c r="T1240" s="187"/>
      <c r="AT1240" s="182" t="s">
        <v>278</v>
      </c>
      <c r="AU1240" s="182" t="s">
        <v>88</v>
      </c>
      <c r="AV1240" s="15" t="s">
        <v>104</v>
      </c>
      <c r="AW1240" s="15" t="s">
        <v>32</v>
      </c>
      <c r="AX1240" s="15" t="s">
        <v>75</v>
      </c>
      <c r="AY1240" s="182" t="s">
        <v>273</v>
      </c>
    </row>
    <row r="1241" spans="2:65" s="13" customFormat="1">
      <c r="B1241" s="165"/>
      <c r="D1241" s="159" t="s">
        <v>278</v>
      </c>
      <c r="E1241" s="166" t="s">
        <v>158</v>
      </c>
      <c r="F1241" s="167" t="s">
        <v>285</v>
      </c>
      <c r="H1241" s="168">
        <v>3562.056</v>
      </c>
      <c r="I1241" s="169"/>
      <c r="L1241" s="165"/>
      <c r="M1241" s="170"/>
      <c r="T1241" s="171"/>
      <c r="AT1241" s="166" t="s">
        <v>278</v>
      </c>
      <c r="AU1241" s="166" t="s">
        <v>88</v>
      </c>
      <c r="AV1241" s="13" t="s">
        <v>126</v>
      </c>
      <c r="AW1241" s="13" t="s">
        <v>32</v>
      </c>
      <c r="AX1241" s="13" t="s">
        <v>82</v>
      </c>
      <c r="AY1241" s="166" t="s">
        <v>273</v>
      </c>
    </row>
    <row r="1242" spans="2:65" s="1" customFormat="1" ht="24.2" customHeight="1">
      <c r="B1242" s="143"/>
      <c r="C1242" s="144" t="s">
        <v>2001</v>
      </c>
      <c r="D1242" s="144" t="s">
        <v>274</v>
      </c>
      <c r="E1242" s="145" t="s">
        <v>2002</v>
      </c>
      <c r="F1242" s="146" t="s">
        <v>2003</v>
      </c>
      <c r="G1242" s="147" t="s">
        <v>338</v>
      </c>
      <c r="H1242" s="148">
        <v>3562.056</v>
      </c>
      <c r="I1242" s="149"/>
      <c r="J1242" s="150">
        <f>ROUND(I1242*H1242,2)</f>
        <v>0</v>
      </c>
      <c r="K1242" s="151"/>
      <c r="L1242" s="32"/>
      <c r="M1242" s="152" t="s">
        <v>1</v>
      </c>
      <c r="N1242" s="153" t="s">
        <v>41</v>
      </c>
      <c r="P1242" s="154">
        <f>O1242*H1242</f>
        <v>0</v>
      </c>
      <c r="Q1242" s="154">
        <v>3.3E-4</v>
      </c>
      <c r="R1242" s="154">
        <f>Q1242*H1242</f>
        <v>1.17547848</v>
      </c>
      <c r="S1242" s="154">
        <v>0</v>
      </c>
      <c r="T1242" s="155">
        <f>S1242*H1242</f>
        <v>0</v>
      </c>
      <c r="AR1242" s="156" t="s">
        <v>375</v>
      </c>
      <c r="AT1242" s="156" t="s">
        <v>274</v>
      </c>
      <c r="AU1242" s="156" t="s">
        <v>88</v>
      </c>
      <c r="AY1242" s="17" t="s">
        <v>273</v>
      </c>
      <c r="BE1242" s="157">
        <f>IF(N1242="základná",J1242,0)</f>
        <v>0</v>
      </c>
      <c r="BF1242" s="157">
        <f>IF(N1242="znížená",J1242,0)</f>
        <v>0</v>
      </c>
      <c r="BG1242" s="157">
        <f>IF(N1242="zákl. prenesená",J1242,0)</f>
        <v>0</v>
      </c>
      <c r="BH1242" s="157">
        <f>IF(N1242="zníž. prenesená",J1242,0)</f>
        <v>0</v>
      </c>
      <c r="BI1242" s="157">
        <f>IF(N1242="nulová",J1242,0)</f>
        <v>0</v>
      </c>
      <c r="BJ1242" s="17" t="s">
        <v>88</v>
      </c>
      <c r="BK1242" s="157">
        <f>ROUND(I1242*H1242,2)</f>
        <v>0</v>
      </c>
      <c r="BL1242" s="17" t="s">
        <v>375</v>
      </c>
      <c r="BM1242" s="156" t="s">
        <v>2004</v>
      </c>
    </row>
    <row r="1243" spans="2:65" s="14" customFormat="1">
      <c r="B1243" s="174"/>
      <c r="D1243" s="159" t="s">
        <v>278</v>
      </c>
      <c r="E1243" s="175" t="s">
        <v>1</v>
      </c>
      <c r="F1243" s="176" t="s">
        <v>158</v>
      </c>
      <c r="H1243" s="177">
        <v>3562.056</v>
      </c>
      <c r="I1243" s="178"/>
      <c r="L1243" s="174"/>
      <c r="M1243" s="179"/>
      <c r="T1243" s="180"/>
      <c r="AT1243" s="175" t="s">
        <v>278</v>
      </c>
      <c r="AU1243" s="175" t="s">
        <v>88</v>
      </c>
      <c r="AV1243" s="14" t="s">
        <v>88</v>
      </c>
      <c r="AW1243" s="14" t="s">
        <v>32</v>
      </c>
      <c r="AX1243" s="14" t="s">
        <v>82</v>
      </c>
      <c r="AY1243" s="175" t="s">
        <v>273</v>
      </c>
    </row>
    <row r="1244" spans="2:65" s="11" customFormat="1" ht="25.9" customHeight="1">
      <c r="B1244" s="133"/>
      <c r="D1244" s="134" t="s">
        <v>74</v>
      </c>
      <c r="E1244" s="135" t="s">
        <v>523</v>
      </c>
      <c r="F1244" s="135" t="s">
        <v>2005</v>
      </c>
      <c r="I1244" s="136"/>
      <c r="J1244" s="137">
        <f>BK1244</f>
        <v>0</v>
      </c>
      <c r="L1244" s="133"/>
      <c r="M1244" s="138"/>
      <c r="P1244" s="139">
        <f>P1245</f>
        <v>0</v>
      </c>
      <c r="R1244" s="139">
        <f>R1245</f>
        <v>0</v>
      </c>
      <c r="T1244" s="140">
        <f>T1245</f>
        <v>0</v>
      </c>
      <c r="AR1244" s="134" t="s">
        <v>104</v>
      </c>
      <c r="AT1244" s="141" t="s">
        <v>74</v>
      </c>
      <c r="AU1244" s="141" t="s">
        <v>75</v>
      </c>
      <c r="AY1244" s="134" t="s">
        <v>273</v>
      </c>
      <c r="BK1244" s="142">
        <f>BK1245</f>
        <v>0</v>
      </c>
    </row>
    <row r="1245" spans="2:65" s="11" customFormat="1" ht="22.9" customHeight="1">
      <c r="B1245" s="133"/>
      <c r="D1245" s="134" t="s">
        <v>74</v>
      </c>
      <c r="E1245" s="172" t="s">
        <v>2006</v>
      </c>
      <c r="F1245" s="172" t="s">
        <v>2007</v>
      </c>
      <c r="I1245" s="136"/>
      <c r="J1245" s="173">
        <f>BK1245</f>
        <v>0</v>
      </c>
      <c r="L1245" s="133"/>
      <c r="M1245" s="202"/>
      <c r="N1245" s="203"/>
      <c r="O1245" s="203"/>
      <c r="P1245" s="204">
        <v>0</v>
      </c>
      <c r="Q1245" s="203"/>
      <c r="R1245" s="204">
        <v>0</v>
      </c>
      <c r="S1245" s="203"/>
      <c r="T1245" s="205">
        <v>0</v>
      </c>
      <c r="AR1245" s="134" t="s">
        <v>104</v>
      </c>
      <c r="AT1245" s="141" t="s">
        <v>74</v>
      </c>
      <c r="AU1245" s="141" t="s">
        <v>82</v>
      </c>
      <c r="AY1245" s="134" t="s">
        <v>273</v>
      </c>
      <c r="BK1245" s="142">
        <v>0</v>
      </c>
    </row>
    <row r="1246" spans="2:65" s="1" customFormat="1" ht="6.95" customHeight="1">
      <c r="B1246" s="47"/>
      <c r="C1246" s="48"/>
      <c r="D1246" s="48"/>
      <c r="E1246" s="48"/>
      <c r="F1246" s="48"/>
      <c r="G1246" s="48"/>
      <c r="H1246" s="48"/>
      <c r="I1246" s="48"/>
      <c r="J1246" s="48"/>
      <c r="K1246" s="48"/>
      <c r="L1246" s="32"/>
    </row>
  </sheetData>
  <autoFilter ref="C142:K1245" xr:uid="{00000000-0009-0000-0000-000001000000}"/>
  <mergeCells count="12">
    <mergeCell ref="E135:H135"/>
    <mergeCell ref="L2:V2"/>
    <mergeCell ref="E85:H85"/>
    <mergeCell ref="E87:H87"/>
    <mergeCell ref="E89:H89"/>
    <mergeCell ref="E131:H131"/>
    <mergeCell ref="E133:H13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6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7" t="s">
        <v>92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137</v>
      </c>
      <c r="L4" s="20"/>
      <c r="M4" s="97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26.25" customHeight="1">
      <c r="B7" s="20"/>
      <c r="E7" s="268" t="str">
        <f>'Rekapitulácia stavby'!K6</f>
        <v>G    Banská Bystrica - KC, stavebné úpravy- vypracovanie podkladovej štúdie verejnej práce</v>
      </c>
      <c r="F7" s="269"/>
      <c r="G7" s="269"/>
      <c r="H7" s="269"/>
      <c r="L7" s="20"/>
    </row>
    <row r="8" spans="2:46" ht="12" customHeight="1">
      <c r="B8" s="20"/>
      <c r="D8" s="27" t="s">
        <v>146</v>
      </c>
      <c r="L8" s="20"/>
    </row>
    <row r="9" spans="2:46" s="1" customFormat="1" ht="16.5" customHeight="1">
      <c r="B9" s="32"/>
      <c r="E9" s="268" t="s">
        <v>149</v>
      </c>
      <c r="F9" s="267"/>
      <c r="G9" s="267"/>
      <c r="H9" s="267"/>
      <c r="L9" s="32"/>
    </row>
    <row r="10" spans="2:46" s="1" customFormat="1" ht="12" customHeight="1">
      <c r="B10" s="32"/>
      <c r="D10" s="27" t="s">
        <v>152</v>
      </c>
      <c r="L10" s="32"/>
    </row>
    <row r="11" spans="2:46" s="1" customFormat="1" ht="16.5" customHeight="1">
      <c r="B11" s="32"/>
      <c r="E11" s="266" t="s">
        <v>2008</v>
      </c>
      <c r="F11" s="267"/>
      <c r="G11" s="267"/>
      <c r="H11" s="267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19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5" t="str">
        <f>'Rekapitulácia stavby'!AN8</f>
        <v>3. 12. 2025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70" t="str">
        <f>'Rekapitulácia stavby'!E14</f>
        <v>Vyplň údaj</v>
      </c>
      <c r="F20" s="253"/>
      <c r="G20" s="253"/>
      <c r="H20" s="253"/>
      <c r="I20" s="27" t="s">
        <v>25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29</v>
      </c>
      <c r="L22" s="32"/>
    </row>
    <row r="23" spans="2:12" s="1" customFormat="1" ht="18" customHeight="1">
      <c r="B23" s="32"/>
      <c r="E23" s="25" t="s">
        <v>30</v>
      </c>
      <c r="I23" s="27" t="s">
        <v>25</v>
      </c>
      <c r="J23" s="25" t="s">
        <v>31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8"/>
      <c r="E29" s="257" t="s">
        <v>1</v>
      </c>
      <c r="F29" s="257"/>
      <c r="G29" s="257"/>
      <c r="H29" s="257"/>
      <c r="L29" s="98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100" t="s">
        <v>35</v>
      </c>
      <c r="J32" s="69">
        <f>ROUND(J126,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8" t="s">
        <v>39</v>
      </c>
      <c r="E35" s="37" t="s">
        <v>40</v>
      </c>
      <c r="F35" s="101">
        <f>ROUND((SUM(BE126:BE175)),  2)</f>
        <v>0</v>
      </c>
      <c r="G35" s="102"/>
      <c r="H35" s="102"/>
      <c r="I35" s="103">
        <v>0.23</v>
      </c>
      <c r="J35" s="101">
        <f>ROUND(((SUM(BE126:BE175))*I35),  2)</f>
        <v>0</v>
      </c>
      <c r="L35" s="32"/>
    </row>
    <row r="36" spans="2:12" s="1" customFormat="1" ht="14.45" customHeight="1">
      <c r="B36" s="32"/>
      <c r="E36" s="37" t="s">
        <v>41</v>
      </c>
      <c r="F36" s="101">
        <f>ROUND((SUM(BF126:BF175)),  2)</f>
        <v>0</v>
      </c>
      <c r="G36" s="102"/>
      <c r="H36" s="102"/>
      <c r="I36" s="103">
        <v>0.23</v>
      </c>
      <c r="J36" s="101">
        <f>ROUND(((SUM(BF126:BF175))*I36),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89">
        <f>ROUND((SUM(BG126:BG175)),  2)</f>
        <v>0</v>
      </c>
      <c r="I37" s="104">
        <v>0.23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89">
        <f>ROUND((SUM(BH126:BH175)),  2)</f>
        <v>0</v>
      </c>
      <c r="I38" s="104">
        <v>0.23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44</v>
      </c>
      <c r="F39" s="101">
        <f>ROUND((SUM(BI126:BI175)),  2)</f>
        <v>0</v>
      </c>
      <c r="G39" s="102"/>
      <c r="H39" s="102"/>
      <c r="I39" s="103">
        <v>0</v>
      </c>
      <c r="J39" s="101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5"/>
      <c r="D41" s="106" t="s">
        <v>45</v>
      </c>
      <c r="E41" s="60"/>
      <c r="F41" s="60"/>
      <c r="G41" s="107" t="s">
        <v>46</v>
      </c>
      <c r="H41" s="108" t="s">
        <v>47</v>
      </c>
      <c r="I41" s="60"/>
      <c r="J41" s="109">
        <f>SUM(J32:J39)</f>
        <v>0</v>
      </c>
      <c r="K41" s="110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231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14</v>
      </c>
      <c r="L84" s="32"/>
    </row>
    <row r="85" spans="2:12" s="1" customFormat="1" ht="26.25" customHeight="1">
      <c r="B85" s="32"/>
      <c r="E85" s="268" t="str">
        <f>E7</f>
        <v>G    Banská Bystrica - KC, stavebné úpravy- vypracovanie podkladovej štúdie verejnej práce</v>
      </c>
      <c r="F85" s="269"/>
      <c r="G85" s="269"/>
      <c r="H85" s="269"/>
      <c r="L85" s="32"/>
    </row>
    <row r="86" spans="2:12" ht="12" customHeight="1">
      <c r="B86" s="20"/>
      <c r="C86" s="27" t="s">
        <v>146</v>
      </c>
      <c r="L86" s="20"/>
    </row>
    <row r="87" spans="2:12" s="1" customFormat="1" ht="16.5" customHeight="1">
      <c r="B87" s="32"/>
      <c r="E87" s="268" t="s">
        <v>149</v>
      </c>
      <c r="F87" s="267"/>
      <c r="G87" s="267"/>
      <c r="H87" s="267"/>
      <c r="L87" s="32"/>
    </row>
    <row r="88" spans="2:12" s="1" customFormat="1" ht="12" customHeight="1">
      <c r="B88" s="32"/>
      <c r="C88" s="27" t="s">
        <v>152</v>
      </c>
      <c r="L88" s="32"/>
    </row>
    <row r="89" spans="2:12" s="1" customFormat="1" ht="16.5" customHeight="1">
      <c r="B89" s="32"/>
      <c r="E89" s="266" t="str">
        <f>E11</f>
        <v>1_3 - E 1.3 Zdravotechnika</v>
      </c>
      <c r="F89" s="267"/>
      <c r="G89" s="267"/>
      <c r="H89" s="267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18</v>
      </c>
      <c r="F91" s="25" t="str">
        <f>F14</f>
        <v xml:space="preserve"> </v>
      </c>
      <c r="I91" s="27" t="s">
        <v>20</v>
      </c>
      <c r="J91" s="55" t="str">
        <f>IF(J14="","",J14)</f>
        <v>3. 12. 2025</v>
      </c>
      <c r="L91" s="32"/>
    </row>
    <row r="92" spans="2:12" s="1" customFormat="1" ht="6.95" customHeight="1">
      <c r="B92" s="32"/>
      <c r="L92" s="32"/>
    </row>
    <row r="93" spans="2:12" s="1" customFormat="1" ht="25.7" customHeight="1">
      <c r="B93" s="32"/>
      <c r="C93" s="27" t="s">
        <v>22</v>
      </c>
      <c r="F93" s="25" t="str">
        <f>E17</f>
        <v>Ministerstvo vnútra SR, Pribinova 2, Bratislava</v>
      </c>
      <c r="I93" s="27" t="s">
        <v>28</v>
      </c>
      <c r="J93" s="30" t="str">
        <f>E23</f>
        <v xml:space="preserve">TEPLAN ARCHITEKT spol. s  r. o. </v>
      </c>
      <c r="L93" s="32"/>
    </row>
    <row r="94" spans="2:12" s="1" customFormat="1" ht="15.2" customHeight="1">
      <c r="B94" s="32"/>
      <c r="C94" s="27" t="s">
        <v>26</v>
      </c>
      <c r="F94" s="25" t="str">
        <f>IF(E20="","",E20)</f>
        <v>Vyplň údaj</v>
      </c>
      <c r="I94" s="27" t="s">
        <v>33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3" t="s">
        <v>232</v>
      </c>
      <c r="D96" s="105"/>
      <c r="E96" s="105"/>
      <c r="F96" s="105"/>
      <c r="G96" s="105"/>
      <c r="H96" s="105"/>
      <c r="I96" s="105"/>
      <c r="J96" s="114" t="s">
        <v>233</v>
      </c>
      <c r="K96" s="105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5" t="s">
        <v>234</v>
      </c>
      <c r="J98" s="69">
        <f>J126</f>
        <v>0</v>
      </c>
      <c r="L98" s="32"/>
      <c r="AU98" s="17" t="s">
        <v>235</v>
      </c>
    </row>
    <row r="99" spans="2:47" s="8" customFormat="1" ht="24.95" customHeight="1">
      <c r="B99" s="116"/>
      <c r="D99" s="117" t="s">
        <v>2009</v>
      </c>
      <c r="E99" s="118"/>
      <c r="F99" s="118"/>
      <c r="G99" s="118"/>
      <c r="H99" s="118"/>
      <c r="I99" s="118"/>
      <c r="J99" s="119">
        <f>J127</f>
        <v>0</v>
      </c>
      <c r="L99" s="116"/>
    </row>
    <row r="100" spans="2:47" s="9" customFormat="1" ht="19.899999999999999" customHeight="1">
      <c r="B100" s="120"/>
      <c r="D100" s="121" t="s">
        <v>2010</v>
      </c>
      <c r="E100" s="122"/>
      <c r="F100" s="122"/>
      <c r="G100" s="122"/>
      <c r="H100" s="122"/>
      <c r="I100" s="122"/>
      <c r="J100" s="123">
        <f>J128</f>
        <v>0</v>
      </c>
      <c r="L100" s="120"/>
    </row>
    <row r="101" spans="2:47" s="9" customFormat="1" ht="19.899999999999999" customHeight="1">
      <c r="B101" s="120"/>
      <c r="D101" s="121" t="s">
        <v>2011</v>
      </c>
      <c r="E101" s="122"/>
      <c r="F101" s="122"/>
      <c r="G101" s="122"/>
      <c r="H101" s="122"/>
      <c r="I101" s="122"/>
      <c r="J101" s="123">
        <f>J149</f>
        <v>0</v>
      </c>
      <c r="L101" s="120"/>
    </row>
    <row r="102" spans="2:47" s="9" customFormat="1" ht="19.899999999999999" customHeight="1">
      <c r="B102" s="120"/>
      <c r="D102" s="121" t="s">
        <v>2012</v>
      </c>
      <c r="E102" s="122"/>
      <c r="F102" s="122"/>
      <c r="G102" s="122"/>
      <c r="H102" s="122"/>
      <c r="I102" s="122"/>
      <c r="J102" s="123">
        <f>J154</f>
        <v>0</v>
      </c>
      <c r="L102" s="120"/>
    </row>
    <row r="103" spans="2:47" s="8" customFormat="1" ht="24.95" customHeight="1">
      <c r="B103" s="116"/>
      <c r="D103" s="117" t="s">
        <v>2013</v>
      </c>
      <c r="E103" s="118"/>
      <c r="F103" s="118"/>
      <c r="G103" s="118"/>
      <c r="H103" s="118"/>
      <c r="I103" s="118"/>
      <c r="J103" s="119">
        <f>J173</f>
        <v>0</v>
      </c>
      <c r="L103" s="116"/>
    </row>
    <row r="104" spans="2:47" s="8" customFormat="1" ht="24.95" customHeight="1">
      <c r="B104" s="116"/>
      <c r="D104" s="117" t="s">
        <v>2013</v>
      </c>
      <c r="E104" s="118"/>
      <c r="F104" s="118"/>
      <c r="G104" s="118"/>
      <c r="H104" s="118"/>
      <c r="I104" s="118"/>
      <c r="J104" s="119">
        <f>J174</f>
        <v>0</v>
      </c>
      <c r="L104" s="116"/>
    </row>
    <row r="105" spans="2:47" s="1" customFormat="1" ht="21.75" customHeight="1">
      <c r="B105" s="32"/>
      <c r="L105" s="32"/>
    </row>
    <row r="106" spans="2:47" s="1" customFormat="1" ht="6.95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2"/>
    </row>
    <row r="110" spans="2:47" s="1" customFormat="1" ht="6.95" customHeight="1"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32"/>
    </row>
    <row r="111" spans="2:47" s="1" customFormat="1" ht="24.95" customHeight="1">
      <c r="B111" s="32"/>
      <c r="C111" s="21" t="s">
        <v>259</v>
      </c>
      <c r="L111" s="32"/>
    </row>
    <row r="112" spans="2:47" s="1" customFormat="1" ht="6.95" customHeight="1">
      <c r="B112" s="32"/>
      <c r="L112" s="32"/>
    </row>
    <row r="113" spans="2:63" s="1" customFormat="1" ht="12" customHeight="1">
      <c r="B113" s="32"/>
      <c r="C113" s="27" t="s">
        <v>14</v>
      </c>
      <c r="L113" s="32"/>
    </row>
    <row r="114" spans="2:63" s="1" customFormat="1" ht="26.25" customHeight="1">
      <c r="B114" s="32"/>
      <c r="E114" s="268" t="str">
        <f>E7</f>
        <v>G    Banská Bystrica - KC, stavebné úpravy- vypracovanie podkladovej štúdie verejnej práce</v>
      </c>
      <c r="F114" s="269"/>
      <c r="G114" s="269"/>
      <c r="H114" s="269"/>
      <c r="L114" s="32"/>
    </row>
    <row r="115" spans="2:63" ht="12" customHeight="1">
      <c r="B115" s="20"/>
      <c r="C115" s="27" t="s">
        <v>146</v>
      </c>
      <c r="L115" s="20"/>
    </row>
    <row r="116" spans="2:63" s="1" customFormat="1" ht="16.5" customHeight="1">
      <c r="B116" s="32"/>
      <c r="E116" s="268" t="s">
        <v>149</v>
      </c>
      <c r="F116" s="267"/>
      <c r="G116" s="267"/>
      <c r="H116" s="267"/>
      <c r="L116" s="32"/>
    </row>
    <row r="117" spans="2:63" s="1" customFormat="1" ht="12" customHeight="1">
      <c r="B117" s="32"/>
      <c r="C117" s="27" t="s">
        <v>152</v>
      </c>
      <c r="L117" s="32"/>
    </row>
    <row r="118" spans="2:63" s="1" customFormat="1" ht="16.5" customHeight="1">
      <c r="B118" s="32"/>
      <c r="E118" s="266" t="str">
        <f>E11</f>
        <v>1_3 - E 1.3 Zdravotechnika</v>
      </c>
      <c r="F118" s="267"/>
      <c r="G118" s="267"/>
      <c r="H118" s="267"/>
      <c r="L118" s="32"/>
    </row>
    <row r="119" spans="2:63" s="1" customFormat="1" ht="6.95" customHeight="1">
      <c r="B119" s="32"/>
      <c r="L119" s="32"/>
    </row>
    <row r="120" spans="2:63" s="1" customFormat="1" ht="12" customHeight="1">
      <c r="B120" s="32"/>
      <c r="C120" s="27" t="s">
        <v>18</v>
      </c>
      <c r="F120" s="25" t="str">
        <f>F14</f>
        <v xml:space="preserve"> </v>
      </c>
      <c r="I120" s="27" t="s">
        <v>20</v>
      </c>
      <c r="J120" s="55" t="str">
        <f>IF(J14="","",J14)</f>
        <v>3. 12. 2025</v>
      </c>
      <c r="L120" s="32"/>
    </row>
    <row r="121" spans="2:63" s="1" customFormat="1" ht="6.95" customHeight="1">
      <c r="B121" s="32"/>
      <c r="L121" s="32"/>
    </row>
    <row r="122" spans="2:63" s="1" customFormat="1" ht="25.7" customHeight="1">
      <c r="B122" s="32"/>
      <c r="C122" s="27" t="s">
        <v>22</v>
      </c>
      <c r="F122" s="25" t="str">
        <f>E17</f>
        <v>Ministerstvo vnútra SR, Pribinova 2, Bratislava</v>
      </c>
      <c r="I122" s="27" t="s">
        <v>28</v>
      </c>
      <c r="J122" s="30" t="str">
        <f>E23</f>
        <v xml:space="preserve">TEPLAN ARCHITEKT spol. s  r. o. </v>
      </c>
      <c r="L122" s="32"/>
    </row>
    <row r="123" spans="2:63" s="1" customFormat="1" ht="15.2" customHeight="1">
      <c r="B123" s="32"/>
      <c r="C123" s="27" t="s">
        <v>26</v>
      </c>
      <c r="F123" s="25" t="str">
        <f>IF(E20="","",E20)</f>
        <v>Vyplň údaj</v>
      </c>
      <c r="I123" s="27" t="s">
        <v>33</v>
      </c>
      <c r="J123" s="30" t="str">
        <f>E26</f>
        <v xml:space="preserve"> </v>
      </c>
      <c r="L123" s="32"/>
    </row>
    <row r="124" spans="2:63" s="1" customFormat="1" ht="10.35" customHeight="1">
      <c r="B124" s="32"/>
      <c r="L124" s="32"/>
    </row>
    <row r="125" spans="2:63" s="10" customFormat="1" ht="29.25" customHeight="1">
      <c r="B125" s="124"/>
      <c r="C125" s="125" t="s">
        <v>260</v>
      </c>
      <c r="D125" s="126" t="s">
        <v>60</v>
      </c>
      <c r="E125" s="126" t="s">
        <v>56</v>
      </c>
      <c r="F125" s="126" t="s">
        <v>57</v>
      </c>
      <c r="G125" s="126" t="s">
        <v>261</v>
      </c>
      <c r="H125" s="126" t="s">
        <v>262</v>
      </c>
      <c r="I125" s="126" t="s">
        <v>263</v>
      </c>
      <c r="J125" s="127" t="s">
        <v>233</v>
      </c>
      <c r="K125" s="128" t="s">
        <v>264</v>
      </c>
      <c r="L125" s="124"/>
      <c r="M125" s="62" t="s">
        <v>1</v>
      </c>
      <c r="N125" s="63" t="s">
        <v>39</v>
      </c>
      <c r="O125" s="63" t="s">
        <v>265</v>
      </c>
      <c r="P125" s="63" t="s">
        <v>266</v>
      </c>
      <c r="Q125" s="63" t="s">
        <v>267</v>
      </c>
      <c r="R125" s="63" t="s">
        <v>268</v>
      </c>
      <c r="S125" s="63" t="s">
        <v>269</v>
      </c>
      <c r="T125" s="64" t="s">
        <v>270</v>
      </c>
    </row>
    <row r="126" spans="2:63" s="1" customFormat="1" ht="22.9" customHeight="1">
      <c r="B126" s="32"/>
      <c r="C126" s="67" t="s">
        <v>234</v>
      </c>
      <c r="J126" s="129">
        <f>BK126</f>
        <v>0</v>
      </c>
      <c r="L126" s="32"/>
      <c r="M126" s="65"/>
      <c r="N126" s="56"/>
      <c r="O126" s="56"/>
      <c r="P126" s="130">
        <f>P127+P173+P174</f>
        <v>0</v>
      </c>
      <c r="Q126" s="56"/>
      <c r="R126" s="130">
        <f>R127+R173+R174</f>
        <v>1.5437599999999998</v>
      </c>
      <c r="S126" s="56"/>
      <c r="T126" s="131">
        <f>T127+T173+T174</f>
        <v>0</v>
      </c>
      <c r="AT126" s="17" t="s">
        <v>74</v>
      </c>
      <c r="AU126" s="17" t="s">
        <v>235</v>
      </c>
      <c r="BK126" s="132">
        <f>BK127+BK173+BK174</f>
        <v>0</v>
      </c>
    </row>
    <row r="127" spans="2:63" s="11" customFormat="1" ht="25.9" customHeight="1">
      <c r="B127" s="133"/>
      <c r="D127" s="134" t="s">
        <v>74</v>
      </c>
      <c r="E127" s="135" t="s">
        <v>2014</v>
      </c>
      <c r="F127" s="135" t="s">
        <v>2015</v>
      </c>
      <c r="I127" s="136"/>
      <c r="J127" s="137">
        <f>BK127</f>
        <v>0</v>
      </c>
      <c r="L127" s="133"/>
      <c r="M127" s="138"/>
      <c r="P127" s="139">
        <f>P128+P149+P154</f>
        <v>0</v>
      </c>
      <c r="R127" s="139">
        <f>R128+R149+R154</f>
        <v>1.5437599999999998</v>
      </c>
      <c r="T127" s="140">
        <f>T128+T149+T154</f>
        <v>0</v>
      </c>
      <c r="AR127" s="134" t="s">
        <v>82</v>
      </c>
      <c r="AT127" s="141" t="s">
        <v>74</v>
      </c>
      <c r="AU127" s="141" t="s">
        <v>75</v>
      </c>
      <c r="AY127" s="134" t="s">
        <v>273</v>
      </c>
      <c r="BK127" s="142">
        <f>BK128+BK149+BK154</f>
        <v>0</v>
      </c>
    </row>
    <row r="128" spans="2:63" s="11" customFormat="1" ht="22.9" customHeight="1">
      <c r="B128" s="133"/>
      <c r="D128" s="134" t="s">
        <v>74</v>
      </c>
      <c r="E128" s="172" t="s">
        <v>2016</v>
      </c>
      <c r="F128" s="172" t="s">
        <v>2017</v>
      </c>
      <c r="I128" s="136"/>
      <c r="J128" s="173">
        <f>BK128</f>
        <v>0</v>
      </c>
      <c r="L128" s="133"/>
      <c r="M128" s="138"/>
      <c r="P128" s="139">
        <f>SUM(P129:P148)</f>
        <v>0</v>
      </c>
      <c r="R128" s="139">
        <f>SUM(R129:R148)</f>
        <v>0.65890999999999988</v>
      </c>
      <c r="T128" s="140">
        <f>SUM(T129:T148)</f>
        <v>0</v>
      </c>
      <c r="AR128" s="134" t="s">
        <v>88</v>
      </c>
      <c r="AT128" s="141" t="s">
        <v>74</v>
      </c>
      <c r="AU128" s="141" t="s">
        <v>82</v>
      </c>
      <c r="AY128" s="134" t="s">
        <v>273</v>
      </c>
      <c r="BK128" s="142">
        <f>SUM(BK129:BK148)</f>
        <v>0</v>
      </c>
    </row>
    <row r="129" spans="2:65" s="1" customFormat="1" ht="21.75" customHeight="1">
      <c r="B129" s="143"/>
      <c r="C129" s="144" t="s">
        <v>82</v>
      </c>
      <c r="D129" s="144" t="s">
        <v>274</v>
      </c>
      <c r="E129" s="145" t="s">
        <v>2018</v>
      </c>
      <c r="F129" s="146" t="s">
        <v>2019</v>
      </c>
      <c r="G129" s="147" t="s">
        <v>344</v>
      </c>
      <c r="H129" s="148">
        <v>45</v>
      </c>
      <c r="I129" s="149"/>
      <c r="J129" s="150">
        <f t="shared" ref="J129:J148" si="0">ROUND(I129*H129,2)</f>
        <v>0</v>
      </c>
      <c r="K129" s="151"/>
      <c r="L129" s="32"/>
      <c r="M129" s="152" t="s">
        <v>1</v>
      </c>
      <c r="N129" s="153" t="s">
        <v>41</v>
      </c>
      <c r="P129" s="154">
        <f t="shared" ref="P129:P148" si="1">O129*H129</f>
        <v>0</v>
      </c>
      <c r="Q129" s="154">
        <v>6.77E-3</v>
      </c>
      <c r="R129" s="154">
        <f t="shared" ref="R129:R148" si="2">Q129*H129</f>
        <v>0.30464999999999998</v>
      </c>
      <c r="S129" s="154">
        <v>0</v>
      </c>
      <c r="T129" s="155">
        <f t="shared" ref="T129:T148" si="3">S129*H129</f>
        <v>0</v>
      </c>
      <c r="AR129" s="156" t="s">
        <v>375</v>
      </c>
      <c r="AT129" s="156" t="s">
        <v>274</v>
      </c>
      <c r="AU129" s="156" t="s">
        <v>88</v>
      </c>
      <c r="AY129" s="17" t="s">
        <v>273</v>
      </c>
      <c r="BE129" s="157">
        <f t="shared" ref="BE129:BE148" si="4">IF(N129="základná",J129,0)</f>
        <v>0</v>
      </c>
      <c r="BF129" s="157">
        <f t="shared" ref="BF129:BF148" si="5">IF(N129="znížená",J129,0)</f>
        <v>0</v>
      </c>
      <c r="BG129" s="157">
        <f t="shared" ref="BG129:BG148" si="6">IF(N129="zákl. prenesená",J129,0)</f>
        <v>0</v>
      </c>
      <c r="BH129" s="157">
        <f t="shared" ref="BH129:BH148" si="7">IF(N129="zníž. prenesená",J129,0)</f>
        <v>0</v>
      </c>
      <c r="BI129" s="157">
        <f t="shared" ref="BI129:BI148" si="8">IF(N129="nulová",J129,0)</f>
        <v>0</v>
      </c>
      <c r="BJ129" s="17" t="s">
        <v>88</v>
      </c>
      <c r="BK129" s="157">
        <f t="shared" ref="BK129:BK148" si="9">ROUND(I129*H129,2)</f>
        <v>0</v>
      </c>
      <c r="BL129" s="17" t="s">
        <v>375</v>
      </c>
      <c r="BM129" s="156" t="s">
        <v>88</v>
      </c>
    </row>
    <row r="130" spans="2:65" s="1" customFormat="1" ht="21.75" customHeight="1">
      <c r="B130" s="143"/>
      <c r="C130" s="144" t="s">
        <v>88</v>
      </c>
      <c r="D130" s="144" t="s">
        <v>274</v>
      </c>
      <c r="E130" s="145" t="s">
        <v>2020</v>
      </c>
      <c r="F130" s="146" t="s">
        <v>2021</v>
      </c>
      <c r="G130" s="147" t="s">
        <v>344</v>
      </c>
      <c r="H130" s="148">
        <v>10</v>
      </c>
      <c r="I130" s="149"/>
      <c r="J130" s="150">
        <f t="shared" si="0"/>
        <v>0</v>
      </c>
      <c r="K130" s="151"/>
      <c r="L130" s="32"/>
      <c r="M130" s="152" t="s">
        <v>1</v>
      </c>
      <c r="N130" s="153" t="s">
        <v>41</v>
      </c>
      <c r="P130" s="154">
        <f t="shared" si="1"/>
        <v>0</v>
      </c>
      <c r="Q130" s="154">
        <v>7.6600000000000001E-3</v>
      </c>
      <c r="R130" s="154">
        <f t="shared" si="2"/>
        <v>7.6600000000000001E-2</v>
      </c>
      <c r="S130" s="154">
        <v>0</v>
      </c>
      <c r="T130" s="155">
        <f t="shared" si="3"/>
        <v>0</v>
      </c>
      <c r="AR130" s="156" t="s">
        <v>375</v>
      </c>
      <c r="AT130" s="156" t="s">
        <v>274</v>
      </c>
      <c r="AU130" s="156" t="s">
        <v>88</v>
      </c>
      <c r="AY130" s="17" t="s">
        <v>273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7" t="s">
        <v>88</v>
      </c>
      <c r="BK130" s="157">
        <f t="shared" si="9"/>
        <v>0</v>
      </c>
      <c r="BL130" s="17" t="s">
        <v>375</v>
      </c>
      <c r="BM130" s="156" t="s">
        <v>126</v>
      </c>
    </row>
    <row r="131" spans="2:65" s="1" customFormat="1" ht="24.2" customHeight="1">
      <c r="B131" s="143"/>
      <c r="C131" s="144" t="s">
        <v>104</v>
      </c>
      <c r="D131" s="144" t="s">
        <v>274</v>
      </c>
      <c r="E131" s="145" t="s">
        <v>2022</v>
      </c>
      <c r="F131" s="146" t="s">
        <v>2023</v>
      </c>
      <c r="G131" s="147" t="s">
        <v>344</v>
      </c>
      <c r="H131" s="148">
        <v>45</v>
      </c>
      <c r="I131" s="149"/>
      <c r="J131" s="150">
        <f t="shared" si="0"/>
        <v>0</v>
      </c>
      <c r="K131" s="151"/>
      <c r="L131" s="32"/>
      <c r="M131" s="152" t="s">
        <v>1</v>
      </c>
      <c r="N131" s="153" t="s">
        <v>41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AR131" s="156" t="s">
        <v>375</v>
      </c>
      <c r="AT131" s="156" t="s">
        <v>274</v>
      </c>
      <c r="AU131" s="156" t="s">
        <v>88</v>
      </c>
      <c r="AY131" s="17" t="s">
        <v>273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88</v>
      </c>
      <c r="BK131" s="157">
        <f t="shared" si="9"/>
        <v>0</v>
      </c>
      <c r="BL131" s="17" t="s">
        <v>375</v>
      </c>
      <c r="BM131" s="156" t="s">
        <v>321</v>
      </c>
    </row>
    <row r="132" spans="2:65" s="1" customFormat="1" ht="24.2" customHeight="1">
      <c r="B132" s="143"/>
      <c r="C132" s="144" t="s">
        <v>126</v>
      </c>
      <c r="D132" s="144" t="s">
        <v>274</v>
      </c>
      <c r="E132" s="145" t="s">
        <v>2024</v>
      </c>
      <c r="F132" s="146" t="s">
        <v>2025</v>
      </c>
      <c r="G132" s="147" t="s">
        <v>344</v>
      </c>
      <c r="H132" s="148">
        <v>10</v>
      </c>
      <c r="I132" s="149"/>
      <c r="J132" s="150">
        <f t="shared" si="0"/>
        <v>0</v>
      </c>
      <c r="K132" s="151"/>
      <c r="L132" s="32"/>
      <c r="M132" s="152" t="s">
        <v>1</v>
      </c>
      <c r="N132" s="153" t="s">
        <v>41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AR132" s="156" t="s">
        <v>375</v>
      </c>
      <c r="AT132" s="156" t="s">
        <v>274</v>
      </c>
      <c r="AU132" s="156" t="s">
        <v>88</v>
      </c>
      <c r="AY132" s="17" t="s">
        <v>273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7" t="s">
        <v>88</v>
      </c>
      <c r="BK132" s="157">
        <f t="shared" si="9"/>
        <v>0</v>
      </c>
      <c r="BL132" s="17" t="s">
        <v>375</v>
      </c>
      <c r="BM132" s="156" t="s">
        <v>330</v>
      </c>
    </row>
    <row r="133" spans="2:65" s="1" customFormat="1" ht="24.2" customHeight="1">
      <c r="B133" s="143"/>
      <c r="C133" s="144" t="s">
        <v>315</v>
      </c>
      <c r="D133" s="144" t="s">
        <v>274</v>
      </c>
      <c r="E133" s="145" t="s">
        <v>2026</v>
      </c>
      <c r="F133" s="146" t="s">
        <v>2027</v>
      </c>
      <c r="G133" s="147" t="s">
        <v>1134</v>
      </c>
      <c r="H133" s="148">
        <v>7</v>
      </c>
      <c r="I133" s="149"/>
      <c r="J133" s="150">
        <f t="shared" si="0"/>
        <v>0</v>
      </c>
      <c r="K133" s="151"/>
      <c r="L133" s="32"/>
      <c r="M133" s="152" t="s">
        <v>1</v>
      </c>
      <c r="N133" s="153" t="s">
        <v>41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AR133" s="156" t="s">
        <v>375</v>
      </c>
      <c r="AT133" s="156" t="s">
        <v>274</v>
      </c>
      <c r="AU133" s="156" t="s">
        <v>88</v>
      </c>
      <c r="AY133" s="17" t="s">
        <v>273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88</v>
      </c>
      <c r="BK133" s="157">
        <f t="shared" si="9"/>
        <v>0</v>
      </c>
      <c r="BL133" s="17" t="s">
        <v>375</v>
      </c>
      <c r="BM133" s="156" t="s">
        <v>341</v>
      </c>
    </row>
    <row r="134" spans="2:65" s="1" customFormat="1" ht="24.2" customHeight="1">
      <c r="B134" s="143"/>
      <c r="C134" s="144" t="s">
        <v>321</v>
      </c>
      <c r="D134" s="144" t="s">
        <v>274</v>
      </c>
      <c r="E134" s="145" t="s">
        <v>2028</v>
      </c>
      <c r="F134" s="146" t="s">
        <v>2029</v>
      </c>
      <c r="G134" s="147" t="s">
        <v>1134</v>
      </c>
      <c r="H134" s="148">
        <v>2</v>
      </c>
      <c r="I134" s="149"/>
      <c r="J134" s="150">
        <f t="shared" si="0"/>
        <v>0</v>
      </c>
      <c r="K134" s="151"/>
      <c r="L134" s="32"/>
      <c r="M134" s="152" t="s">
        <v>1</v>
      </c>
      <c r="N134" s="153" t="s">
        <v>41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AR134" s="156" t="s">
        <v>375</v>
      </c>
      <c r="AT134" s="156" t="s">
        <v>274</v>
      </c>
      <c r="AU134" s="156" t="s">
        <v>88</v>
      </c>
      <c r="AY134" s="17" t="s">
        <v>273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88</v>
      </c>
      <c r="BK134" s="157">
        <f t="shared" si="9"/>
        <v>0</v>
      </c>
      <c r="BL134" s="17" t="s">
        <v>375</v>
      </c>
      <c r="BM134" s="156" t="s">
        <v>351</v>
      </c>
    </row>
    <row r="135" spans="2:65" s="1" customFormat="1" ht="21.75" customHeight="1">
      <c r="B135" s="143"/>
      <c r="C135" s="144" t="s">
        <v>325</v>
      </c>
      <c r="D135" s="144" t="s">
        <v>274</v>
      </c>
      <c r="E135" s="145" t="s">
        <v>2030</v>
      </c>
      <c r="F135" s="146" t="s">
        <v>2031</v>
      </c>
      <c r="G135" s="147" t="s">
        <v>1134</v>
      </c>
      <c r="H135" s="148">
        <v>40</v>
      </c>
      <c r="I135" s="149"/>
      <c r="J135" s="150">
        <f t="shared" si="0"/>
        <v>0</v>
      </c>
      <c r="K135" s="151"/>
      <c r="L135" s="32"/>
      <c r="M135" s="152" t="s">
        <v>1</v>
      </c>
      <c r="N135" s="153" t="s">
        <v>41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AR135" s="156" t="s">
        <v>375</v>
      </c>
      <c r="AT135" s="156" t="s">
        <v>274</v>
      </c>
      <c r="AU135" s="156" t="s">
        <v>88</v>
      </c>
      <c r="AY135" s="17" t="s">
        <v>273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88</v>
      </c>
      <c r="BK135" s="157">
        <f t="shared" si="9"/>
        <v>0</v>
      </c>
      <c r="BL135" s="17" t="s">
        <v>375</v>
      </c>
      <c r="BM135" s="156" t="s">
        <v>165</v>
      </c>
    </row>
    <row r="136" spans="2:65" s="1" customFormat="1" ht="21.75" customHeight="1">
      <c r="B136" s="143"/>
      <c r="C136" s="144" t="s">
        <v>330</v>
      </c>
      <c r="D136" s="144" t="s">
        <v>274</v>
      </c>
      <c r="E136" s="145" t="s">
        <v>2032</v>
      </c>
      <c r="F136" s="146" t="s">
        <v>2033</v>
      </c>
      <c r="G136" s="147" t="s">
        <v>1134</v>
      </c>
      <c r="H136" s="148">
        <v>4</v>
      </c>
      <c r="I136" s="149"/>
      <c r="J136" s="150">
        <f t="shared" si="0"/>
        <v>0</v>
      </c>
      <c r="K136" s="151"/>
      <c r="L136" s="32"/>
      <c r="M136" s="152" t="s">
        <v>1</v>
      </c>
      <c r="N136" s="153" t="s">
        <v>41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AR136" s="156" t="s">
        <v>375</v>
      </c>
      <c r="AT136" s="156" t="s">
        <v>274</v>
      </c>
      <c r="AU136" s="156" t="s">
        <v>88</v>
      </c>
      <c r="AY136" s="17" t="s">
        <v>273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88</v>
      </c>
      <c r="BK136" s="157">
        <f t="shared" si="9"/>
        <v>0</v>
      </c>
      <c r="BL136" s="17" t="s">
        <v>375</v>
      </c>
      <c r="BM136" s="156" t="s">
        <v>375</v>
      </c>
    </row>
    <row r="137" spans="2:65" s="1" customFormat="1" ht="24.2" customHeight="1">
      <c r="B137" s="143"/>
      <c r="C137" s="144" t="s">
        <v>335</v>
      </c>
      <c r="D137" s="144" t="s">
        <v>274</v>
      </c>
      <c r="E137" s="145" t="s">
        <v>2034</v>
      </c>
      <c r="F137" s="146" t="s">
        <v>2035</v>
      </c>
      <c r="G137" s="147" t="s">
        <v>1134</v>
      </c>
      <c r="H137" s="148">
        <v>7</v>
      </c>
      <c r="I137" s="149"/>
      <c r="J137" s="150">
        <f t="shared" si="0"/>
        <v>0</v>
      </c>
      <c r="K137" s="151"/>
      <c r="L137" s="32"/>
      <c r="M137" s="152" t="s">
        <v>1</v>
      </c>
      <c r="N137" s="153" t="s">
        <v>41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AR137" s="156" t="s">
        <v>375</v>
      </c>
      <c r="AT137" s="156" t="s">
        <v>274</v>
      </c>
      <c r="AU137" s="156" t="s">
        <v>88</v>
      </c>
      <c r="AY137" s="17" t="s">
        <v>273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88</v>
      </c>
      <c r="BK137" s="157">
        <f t="shared" si="9"/>
        <v>0</v>
      </c>
      <c r="BL137" s="17" t="s">
        <v>375</v>
      </c>
      <c r="BM137" s="156" t="s">
        <v>386</v>
      </c>
    </row>
    <row r="138" spans="2:65" s="1" customFormat="1" ht="16.5" customHeight="1">
      <c r="B138" s="143"/>
      <c r="C138" s="188" t="s">
        <v>341</v>
      </c>
      <c r="D138" s="188" t="s">
        <v>523</v>
      </c>
      <c r="E138" s="189" t="s">
        <v>2036</v>
      </c>
      <c r="F138" s="190" t="s">
        <v>2037</v>
      </c>
      <c r="G138" s="191" t="s">
        <v>1134</v>
      </c>
      <c r="H138" s="192">
        <v>40</v>
      </c>
      <c r="I138" s="193"/>
      <c r="J138" s="194">
        <f t="shared" si="0"/>
        <v>0</v>
      </c>
      <c r="K138" s="195"/>
      <c r="L138" s="196"/>
      <c r="M138" s="197" t="s">
        <v>1</v>
      </c>
      <c r="N138" s="198" t="s">
        <v>41</v>
      </c>
      <c r="P138" s="154">
        <f t="shared" si="1"/>
        <v>0</v>
      </c>
      <c r="Q138" s="154">
        <v>2.9499999999999999E-3</v>
      </c>
      <c r="R138" s="154">
        <f t="shared" si="2"/>
        <v>0.11799999999999999</v>
      </c>
      <c r="S138" s="154">
        <v>0</v>
      </c>
      <c r="T138" s="155">
        <f t="shared" si="3"/>
        <v>0</v>
      </c>
      <c r="AR138" s="156" t="s">
        <v>449</v>
      </c>
      <c r="AT138" s="156" t="s">
        <v>523</v>
      </c>
      <c r="AU138" s="156" t="s">
        <v>88</v>
      </c>
      <c r="AY138" s="17" t="s">
        <v>273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88</v>
      </c>
      <c r="BK138" s="157">
        <f t="shared" si="9"/>
        <v>0</v>
      </c>
      <c r="BL138" s="17" t="s">
        <v>375</v>
      </c>
      <c r="BM138" s="156" t="s">
        <v>394</v>
      </c>
    </row>
    <row r="139" spans="2:65" s="1" customFormat="1" ht="16.5" customHeight="1">
      <c r="B139" s="143"/>
      <c r="C139" s="188" t="s">
        <v>347</v>
      </c>
      <c r="D139" s="188" t="s">
        <v>523</v>
      </c>
      <c r="E139" s="189" t="s">
        <v>2038</v>
      </c>
      <c r="F139" s="190" t="s">
        <v>2039</v>
      </c>
      <c r="G139" s="191" t="s">
        <v>1134</v>
      </c>
      <c r="H139" s="192">
        <v>7</v>
      </c>
      <c r="I139" s="193"/>
      <c r="J139" s="194">
        <f t="shared" si="0"/>
        <v>0</v>
      </c>
      <c r="K139" s="195"/>
      <c r="L139" s="196"/>
      <c r="M139" s="197" t="s">
        <v>1</v>
      </c>
      <c r="N139" s="198" t="s">
        <v>41</v>
      </c>
      <c r="P139" s="154">
        <f t="shared" si="1"/>
        <v>0</v>
      </c>
      <c r="Q139" s="154">
        <v>3.0400000000000002E-3</v>
      </c>
      <c r="R139" s="154">
        <f t="shared" si="2"/>
        <v>2.128E-2</v>
      </c>
      <c r="S139" s="154">
        <v>0</v>
      </c>
      <c r="T139" s="155">
        <f t="shared" si="3"/>
        <v>0</v>
      </c>
      <c r="AR139" s="156" t="s">
        <v>449</v>
      </c>
      <c r="AT139" s="156" t="s">
        <v>523</v>
      </c>
      <c r="AU139" s="156" t="s">
        <v>88</v>
      </c>
      <c r="AY139" s="17" t="s">
        <v>273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88</v>
      </c>
      <c r="BK139" s="157">
        <f t="shared" si="9"/>
        <v>0</v>
      </c>
      <c r="BL139" s="17" t="s">
        <v>375</v>
      </c>
      <c r="BM139" s="156" t="s">
        <v>402</v>
      </c>
    </row>
    <row r="140" spans="2:65" s="1" customFormat="1" ht="16.5" customHeight="1">
      <c r="B140" s="143"/>
      <c r="C140" s="188" t="s">
        <v>351</v>
      </c>
      <c r="D140" s="188" t="s">
        <v>523</v>
      </c>
      <c r="E140" s="189" t="s">
        <v>2040</v>
      </c>
      <c r="F140" s="190" t="s">
        <v>2041</v>
      </c>
      <c r="G140" s="191" t="s">
        <v>1134</v>
      </c>
      <c r="H140" s="192">
        <v>4</v>
      </c>
      <c r="I140" s="193"/>
      <c r="J140" s="194">
        <f t="shared" si="0"/>
        <v>0</v>
      </c>
      <c r="K140" s="195"/>
      <c r="L140" s="196"/>
      <c r="M140" s="197" t="s">
        <v>1</v>
      </c>
      <c r="N140" s="198" t="s">
        <v>41</v>
      </c>
      <c r="P140" s="154">
        <f t="shared" si="1"/>
        <v>0</v>
      </c>
      <c r="Q140" s="154">
        <v>4.2199999999999998E-3</v>
      </c>
      <c r="R140" s="154">
        <f t="shared" si="2"/>
        <v>1.6879999999999999E-2</v>
      </c>
      <c r="S140" s="154">
        <v>0</v>
      </c>
      <c r="T140" s="155">
        <f t="shared" si="3"/>
        <v>0</v>
      </c>
      <c r="AR140" s="156" t="s">
        <v>449</v>
      </c>
      <c r="AT140" s="156" t="s">
        <v>523</v>
      </c>
      <c r="AU140" s="156" t="s">
        <v>88</v>
      </c>
      <c r="AY140" s="17" t="s">
        <v>273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88</v>
      </c>
      <c r="BK140" s="157">
        <f t="shared" si="9"/>
        <v>0</v>
      </c>
      <c r="BL140" s="17" t="s">
        <v>375</v>
      </c>
      <c r="BM140" s="156" t="s">
        <v>409</v>
      </c>
    </row>
    <row r="141" spans="2:65" s="1" customFormat="1" ht="16.5" customHeight="1">
      <c r="B141" s="143"/>
      <c r="C141" s="188" t="s">
        <v>355</v>
      </c>
      <c r="D141" s="188" t="s">
        <v>523</v>
      </c>
      <c r="E141" s="189" t="s">
        <v>2042</v>
      </c>
      <c r="F141" s="190" t="s">
        <v>2043</v>
      </c>
      <c r="G141" s="191" t="s">
        <v>1134</v>
      </c>
      <c r="H141" s="192">
        <v>6</v>
      </c>
      <c r="I141" s="193"/>
      <c r="J141" s="194">
        <f t="shared" si="0"/>
        <v>0</v>
      </c>
      <c r="K141" s="195"/>
      <c r="L141" s="196"/>
      <c r="M141" s="197" t="s">
        <v>1</v>
      </c>
      <c r="N141" s="198" t="s">
        <v>41</v>
      </c>
      <c r="P141" s="154">
        <f t="shared" si="1"/>
        <v>0</v>
      </c>
      <c r="Q141" s="154">
        <v>4.3800000000000002E-3</v>
      </c>
      <c r="R141" s="154">
        <f t="shared" si="2"/>
        <v>2.6280000000000001E-2</v>
      </c>
      <c r="S141" s="154">
        <v>0</v>
      </c>
      <c r="T141" s="155">
        <f t="shared" si="3"/>
        <v>0</v>
      </c>
      <c r="AR141" s="156" t="s">
        <v>449</v>
      </c>
      <c r="AT141" s="156" t="s">
        <v>523</v>
      </c>
      <c r="AU141" s="156" t="s">
        <v>88</v>
      </c>
      <c r="AY141" s="17" t="s">
        <v>273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7" t="s">
        <v>88</v>
      </c>
      <c r="BK141" s="157">
        <f t="shared" si="9"/>
        <v>0</v>
      </c>
      <c r="BL141" s="17" t="s">
        <v>375</v>
      </c>
      <c r="BM141" s="156" t="s">
        <v>417</v>
      </c>
    </row>
    <row r="142" spans="2:65" s="1" customFormat="1" ht="16.5" customHeight="1">
      <c r="B142" s="143"/>
      <c r="C142" s="188" t="s">
        <v>165</v>
      </c>
      <c r="D142" s="188" t="s">
        <v>523</v>
      </c>
      <c r="E142" s="189" t="s">
        <v>2042</v>
      </c>
      <c r="F142" s="190" t="s">
        <v>2043</v>
      </c>
      <c r="G142" s="191" t="s">
        <v>1134</v>
      </c>
      <c r="H142" s="192">
        <v>11</v>
      </c>
      <c r="I142" s="193"/>
      <c r="J142" s="194">
        <f t="shared" si="0"/>
        <v>0</v>
      </c>
      <c r="K142" s="195"/>
      <c r="L142" s="196"/>
      <c r="M142" s="197" t="s">
        <v>1</v>
      </c>
      <c r="N142" s="198" t="s">
        <v>41</v>
      </c>
      <c r="P142" s="154">
        <f t="shared" si="1"/>
        <v>0</v>
      </c>
      <c r="Q142" s="154">
        <v>4.3800000000000002E-3</v>
      </c>
      <c r="R142" s="154">
        <f t="shared" si="2"/>
        <v>4.8180000000000001E-2</v>
      </c>
      <c r="S142" s="154">
        <v>0</v>
      </c>
      <c r="T142" s="155">
        <f t="shared" si="3"/>
        <v>0</v>
      </c>
      <c r="AR142" s="156" t="s">
        <v>449</v>
      </c>
      <c r="AT142" s="156" t="s">
        <v>523</v>
      </c>
      <c r="AU142" s="156" t="s">
        <v>88</v>
      </c>
      <c r="AY142" s="17" t="s">
        <v>273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88</v>
      </c>
      <c r="BK142" s="157">
        <f t="shared" si="9"/>
        <v>0</v>
      </c>
      <c r="BL142" s="17" t="s">
        <v>375</v>
      </c>
      <c r="BM142" s="156" t="s">
        <v>422</v>
      </c>
    </row>
    <row r="143" spans="2:65" s="1" customFormat="1" ht="16.5" customHeight="1">
      <c r="B143" s="143"/>
      <c r="C143" s="188" t="s">
        <v>371</v>
      </c>
      <c r="D143" s="188" t="s">
        <v>523</v>
      </c>
      <c r="E143" s="189" t="s">
        <v>2044</v>
      </c>
      <c r="F143" s="190" t="s">
        <v>2045</v>
      </c>
      <c r="G143" s="191" t="s">
        <v>1134</v>
      </c>
      <c r="H143" s="192">
        <v>8</v>
      </c>
      <c r="I143" s="193"/>
      <c r="J143" s="194">
        <f t="shared" si="0"/>
        <v>0</v>
      </c>
      <c r="K143" s="195"/>
      <c r="L143" s="196"/>
      <c r="M143" s="197" t="s">
        <v>1</v>
      </c>
      <c r="N143" s="198" t="s">
        <v>41</v>
      </c>
      <c r="P143" s="154">
        <f t="shared" si="1"/>
        <v>0</v>
      </c>
      <c r="Q143" s="154">
        <v>5.8799999999999998E-3</v>
      </c>
      <c r="R143" s="154">
        <f t="shared" si="2"/>
        <v>4.7039999999999998E-2</v>
      </c>
      <c r="S143" s="154">
        <v>0</v>
      </c>
      <c r="T143" s="155">
        <f t="shared" si="3"/>
        <v>0</v>
      </c>
      <c r="AR143" s="156" t="s">
        <v>449</v>
      </c>
      <c r="AT143" s="156" t="s">
        <v>523</v>
      </c>
      <c r="AU143" s="156" t="s">
        <v>88</v>
      </c>
      <c r="AY143" s="17" t="s">
        <v>273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88</v>
      </c>
      <c r="BK143" s="157">
        <f t="shared" si="9"/>
        <v>0</v>
      </c>
      <c r="BL143" s="17" t="s">
        <v>375</v>
      </c>
      <c r="BM143" s="156" t="s">
        <v>444</v>
      </c>
    </row>
    <row r="144" spans="2:65" s="1" customFormat="1" ht="24.2" customHeight="1">
      <c r="B144" s="143"/>
      <c r="C144" s="188" t="s">
        <v>375</v>
      </c>
      <c r="D144" s="188" t="s">
        <v>523</v>
      </c>
      <c r="E144" s="189" t="s">
        <v>2046</v>
      </c>
      <c r="F144" s="190" t="s">
        <v>2047</v>
      </c>
      <c r="G144" s="191" t="s">
        <v>1134</v>
      </c>
      <c r="H144" s="192">
        <v>3</v>
      </c>
      <c r="I144" s="193"/>
      <c r="J144" s="194">
        <f t="shared" si="0"/>
        <v>0</v>
      </c>
      <c r="K144" s="195"/>
      <c r="L144" s="196"/>
      <c r="M144" s="197" t="s">
        <v>1</v>
      </c>
      <c r="N144" s="198" t="s">
        <v>41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AR144" s="156" t="s">
        <v>449</v>
      </c>
      <c r="AT144" s="156" t="s">
        <v>523</v>
      </c>
      <c r="AU144" s="156" t="s">
        <v>88</v>
      </c>
      <c r="AY144" s="17" t="s">
        <v>273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7" t="s">
        <v>88</v>
      </c>
      <c r="BK144" s="157">
        <f t="shared" si="9"/>
        <v>0</v>
      </c>
      <c r="BL144" s="17" t="s">
        <v>375</v>
      </c>
      <c r="BM144" s="156" t="s">
        <v>449</v>
      </c>
    </row>
    <row r="145" spans="2:65" s="1" customFormat="1" ht="16.5" customHeight="1">
      <c r="B145" s="143"/>
      <c r="C145" s="188" t="s">
        <v>382</v>
      </c>
      <c r="D145" s="188" t="s">
        <v>523</v>
      </c>
      <c r="E145" s="189" t="s">
        <v>2048</v>
      </c>
      <c r="F145" s="190" t="s">
        <v>2049</v>
      </c>
      <c r="G145" s="191" t="s">
        <v>1134</v>
      </c>
      <c r="H145" s="192">
        <v>30</v>
      </c>
      <c r="I145" s="193"/>
      <c r="J145" s="194">
        <f t="shared" si="0"/>
        <v>0</v>
      </c>
      <c r="K145" s="195"/>
      <c r="L145" s="196"/>
      <c r="M145" s="197" t="s">
        <v>1</v>
      </c>
      <c r="N145" s="198" t="s">
        <v>41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AR145" s="156" t="s">
        <v>449</v>
      </c>
      <c r="AT145" s="156" t="s">
        <v>523</v>
      </c>
      <c r="AU145" s="156" t="s">
        <v>88</v>
      </c>
      <c r="AY145" s="17" t="s">
        <v>273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7" t="s">
        <v>88</v>
      </c>
      <c r="BK145" s="157">
        <f t="shared" si="9"/>
        <v>0</v>
      </c>
      <c r="BL145" s="17" t="s">
        <v>375</v>
      </c>
      <c r="BM145" s="156" t="s">
        <v>482</v>
      </c>
    </row>
    <row r="146" spans="2:65" s="1" customFormat="1" ht="24.2" customHeight="1">
      <c r="B146" s="143"/>
      <c r="C146" s="144" t="s">
        <v>386</v>
      </c>
      <c r="D146" s="144" t="s">
        <v>274</v>
      </c>
      <c r="E146" s="145" t="s">
        <v>2050</v>
      </c>
      <c r="F146" s="146" t="s">
        <v>2051</v>
      </c>
      <c r="G146" s="147" t="s">
        <v>1134</v>
      </c>
      <c r="H146" s="148">
        <v>8</v>
      </c>
      <c r="I146" s="149"/>
      <c r="J146" s="150">
        <f t="shared" si="0"/>
        <v>0</v>
      </c>
      <c r="K146" s="151"/>
      <c r="L146" s="32"/>
      <c r="M146" s="152" t="s">
        <v>1</v>
      </c>
      <c r="N146" s="153" t="s">
        <v>41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AR146" s="156" t="s">
        <v>375</v>
      </c>
      <c r="AT146" s="156" t="s">
        <v>274</v>
      </c>
      <c r="AU146" s="156" t="s">
        <v>88</v>
      </c>
      <c r="AY146" s="17" t="s">
        <v>273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7" t="s">
        <v>88</v>
      </c>
      <c r="BK146" s="157">
        <f t="shared" si="9"/>
        <v>0</v>
      </c>
      <c r="BL146" s="17" t="s">
        <v>375</v>
      </c>
      <c r="BM146" s="156" t="s">
        <v>488</v>
      </c>
    </row>
    <row r="147" spans="2:65" s="1" customFormat="1" ht="16.5" customHeight="1">
      <c r="B147" s="143"/>
      <c r="C147" s="144" t="s">
        <v>390</v>
      </c>
      <c r="D147" s="144" t="s">
        <v>274</v>
      </c>
      <c r="E147" s="145" t="s">
        <v>2052</v>
      </c>
      <c r="F147" s="146" t="s">
        <v>2053</v>
      </c>
      <c r="G147" s="147" t="s">
        <v>1134</v>
      </c>
      <c r="H147" s="148">
        <v>10</v>
      </c>
      <c r="I147" s="149"/>
      <c r="J147" s="150">
        <f t="shared" si="0"/>
        <v>0</v>
      </c>
      <c r="K147" s="151"/>
      <c r="L147" s="32"/>
      <c r="M147" s="152" t="s">
        <v>1</v>
      </c>
      <c r="N147" s="153" t="s">
        <v>41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AR147" s="156" t="s">
        <v>375</v>
      </c>
      <c r="AT147" s="156" t="s">
        <v>274</v>
      </c>
      <c r="AU147" s="156" t="s">
        <v>88</v>
      </c>
      <c r="AY147" s="17" t="s">
        <v>273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7" t="s">
        <v>88</v>
      </c>
      <c r="BK147" s="157">
        <f t="shared" si="9"/>
        <v>0</v>
      </c>
      <c r="BL147" s="17" t="s">
        <v>375</v>
      </c>
      <c r="BM147" s="156" t="s">
        <v>509</v>
      </c>
    </row>
    <row r="148" spans="2:65" s="1" customFormat="1" ht="16.5" customHeight="1">
      <c r="B148" s="143"/>
      <c r="C148" s="144" t="s">
        <v>394</v>
      </c>
      <c r="D148" s="144" t="s">
        <v>274</v>
      </c>
      <c r="E148" s="145" t="s">
        <v>2054</v>
      </c>
      <c r="F148" s="146" t="s">
        <v>2055</v>
      </c>
      <c r="G148" s="147" t="s">
        <v>344</v>
      </c>
      <c r="H148" s="148">
        <v>50</v>
      </c>
      <c r="I148" s="149"/>
      <c r="J148" s="150">
        <f t="shared" si="0"/>
        <v>0</v>
      </c>
      <c r="K148" s="151"/>
      <c r="L148" s="32"/>
      <c r="M148" s="152" t="s">
        <v>1</v>
      </c>
      <c r="N148" s="153" t="s">
        <v>41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AR148" s="156" t="s">
        <v>375</v>
      </c>
      <c r="AT148" s="156" t="s">
        <v>274</v>
      </c>
      <c r="AU148" s="156" t="s">
        <v>88</v>
      </c>
      <c r="AY148" s="17" t="s">
        <v>273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7" t="s">
        <v>88</v>
      </c>
      <c r="BK148" s="157">
        <f t="shared" si="9"/>
        <v>0</v>
      </c>
      <c r="BL148" s="17" t="s">
        <v>375</v>
      </c>
      <c r="BM148" s="156" t="s">
        <v>518</v>
      </c>
    </row>
    <row r="149" spans="2:65" s="11" customFormat="1" ht="22.9" customHeight="1">
      <c r="B149" s="133"/>
      <c r="D149" s="134" t="s">
        <v>74</v>
      </c>
      <c r="E149" s="172" t="s">
        <v>2056</v>
      </c>
      <c r="F149" s="172" t="s">
        <v>2057</v>
      </c>
      <c r="I149" s="136"/>
      <c r="J149" s="173">
        <f>BK149</f>
        <v>0</v>
      </c>
      <c r="L149" s="133"/>
      <c r="M149" s="138"/>
      <c r="P149" s="139">
        <f>SUM(P150:P153)</f>
        <v>0</v>
      </c>
      <c r="R149" s="139">
        <f>SUM(R150:R153)</f>
        <v>2.1700000000000001E-2</v>
      </c>
      <c r="T149" s="140">
        <f>SUM(T150:T153)</f>
        <v>0</v>
      </c>
      <c r="AR149" s="134" t="s">
        <v>88</v>
      </c>
      <c r="AT149" s="141" t="s">
        <v>74</v>
      </c>
      <c r="AU149" s="141" t="s">
        <v>82</v>
      </c>
      <c r="AY149" s="134" t="s">
        <v>273</v>
      </c>
      <c r="BK149" s="142">
        <f>SUM(BK150:BK153)</f>
        <v>0</v>
      </c>
    </row>
    <row r="150" spans="2:65" s="1" customFormat="1" ht="24.2" customHeight="1">
      <c r="B150" s="143"/>
      <c r="C150" s="144" t="s">
        <v>398</v>
      </c>
      <c r="D150" s="144" t="s">
        <v>274</v>
      </c>
      <c r="E150" s="145" t="s">
        <v>2058</v>
      </c>
      <c r="F150" s="146" t="s">
        <v>2059</v>
      </c>
      <c r="G150" s="147" t="s">
        <v>344</v>
      </c>
      <c r="H150" s="148">
        <v>35</v>
      </c>
      <c r="I150" s="149"/>
      <c r="J150" s="150">
        <f>ROUND(I150*H150,2)</f>
        <v>0</v>
      </c>
      <c r="K150" s="151"/>
      <c r="L150" s="32"/>
      <c r="M150" s="152" t="s">
        <v>1</v>
      </c>
      <c r="N150" s="153" t="s">
        <v>41</v>
      </c>
      <c r="P150" s="154">
        <f>O150*H150</f>
        <v>0</v>
      </c>
      <c r="Q150" s="154">
        <v>2.1000000000000001E-4</v>
      </c>
      <c r="R150" s="154">
        <f>Q150*H150</f>
        <v>7.3500000000000006E-3</v>
      </c>
      <c r="S150" s="154">
        <v>0</v>
      </c>
      <c r="T150" s="155">
        <f>S150*H150</f>
        <v>0</v>
      </c>
      <c r="AR150" s="156" t="s">
        <v>375</v>
      </c>
      <c r="AT150" s="156" t="s">
        <v>274</v>
      </c>
      <c r="AU150" s="156" t="s">
        <v>88</v>
      </c>
      <c r="AY150" s="17" t="s">
        <v>273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88</v>
      </c>
      <c r="BK150" s="157">
        <f>ROUND(I150*H150,2)</f>
        <v>0</v>
      </c>
      <c r="BL150" s="17" t="s">
        <v>375</v>
      </c>
      <c r="BM150" s="156" t="s">
        <v>527</v>
      </c>
    </row>
    <row r="151" spans="2:65" s="1" customFormat="1" ht="24.2" customHeight="1">
      <c r="B151" s="143"/>
      <c r="C151" s="144" t="s">
        <v>402</v>
      </c>
      <c r="D151" s="144" t="s">
        <v>274</v>
      </c>
      <c r="E151" s="145" t="s">
        <v>2060</v>
      </c>
      <c r="F151" s="146" t="s">
        <v>2061</v>
      </c>
      <c r="G151" s="147" t="s">
        <v>1134</v>
      </c>
      <c r="H151" s="148">
        <v>35</v>
      </c>
      <c r="I151" s="149"/>
      <c r="J151" s="150">
        <f>ROUND(I151*H151,2)</f>
        <v>0</v>
      </c>
      <c r="K151" s="151"/>
      <c r="L151" s="32"/>
      <c r="M151" s="152" t="s">
        <v>1</v>
      </c>
      <c r="N151" s="153" t="s">
        <v>41</v>
      </c>
      <c r="P151" s="154">
        <f>O151*H151</f>
        <v>0</v>
      </c>
      <c r="Q151" s="154">
        <v>0</v>
      </c>
      <c r="R151" s="154">
        <f>Q151*H151</f>
        <v>0</v>
      </c>
      <c r="S151" s="154">
        <v>0</v>
      </c>
      <c r="T151" s="155">
        <f>S151*H151</f>
        <v>0</v>
      </c>
      <c r="AR151" s="156" t="s">
        <v>375</v>
      </c>
      <c r="AT151" s="156" t="s">
        <v>274</v>
      </c>
      <c r="AU151" s="156" t="s">
        <v>88</v>
      </c>
      <c r="AY151" s="17" t="s">
        <v>273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7" t="s">
        <v>88</v>
      </c>
      <c r="BK151" s="157">
        <f>ROUND(I151*H151,2)</f>
        <v>0</v>
      </c>
      <c r="BL151" s="17" t="s">
        <v>375</v>
      </c>
      <c r="BM151" s="156" t="s">
        <v>536</v>
      </c>
    </row>
    <row r="152" spans="2:65" s="1" customFormat="1" ht="24.2" customHeight="1">
      <c r="B152" s="143"/>
      <c r="C152" s="144" t="s">
        <v>7</v>
      </c>
      <c r="D152" s="144" t="s">
        <v>274</v>
      </c>
      <c r="E152" s="145" t="s">
        <v>2062</v>
      </c>
      <c r="F152" s="146" t="s">
        <v>2063</v>
      </c>
      <c r="G152" s="147" t="s">
        <v>344</v>
      </c>
      <c r="H152" s="148">
        <v>35</v>
      </c>
      <c r="I152" s="149"/>
      <c r="J152" s="150">
        <f>ROUND(I152*H152,2)</f>
        <v>0</v>
      </c>
      <c r="K152" s="151"/>
      <c r="L152" s="32"/>
      <c r="M152" s="152" t="s">
        <v>1</v>
      </c>
      <c r="N152" s="153" t="s">
        <v>41</v>
      </c>
      <c r="P152" s="154">
        <f>O152*H152</f>
        <v>0</v>
      </c>
      <c r="Q152" s="154">
        <v>3.8000000000000002E-4</v>
      </c>
      <c r="R152" s="154">
        <f>Q152*H152</f>
        <v>1.3300000000000001E-2</v>
      </c>
      <c r="S152" s="154">
        <v>0</v>
      </c>
      <c r="T152" s="155">
        <f>S152*H152</f>
        <v>0</v>
      </c>
      <c r="AR152" s="156" t="s">
        <v>375</v>
      </c>
      <c r="AT152" s="156" t="s">
        <v>274</v>
      </c>
      <c r="AU152" s="156" t="s">
        <v>88</v>
      </c>
      <c r="AY152" s="17" t="s">
        <v>273</v>
      </c>
      <c r="BE152" s="157">
        <f>IF(N152="základná",J152,0)</f>
        <v>0</v>
      </c>
      <c r="BF152" s="157">
        <f>IF(N152="znížená",J152,0)</f>
        <v>0</v>
      </c>
      <c r="BG152" s="157">
        <f>IF(N152="zákl. prenesená",J152,0)</f>
        <v>0</v>
      </c>
      <c r="BH152" s="157">
        <f>IF(N152="zníž. prenesená",J152,0)</f>
        <v>0</v>
      </c>
      <c r="BI152" s="157">
        <f>IF(N152="nulová",J152,0)</f>
        <v>0</v>
      </c>
      <c r="BJ152" s="17" t="s">
        <v>88</v>
      </c>
      <c r="BK152" s="157">
        <f>ROUND(I152*H152,2)</f>
        <v>0</v>
      </c>
      <c r="BL152" s="17" t="s">
        <v>375</v>
      </c>
      <c r="BM152" s="156" t="s">
        <v>544</v>
      </c>
    </row>
    <row r="153" spans="2:65" s="1" customFormat="1" ht="16.5" customHeight="1">
      <c r="B153" s="143"/>
      <c r="C153" s="188" t="s">
        <v>409</v>
      </c>
      <c r="D153" s="188" t="s">
        <v>523</v>
      </c>
      <c r="E153" s="189" t="s">
        <v>2064</v>
      </c>
      <c r="F153" s="190" t="s">
        <v>2065</v>
      </c>
      <c r="G153" s="191" t="s">
        <v>344</v>
      </c>
      <c r="H153" s="192">
        <v>35</v>
      </c>
      <c r="I153" s="193"/>
      <c r="J153" s="194">
        <f>ROUND(I153*H153,2)</f>
        <v>0</v>
      </c>
      <c r="K153" s="195"/>
      <c r="L153" s="196"/>
      <c r="M153" s="197" t="s">
        <v>1</v>
      </c>
      <c r="N153" s="198" t="s">
        <v>41</v>
      </c>
      <c r="P153" s="154">
        <f>O153*H153</f>
        <v>0</v>
      </c>
      <c r="Q153" s="154">
        <v>3.0000000000000001E-5</v>
      </c>
      <c r="R153" s="154">
        <f>Q153*H153</f>
        <v>1.0499999999999999E-3</v>
      </c>
      <c r="S153" s="154">
        <v>0</v>
      </c>
      <c r="T153" s="155">
        <f>S153*H153</f>
        <v>0</v>
      </c>
      <c r="AR153" s="156" t="s">
        <v>449</v>
      </c>
      <c r="AT153" s="156" t="s">
        <v>523</v>
      </c>
      <c r="AU153" s="156" t="s">
        <v>88</v>
      </c>
      <c r="AY153" s="17" t="s">
        <v>273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7" t="s">
        <v>88</v>
      </c>
      <c r="BK153" s="157">
        <f>ROUND(I153*H153,2)</f>
        <v>0</v>
      </c>
      <c r="BL153" s="17" t="s">
        <v>375</v>
      </c>
      <c r="BM153" s="156" t="s">
        <v>554</v>
      </c>
    </row>
    <row r="154" spans="2:65" s="11" customFormat="1" ht="22.9" customHeight="1">
      <c r="B154" s="133"/>
      <c r="D154" s="134" t="s">
        <v>74</v>
      </c>
      <c r="E154" s="172" t="s">
        <v>1170</v>
      </c>
      <c r="F154" s="172" t="s">
        <v>2066</v>
      </c>
      <c r="I154" s="136"/>
      <c r="J154" s="173">
        <f>BK154</f>
        <v>0</v>
      </c>
      <c r="L154" s="133"/>
      <c r="M154" s="138"/>
      <c r="P154" s="139">
        <f>SUM(P155:P172)</f>
        <v>0</v>
      </c>
      <c r="R154" s="139">
        <f>SUM(R155:R172)</f>
        <v>0.86314999999999997</v>
      </c>
      <c r="T154" s="140">
        <f>SUM(T155:T172)</f>
        <v>0</v>
      </c>
      <c r="AR154" s="134" t="s">
        <v>88</v>
      </c>
      <c r="AT154" s="141" t="s">
        <v>74</v>
      </c>
      <c r="AU154" s="141" t="s">
        <v>82</v>
      </c>
      <c r="AY154" s="134" t="s">
        <v>273</v>
      </c>
      <c r="BK154" s="142">
        <f>SUM(BK155:BK172)</f>
        <v>0</v>
      </c>
    </row>
    <row r="155" spans="2:65" s="1" customFormat="1" ht="24.2" customHeight="1">
      <c r="B155" s="143"/>
      <c r="C155" s="144" t="s">
        <v>413</v>
      </c>
      <c r="D155" s="144" t="s">
        <v>274</v>
      </c>
      <c r="E155" s="145" t="s">
        <v>2067</v>
      </c>
      <c r="F155" s="146" t="s">
        <v>2068</v>
      </c>
      <c r="G155" s="147" t="s">
        <v>2069</v>
      </c>
      <c r="H155" s="148">
        <v>3</v>
      </c>
      <c r="I155" s="149"/>
      <c r="J155" s="150">
        <f t="shared" ref="J155:J172" si="10">ROUND(I155*H155,2)</f>
        <v>0</v>
      </c>
      <c r="K155" s="151"/>
      <c r="L155" s="32"/>
      <c r="M155" s="152" t="s">
        <v>1</v>
      </c>
      <c r="N155" s="153" t="s">
        <v>41</v>
      </c>
      <c r="P155" s="154">
        <f t="shared" ref="P155:P172" si="11">O155*H155</f>
        <v>0</v>
      </c>
      <c r="Q155" s="154">
        <v>2.9409999999999999E-2</v>
      </c>
      <c r="R155" s="154">
        <f t="shared" ref="R155:R172" si="12">Q155*H155</f>
        <v>8.8230000000000003E-2</v>
      </c>
      <c r="S155" s="154">
        <v>0</v>
      </c>
      <c r="T155" s="155">
        <f t="shared" ref="T155:T172" si="13">S155*H155</f>
        <v>0</v>
      </c>
      <c r="AR155" s="156" t="s">
        <v>375</v>
      </c>
      <c r="AT155" s="156" t="s">
        <v>274</v>
      </c>
      <c r="AU155" s="156" t="s">
        <v>88</v>
      </c>
      <c r="AY155" s="17" t="s">
        <v>273</v>
      </c>
      <c r="BE155" s="157">
        <f t="shared" ref="BE155:BE172" si="14">IF(N155="základná",J155,0)</f>
        <v>0</v>
      </c>
      <c r="BF155" s="157">
        <f t="shared" ref="BF155:BF172" si="15">IF(N155="znížená",J155,0)</f>
        <v>0</v>
      </c>
      <c r="BG155" s="157">
        <f t="shared" ref="BG155:BG172" si="16">IF(N155="zákl. prenesená",J155,0)</f>
        <v>0</v>
      </c>
      <c r="BH155" s="157">
        <f t="shared" ref="BH155:BH172" si="17">IF(N155="zníž. prenesená",J155,0)</f>
        <v>0</v>
      </c>
      <c r="BI155" s="157">
        <f t="shared" ref="BI155:BI172" si="18">IF(N155="nulová",J155,0)</f>
        <v>0</v>
      </c>
      <c r="BJ155" s="17" t="s">
        <v>88</v>
      </c>
      <c r="BK155" s="157">
        <f t="shared" ref="BK155:BK172" si="19">ROUND(I155*H155,2)</f>
        <v>0</v>
      </c>
      <c r="BL155" s="17" t="s">
        <v>375</v>
      </c>
      <c r="BM155" s="156" t="s">
        <v>559</v>
      </c>
    </row>
    <row r="156" spans="2:65" s="1" customFormat="1" ht="16.5" customHeight="1">
      <c r="B156" s="143"/>
      <c r="C156" s="144" t="s">
        <v>417</v>
      </c>
      <c r="D156" s="144" t="s">
        <v>274</v>
      </c>
      <c r="E156" s="145" t="s">
        <v>2070</v>
      </c>
      <c r="F156" s="146" t="s">
        <v>2071</v>
      </c>
      <c r="G156" s="147" t="s">
        <v>2069</v>
      </c>
      <c r="H156" s="148">
        <v>2</v>
      </c>
      <c r="I156" s="149"/>
      <c r="J156" s="150">
        <f t="shared" si="10"/>
        <v>0</v>
      </c>
      <c r="K156" s="151"/>
      <c r="L156" s="32"/>
      <c r="M156" s="152" t="s">
        <v>1</v>
      </c>
      <c r="N156" s="153" t="s">
        <v>41</v>
      </c>
      <c r="P156" s="154">
        <f t="shared" si="11"/>
        <v>0</v>
      </c>
      <c r="Q156" s="154">
        <v>1.7770000000000001E-2</v>
      </c>
      <c r="R156" s="154">
        <f t="shared" si="12"/>
        <v>3.5540000000000002E-2</v>
      </c>
      <c r="S156" s="154">
        <v>0</v>
      </c>
      <c r="T156" s="155">
        <f t="shared" si="13"/>
        <v>0</v>
      </c>
      <c r="AR156" s="156" t="s">
        <v>375</v>
      </c>
      <c r="AT156" s="156" t="s">
        <v>274</v>
      </c>
      <c r="AU156" s="156" t="s">
        <v>88</v>
      </c>
      <c r="AY156" s="17" t="s">
        <v>273</v>
      </c>
      <c r="BE156" s="157">
        <f t="shared" si="14"/>
        <v>0</v>
      </c>
      <c r="BF156" s="157">
        <f t="shared" si="15"/>
        <v>0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7" t="s">
        <v>88</v>
      </c>
      <c r="BK156" s="157">
        <f t="shared" si="19"/>
        <v>0</v>
      </c>
      <c r="BL156" s="17" t="s">
        <v>375</v>
      </c>
      <c r="BM156" s="156" t="s">
        <v>567</v>
      </c>
    </row>
    <row r="157" spans="2:65" s="1" customFormat="1" ht="21.75" customHeight="1">
      <c r="B157" s="143"/>
      <c r="C157" s="144" t="s">
        <v>419</v>
      </c>
      <c r="D157" s="144" t="s">
        <v>274</v>
      </c>
      <c r="E157" s="145" t="s">
        <v>2072</v>
      </c>
      <c r="F157" s="146" t="s">
        <v>2073</v>
      </c>
      <c r="G157" s="147" t="s">
        <v>2069</v>
      </c>
      <c r="H157" s="148">
        <v>2</v>
      </c>
      <c r="I157" s="149"/>
      <c r="J157" s="150">
        <f t="shared" si="10"/>
        <v>0</v>
      </c>
      <c r="K157" s="151"/>
      <c r="L157" s="32"/>
      <c r="M157" s="152" t="s">
        <v>1</v>
      </c>
      <c r="N157" s="153" t="s">
        <v>41</v>
      </c>
      <c r="P157" s="154">
        <f t="shared" si="11"/>
        <v>0</v>
      </c>
      <c r="Q157" s="154">
        <v>1.5089999999999999E-2</v>
      </c>
      <c r="R157" s="154">
        <f t="shared" si="12"/>
        <v>3.0179999999999998E-2</v>
      </c>
      <c r="S157" s="154">
        <v>0</v>
      </c>
      <c r="T157" s="155">
        <f t="shared" si="13"/>
        <v>0</v>
      </c>
      <c r="AR157" s="156" t="s">
        <v>375</v>
      </c>
      <c r="AT157" s="156" t="s">
        <v>274</v>
      </c>
      <c r="AU157" s="156" t="s">
        <v>88</v>
      </c>
      <c r="AY157" s="17" t="s">
        <v>273</v>
      </c>
      <c r="BE157" s="157">
        <f t="shared" si="14"/>
        <v>0</v>
      </c>
      <c r="BF157" s="157">
        <f t="shared" si="15"/>
        <v>0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7" t="s">
        <v>88</v>
      </c>
      <c r="BK157" s="157">
        <f t="shared" si="19"/>
        <v>0</v>
      </c>
      <c r="BL157" s="17" t="s">
        <v>375</v>
      </c>
      <c r="BM157" s="156" t="s">
        <v>572</v>
      </c>
    </row>
    <row r="158" spans="2:65" s="1" customFormat="1" ht="16.5" customHeight="1">
      <c r="B158" s="143"/>
      <c r="C158" s="144" t="s">
        <v>422</v>
      </c>
      <c r="D158" s="144" t="s">
        <v>274</v>
      </c>
      <c r="E158" s="145" t="s">
        <v>2074</v>
      </c>
      <c r="F158" s="146" t="s">
        <v>2075</v>
      </c>
      <c r="G158" s="147" t="s">
        <v>2069</v>
      </c>
      <c r="H158" s="148">
        <v>2</v>
      </c>
      <c r="I158" s="149"/>
      <c r="J158" s="150">
        <f t="shared" si="10"/>
        <v>0</v>
      </c>
      <c r="K158" s="151"/>
      <c r="L158" s="32"/>
      <c r="M158" s="152" t="s">
        <v>1</v>
      </c>
      <c r="N158" s="153" t="s">
        <v>41</v>
      </c>
      <c r="P158" s="154">
        <f t="shared" si="11"/>
        <v>0</v>
      </c>
      <c r="Q158" s="154">
        <v>3.7350000000000001E-2</v>
      </c>
      <c r="R158" s="154">
        <f t="shared" si="12"/>
        <v>7.4700000000000003E-2</v>
      </c>
      <c r="S158" s="154">
        <v>0</v>
      </c>
      <c r="T158" s="155">
        <f t="shared" si="13"/>
        <v>0</v>
      </c>
      <c r="AR158" s="156" t="s">
        <v>375</v>
      </c>
      <c r="AT158" s="156" t="s">
        <v>274</v>
      </c>
      <c r="AU158" s="156" t="s">
        <v>88</v>
      </c>
      <c r="AY158" s="17" t="s">
        <v>273</v>
      </c>
      <c r="BE158" s="157">
        <f t="shared" si="14"/>
        <v>0</v>
      </c>
      <c r="BF158" s="157">
        <f t="shared" si="15"/>
        <v>0</v>
      </c>
      <c r="BG158" s="157">
        <f t="shared" si="16"/>
        <v>0</v>
      </c>
      <c r="BH158" s="157">
        <f t="shared" si="17"/>
        <v>0</v>
      </c>
      <c r="BI158" s="157">
        <f t="shared" si="18"/>
        <v>0</v>
      </c>
      <c r="BJ158" s="17" t="s">
        <v>88</v>
      </c>
      <c r="BK158" s="157">
        <f t="shared" si="19"/>
        <v>0</v>
      </c>
      <c r="BL158" s="17" t="s">
        <v>375</v>
      </c>
      <c r="BM158" s="156" t="s">
        <v>580</v>
      </c>
    </row>
    <row r="159" spans="2:65" s="1" customFormat="1" ht="24.2" customHeight="1">
      <c r="B159" s="143"/>
      <c r="C159" s="144" t="s">
        <v>427</v>
      </c>
      <c r="D159" s="144" t="s">
        <v>274</v>
      </c>
      <c r="E159" s="145" t="s">
        <v>2076</v>
      </c>
      <c r="F159" s="146" t="s">
        <v>2077</v>
      </c>
      <c r="G159" s="147" t="s">
        <v>2069</v>
      </c>
      <c r="H159" s="148">
        <v>6</v>
      </c>
      <c r="I159" s="149"/>
      <c r="J159" s="150">
        <f t="shared" si="10"/>
        <v>0</v>
      </c>
      <c r="K159" s="151"/>
      <c r="L159" s="32"/>
      <c r="M159" s="152" t="s">
        <v>1</v>
      </c>
      <c r="N159" s="153" t="s">
        <v>41</v>
      </c>
      <c r="P159" s="154">
        <f t="shared" si="11"/>
        <v>0</v>
      </c>
      <c r="Q159" s="154">
        <v>1.7069999999999998E-2</v>
      </c>
      <c r="R159" s="154">
        <f t="shared" si="12"/>
        <v>0.10241999999999998</v>
      </c>
      <c r="S159" s="154">
        <v>0</v>
      </c>
      <c r="T159" s="155">
        <f t="shared" si="13"/>
        <v>0</v>
      </c>
      <c r="AR159" s="156" t="s">
        <v>375</v>
      </c>
      <c r="AT159" s="156" t="s">
        <v>274</v>
      </c>
      <c r="AU159" s="156" t="s">
        <v>88</v>
      </c>
      <c r="AY159" s="17" t="s">
        <v>273</v>
      </c>
      <c r="BE159" s="157">
        <f t="shared" si="14"/>
        <v>0</v>
      </c>
      <c r="BF159" s="157">
        <f t="shared" si="15"/>
        <v>0</v>
      </c>
      <c r="BG159" s="157">
        <f t="shared" si="16"/>
        <v>0</v>
      </c>
      <c r="BH159" s="157">
        <f t="shared" si="17"/>
        <v>0</v>
      </c>
      <c r="BI159" s="157">
        <f t="shared" si="18"/>
        <v>0</v>
      </c>
      <c r="BJ159" s="17" t="s">
        <v>88</v>
      </c>
      <c r="BK159" s="157">
        <f t="shared" si="19"/>
        <v>0</v>
      </c>
      <c r="BL159" s="17" t="s">
        <v>375</v>
      </c>
      <c r="BM159" s="156" t="s">
        <v>588</v>
      </c>
    </row>
    <row r="160" spans="2:65" s="1" customFormat="1" ht="16.5" customHeight="1">
      <c r="B160" s="143"/>
      <c r="C160" s="144" t="s">
        <v>444</v>
      </c>
      <c r="D160" s="144" t="s">
        <v>274</v>
      </c>
      <c r="E160" s="145" t="s">
        <v>2078</v>
      </c>
      <c r="F160" s="146" t="s">
        <v>2079</v>
      </c>
      <c r="G160" s="147" t="s">
        <v>2069</v>
      </c>
      <c r="H160" s="148">
        <v>6</v>
      </c>
      <c r="I160" s="149"/>
      <c r="J160" s="150">
        <f t="shared" si="10"/>
        <v>0</v>
      </c>
      <c r="K160" s="151"/>
      <c r="L160" s="32"/>
      <c r="M160" s="152" t="s">
        <v>1</v>
      </c>
      <c r="N160" s="153" t="s">
        <v>41</v>
      </c>
      <c r="P160" s="154">
        <f t="shared" si="11"/>
        <v>0</v>
      </c>
      <c r="Q160" s="154">
        <v>5.3449999999999998E-2</v>
      </c>
      <c r="R160" s="154">
        <f t="shared" si="12"/>
        <v>0.32069999999999999</v>
      </c>
      <c r="S160" s="154">
        <v>0</v>
      </c>
      <c r="T160" s="155">
        <f t="shared" si="13"/>
        <v>0</v>
      </c>
      <c r="AR160" s="156" t="s">
        <v>375</v>
      </c>
      <c r="AT160" s="156" t="s">
        <v>274</v>
      </c>
      <c r="AU160" s="156" t="s">
        <v>88</v>
      </c>
      <c r="AY160" s="17" t="s">
        <v>273</v>
      </c>
      <c r="BE160" s="157">
        <f t="shared" si="14"/>
        <v>0</v>
      </c>
      <c r="BF160" s="157">
        <f t="shared" si="15"/>
        <v>0</v>
      </c>
      <c r="BG160" s="157">
        <f t="shared" si="16"/>
        <v>0</v>
      </c>
      <c r="BH160" s="157">
        <f t="shared" si="17"/>
        <v>0</v>
      </c>
      <c r="BI160" s="157">
        <f t="shared" si="18"/>
        <v>0</v>
      </c>
      <c r="BJ160" s="17" t="s">
        <v>88</v>
      </c>
      <c r="BK160" s="157">
        <f t="shared" si="19"/>
        <v>0</v>
      </c>
      <c r="BL160" s="17" t="s">
        <v>375</v>
      </c>
      <c r="BM160" s="156" t="s">
        <v>600</v>
      </c>
    </row>
    <row r="161" spans="2:65" s="1" customFormat="1" ht="16.5" customHeight="1">
      <c r="B161" s="143"/>
      <c r="C161" s="144" t="s">
        <v>189</v>
      </c>
      <c r="D161" s="144" t="s">
        <v>274</v>
      </c>
      <c r="E161" s="145" t="s">
        <v>2080</v>
      </c>
      <c r="F161" s="146" t="s">
        <v>2081</v>
      </c>
      <c r="G161" s="147" t="s">
        <v>2069</v>
      </c>
      <c r="H161" s="148">
        <v>1</v>
      </c>
      <c r="I161" s="149"/>
      <c r="J161" s="150">
        <f t="shared" si="10"/>
        <v>0</v>
      </c>
      <c r="K161" s="151"/>
      <c r="L161" s="32"/>
      <c r="M161" s="152" t="s">
        <v>1</v>
      </c>
      <c r="N161" s="153" t="s">
        <v>41</v>
      </c>
      <c r="P161" s="154">
        <f t="shared" si="11"/>
        <v>0</v>
      </c>
      <c r="Q161" s="154">
        <v>1.6129999999999999E-2</v>
      </c>
      <c r="R161" s="154">
        <f t="shared" si="12"/>
        <v>1.6129999999999999E-2</v>
      </c>
      <c r="S161" s="154">
        <v>0</v>
      </c>
      <c r="T161" s="155">
        <f t="shared" si="13"/>
        <v>0</v>
      </c>
      <c r="AR161" s="156" t="s">
        <v>375</v>
      </c>
      <c r="AT161" s="156" t="s">
        <v>274</v>
      </c>
      <c r="AU161" s="156" t="s">
        <v>88</v>
      </c>
      <c r="AY161" s="17" t="s">
        <v>273</v>
      </c>
      <c r="BE161" s="157">
        <f t="shared" si="14"/>
        <v>0</v>
      </c>
      <c r="BF161" s="157">
        <f t="shared" si="15"/>
        <v>0</v>
      </c>
      <c r="BG161" s="157">
        <f t="shared" si="16"/>
        <v>0</v>
      </c>
      <c r="BH161" s="157">
        <f t="shared" si="17"/>
        <v>0</v>
      </c>
      <c r="BI161" s="157">
        <f t="shared" si="18"/>
        <v>0</v>
      </c>
      <c r="BJ161" s="17" t="s">
        <v>88</v>
      </c>
      <c r="BK161" s="157">
        <f t="shared" si="19"/>
        <v>0</v>
      </c>
      <c r="BL161" s="17" t="s">
        <v>375</v>
      </c>
      <c r="BM161" s="156" t="s">
        <v>618</v>
      </c>
    </row>
    <row r="162" spans="2:65" s="1" customFormat="1" ht="21.75" customHeight="1">
      <c r="B162" s="143"/>
      <c r="C162" s="144" t="s">
        <v>449</v>
      </c>
      <c r="D162" s="144" t="s">
        <v>274</v>
      </c>
      <c r="E162" s="145" t="s">
        <v>2082</v>
      </c>
      <c r="F162" s="146" t="s">
        <v>2083</v>
      </c>
      <c r="G162" s="147" t="s">
        <v>2069</v>
      </c>
      <c r="H162" s="148">
        <v>6</v>
      </c>
      <c r="I162" s="149"/>
      <c r="J162" s="150">
        <f t="shared" si="10"/>
        <v>0</v>
      </c>
      <c r="K162" s="151"/>
      <c r="L162" s="32"/>
      <c r="M162" s="152" t="s">
        <v>1</v>
      </c>
      <c r="N162" s="153" t="s">
        <v>41</v>
      </c>
      <c r="P162" s="154">
        <f t="shared" si="11"/>
        <v>0</v>
      </c>
      <c r="Q162" s="154">
        <v>8.7399999999999995E-3</v>
      </c>
      <c r="R162" s="154">
        <f t="shared" si="12"/>
        <v>5.2440000000000001E-2</v>
      </c>
      <c r="S162" s="154">
        <v>0</v>
      </c>
      <c r="T162" s="155">
        <f t="shared" si="13"/>
        <v>0</v>
      </c>
      <c r="AR162" s="156" t="s">
        <v>375</v>
      </c>
      <c r="AT162" s="156" t="s">
        <v>274</v>
      </c>
      <c r="AU162" s="156" t="s">
        <v>88</v>
      </c>
      <c r="AY162" s="17" t="s">
        <v>273</v>
      </c>
      <c r="BE162" s="157">
        <f t="shared" si="14"/>
        <v>0</v>
      </c>
      <c r="BF162" s="157">
        <f t="shared" si="15"/>
        <v>0</v>
      </c>
      <c r="BG162" s="157">
        <f t="shared" si="16"/>
        <v>0</v>
      </c>
      <c r="BH162" s="157">
        <f t="shared" si="17"/>
        <v>0</v>
      </c>
      <c r="BI162" s="157">
        <f t="shared" si="18"/>
        <v>0</v>
      </c>
      <c r="BJ162" s="17" t="s">
        <v>88</v>
      </c>
      <c r="BK162" s="157">
        <f t="shared" si="19"/>
        <v>0</v>
      </c>
      <c r="BL162" s="17" t="s">
        <v>375</v>
      </c>
      <c r="BM162" s="156" t="s">
        <v>625</v>
      </c>
    </row>
    <row r="163" spans="2:65" s="1" customFormat="1" ht="16.5" customHeight="1">
      <c r="B163" s="143"/>
      <c r="C163" s="144" t="s">
        <v>451</v>
      </c>
      <c r="D163" s="144" t="s">
        <v>274</v>
      </c>
      <c r="E163" s="145" t="s">
        <v>2084</v>
      </c>
      <c r="F163" s="146" t="s">
        <v>2085</v>
      </c>
      <c r="G163" s="147" t="s">
        <v>2069</v>
      </c>
      <c r="H163" s="148">
        <v>1</v>
      </c>
      <c r="I163" s="149"/>
      <c r="J163" s="150">
        <f t="shared" si="10"/>
        <v>0</v>
      </c>
      <c r="K163" s="151"/>
      <c r="L163" s="32"/>
      <c r="M163" s="152" t="s">
        <v>1</v>
      </c>
      <c r="N163" s="153" t="s">
        <v>41</v>
      </c>
      <c r="P163" s="154">
        <f t="shared" si="11"/>
        <v>0</v>
      </c>
      <c r="Q163" s="154">
        <v>9.3799999999999994E-3</v>
      </c>
      <c r="R163" s="154">
        <f t="shared" si="12"/>
        <v>9.3799999999999994E-3</v>
      </c>
      <c r="S163" s="154">
        <v>0</v>
      </c>
      <c r="T163" s="155">
        <f t="shared" si="13"/>
        <v>0</v>
      </c>
      <c r="AR163" s="156" t="s">
        <v>375</v>
      </c>
      <c r="AT163" s="156" t="s">
        <v>274</v>
      </c>
      <c r="AU163" s="156" t="s">
        <v>88</v>
      </c>
      <c r="AY163" s="17" t="s">
        <v>273</v>
      </c>
      <c r="BE163" s="157">
        <f t="shared" si="14"/>
        <v>0</v>
      </c>
      <c r="BF163" s="157">
        <f t="shared" si="15"/>
        <v>0</v>
      </c>
      <c r="BG163" s="157">
        <f t="shared" si="16"/>
        <v>0</v>
      </c>
      <c r="BH163" s="157">
        <f t="shared" si="17"/>
        <v>0</v>
      </c>
      <c r="BI163" s="157">
        <f t="shared" si="18"/>
        <v>0</v>
      </c>
      <c r="BJ163" s="17" t="s">
        <v>88</v>
      </c>
      <c r="BK163" s="157">
        <f t="shared" si="19"/>
        <v>0</v>
      </c>
      <c r="BL163" s="17" t="s">
        <v>375</v>
      </c>
      <c r="BM163" s="156" t="s">
        <v>639</v>
      </c>
    </row>
    <row r="164" spans="2:65" s="1" customFormat="1" ht="16.5" customHeight="1">
      <c r="B164" s="143"/>
      <c r="C164" s="144" t="s">
        <v>482</v>
      </c>
      <c r="D164" s="144" t="s">
        <v>274</v>
      </c>
      <c r="E164" s="145" t="s">
        <v>2086</v>
      </c>
      <c r="F164" s="146" t="s">
        <v>2087</v>
      </c>
      <c r="G164" s="147" t="s">
        <v>2069</v>
      </c>
      <c r="H164" s="148">
        <v>2</v>
      </c>
      <c r="I164" s="149"/>
      <c r="J164" s="150">
        <f t="shared" si="10"/>
        <v>0</v>
      </c>
      <c r="K164" s="151"/>
      <c r="L164" s="32"/>
      <c r="M164" s="152" t="s">
        <v>1</v>
      </c>
      <c r="N164" s="153" t="s">
        <v>41</v>
      </c>
      <c r="P164" s="154">
        <f t="shared" si="11"/>
        <v>0</v>
      </c>
      <c r="Q164" s="154">
        <v>6.5900000000000004E-3</v>
      </c>
      <c r="R164" s="154">
        <f t="shared" si="12"/>
        <v>1.3180000000000001E-2</v>
      </c>
      <c r="S164" s="154">
        <v>0</v>
      </c>
      <c r="T164" s="155">
        <f t="shared" si="13"/>
        <v>0</v>
      </c>
      <c r="AR164" s="156" t="s">
        <v>375</v>
      </c>
      <c r="AT164" s="156" t="s">
        <v>274</v>
      </c>
      <c r="AU164" s="156" t="s">
        <v>88</v>
      </c>
      <c r="AY164" s="17" t="s">
        <v>273</v>
      </c>
      <c r="BE164" s="157">
        <f t="shared" si="14"/>
        <v>0</v>
      </c>
      <c r="BF164" s="157">
        <f t="shared" si="15"/>
        <v>0</v>
      </c>
      <c r="BG164" s="157">
        <f t="shared" si="16"/>
        <v>0</v>
      </c>
      <c r="BH164" s="157">
        <f t="shared" si="17"/>
        <v>0</v>
      </c>
      <c r="BI164" s="157">
        <f t="shared" si="18"/>
        <v>0</v>
      </c>
      <c r="BJ164" s="17" t="s">
        <v>88</v>
      </c>
      <c r="BK164" s="157">
        <f t="shared" si="19"/>
        <v>0</v>
      </c>
      <c r="BL164" s="17" t="s">
        <v>375</v>
      </c>
      <c r="BM164" s="156" t="s">
        <v>652</v>
      </c>
    </row>
    <row r="165" spans="2:65" s="1" customFormat="1" ht="16.5" customHeight="1">
      <c r="B165" s="143"/>
      <c r="C165" s="144" t="s">
        <v>486</v>
      </c>
      <c r="D165" s="144" t="s">
        <v>274</v>
      </c>
      <c r="E165" s="145" t="s">
        <v>2088</v>
      </c>
      <c r="F165" s="146" t="s">
        <v>2089</v>
      </c>
      <c r="G165" s="147" t="s">
        <v>2069</v>
      </c>
      <c r="H165" s="148">
        <v>1</v>
      </c>
      <c r="I165" s="149"/>
      <c r="J165" s="150">
        <f t="shared" si="10"/>
        <v>0</v>
      </c>
      <c r="K165" s="151"/>
      <c r="L165" s="32"/>
      <c r="M165" s="152" t="s">
        <v>1</v>
      </c>
      <c r="N165" s="153" t="s">
        <v>41</v>
      </c>
      <c r="P165" s="154">
        <f t="shared" si="11"/>
        <v>0</v>
      </c>
      <c r="Q165" s="154">
        <v>5.2229999999999999E-2</v>
      </c>
      <c r="R165" s="154">
        <f t="shared" si="12"/>
        <v>5.2229999999999999E-2</v>
      </c>
      <c r="S165" s="154">
        <v>0</v>
      </c>
      <c r="T165" s="155">
        <f t="shared" si="13"/>
        <v>0</v>
      </c>
      <c r="AR165" s="156" t="s">
        <v>375</v>
      </c>
      <c r="AT165" s="156" t="s">
        <v>274</v>
      </c>
      <c r="AU165" s="156" t="s">
        <v>88</v>
      </c>
      <c r="AY165" s="17" t="s">
        <v>273</v>
      </c>
      <c r="BE165" s="157">
        <f t="shared" si="14"/>
        <v>0</v>
      </c>
      <c r="BF165" s="157">
        <f t="shared" si="15"/>
        <v>0</v>
      </c>
      <c r="BG165" s="157">
        <f t="shared" si="16"/>
        <v>0</v>
      </c>
      <c r="BH165" s="157">
        <f t="shared" si="17"/>
        <v>0</v>
      </c>
      <c r="BI165" s="157">
        <f t="shared" si="18"/>
        <v>0</v>
      </c>
      <c r="BJ165" s="17" t="s">
        <v>88</v>
      </c>
      <c r="BK165" s="157">
        <f t="shared" si="19"/>
        <v>0</v>
      </c>
      <c r="BL165" s="17" t="s">
        <v>375</v>
      </c>
      <c r="BM165" s="156" t="s">
        <v>669</v>
      </c>
    </row>
    <row r="166" spans="2:65" s="1" customFormat="1" ht="24.2" customHeight="1">
      <c r="B166" s="143"/>
      <c r="C166" s="144" t="s">
        <v>488</v>
      </c>
      <c r="D166" s="144" t="s">
        <v>274</v>
      </c>
      <c r="E166" s="145" t="s">
        <v>2090</v>
      </c>
      <c r="F166" s="146" t="s">
        <v>2091</v>
      </c>
      <c r="G166" s="147" t="s">
        <v>2092</v>
      </c>
      <c r="H166" s="148">
        <v>2</v>
      </c>
      <c r="I166" s="149"/>
      <c r="J166" s="150">
        <f t="shared" si="10"/>
        <v>0</v>
      </c>
      <c r="K166" s="151"/>
      <c r="L166" s="32"/>
      <c r="M166" s="152" t="s">
        <v>1</v>
      </c>
      <c r="N166" s="153" t="s">
        <v>41</v>
      </c>
      <c r="P166" s="154">
        <f t="shared" si="11"/>
        <v>0</v>
      </c>
      <c r="Q166" s="154">
        <v>1.7099999999999999E-3</v>
      </c>
      <c r="R166" s="154">
        <f t="shared" si="12"/>
        <v>3.4199999999999999E-3</v>
      </c>
      <c r="S166" s="154">
        <v>0</v>
      </c>
      <c r="T166" s="155">
        <f t="shared" si="13"/>
        <v>0</v>
      </c>
      <c r="AR166" s="156" t="s">
        <v>375</v>
      </c>
      <c r="AT166" s="156" t="s">
        <v>274</v>
      </c>
      <c r="AU166" s="156" t="s">
        <v>88</v>
      </c>
      <c r="AY166" s="17" t="s">
        <v>273</v>
      </c>
      <c r="BE166" s="157">
        <f t="shared" si="14"/>
        <v>0</v>
      </c>
      <c r="BF166" s="157">
        <f t="shared" si="15"/>
        <v>0</v>
      </c>
      <c r="BG166" s="157">
        <f t="shared" si="16"/>
        <v>0</v>
      </c>
      <c r="BH166" s="157">
        <f t="shared" si="17"/>
        <v>0</v>
      </c>
      <c r="BI166" s="157">
        <f t="shared" si="18"/>
        <v>0</v>
      </c>
      <c r="BJ166" s="17" t="s">
        <v>88</v>
      </c>
      <c r="BK166" s="157">
        <f t="shared" si="19"/>
        <v>0</v>
      </c>
      <c r="BL166" s="17" t="s">
        <v>375</v>
      </c>
      <c r="BM166" s="156" t="s">
        <v>680</v>
      </c>
    </row>
    <row r="167" spans="2:65" s="1" customFormat="1" ht="24.2" customHeight="1">
      <c r="B167" s="143"/>
      <c r="C167" s="144" t="s">
        <v>505</v>
      </c>
      <c r="D167" s="144" t="s">
        <v>274</v>
      </c>
      <c r="E167" s="145" t="s">
        <v>2093</v>
      </c>
      <c r="F167" s="146" t="s">
        <v>2094</v>
      </c>
      <c r="G167" s="147" t="s">
        <v>2092</v>
      </c>
      <c r="H167" s="148">
        <v>6</v>
      </c>
      <c r="I167" s="149"/>
      <c r="J167" s="150">
        <f t="shared" si="10"/>
        <v>0</v>
      </c>
      <c r="K167" s="151"/>
      <c r="L167" s="32"/>
      <c r="M167" s="152" t="s">
        <v>1</v>
      </c>
      <c r="N167" s="153" t="s">
        <v>41</v>
      </c>
      <c r="P167" s="154">
        <f t="shared" si="11"/>
        <v>0</v>
      </c>
      <c r="Q167" s="154">
        <v>1.0399999999999999E-3</v>
      </c>
      <c r="R167" s="154">
        <f t="shared" si="12"/>
        <v>6.239999999999999E-3</v>
      </c>
      <c r="S167" s="154">
        <v>0</v>
      </c>
      <c r="T167" s="155">
        <f t="shared" si="13"/>
        <v>0</v>
      </c>
      <c r="AR167" s="156" t="s">
        <v>375</v>
      </c>
      <c r="AT167" s="156" t="s">
        <v>274</v>
      </c>
      <c r="AU167" s="156" t="s">
        <v>88</v>
      </c>
      <c r="AY167" s="17" t="s">
        <v>273</v>
      </c>
      <c r="BE167" s="157">
        <f t="shared" si="14"/>
        <v>0</v>
      </c>
      <c r="BF167" s="157">
        <f t="shared" si="15"/>
        <v>0</v>
      </c>
      <c r="BG167" s="157">
        <f t="shared" si="16"/>
        <v>0</v>
      </c>
      <c r="BH167" s="157">
        <f t="shared" si="17"/>
        <v>0</v>
      </c>
      <c r="BI167" s="157">
        <f t="shared" si="18"/>
        <v>0</v>
      </c>
      <c r="BJ167" s="17" t="s">
        <v>88</v>
      </c>
      <c r="BK167" s="157">
        <f t="shared" si="19"/>
        <v>0</v>
      </c>
      <c r="BL167" s="17" t="s">
        <v>375</v>
      </c>
      <c r="BM167" s="156" t="s">
        <v>691</v>
      </c>
    </row>
    <row r="168" spans="2:65" s="1" customFormat="1" ht="24.2" customHeight="1">
      <c r="B168" s="143"/>
      <c r="C168" s="144" t="s">
        <v>509</v>
      </c>
      <c r="D168" s="144" t="s">
        <v>274</v>
      </c>
      <c r="E168" s="145" t="s">
        <v>2095</v>
      </c>
      <c r="F168" s="146" t="s">
        <v>2096</v>
      </c>
      <c r="G168" s="147" t="s">
        <v>1134</v>
      </c>
      <c r="H168" s="148">
        <v>2</v>
      </c>
      <c r="I168" s="149"/>
      <c r="J168" s="150">
        <f t="shared" si="10"/>
        <v>0</v>
      </c>
      <c r="K168" s="151"/>
      <c r="L168" s="32"/>
      <c r="M168" s="152" t="s">
        <v>1</v>
      </c>
      <c r="N168" s="153" t="s">
        <v>41</v>
      </c>
      <c r="P168" s="154">
        <f t="shared" si="11"/>
        <v>0</v>
      </c>
      <c r="Q168" s="154">
        <v>1.8400000000000001E-3</v>
      </c>
      <c r="R168" s="154">
        <f t="shared" si="12"/>
        <v>3.6800000000000001E-3</v>
      </c>
      <c r="S168" s="154">
        <v>0</v>
      </c>
      <c r="T168" s="155">
        <f t="shared" si="13"/>
        <v>0</v>
      </c>
      <c r="AR168" s="156" t="s">
        <v>375</v>
      </c>
      <c r="AT168" s="156" t="s">
        <v>274</v>
      </c>
      <c r="AU168" s="156" t="s">
        <v>88</v>
      </c>
      <c r="AY168" s="17" t="s">
        <v>273</v>
      </c>
      <c r="BE168" s="157">
        <f t="shared" si="14"/>
        <v>0</v>
      </c>
      <c r="BF168" s="157">
        <f t="shared" si="15"/>
        <v>0</v>
      </c>
      <c r="BG168" s="157">
        <f t="shared" si="16"/>
        <v>0</v>
      </c>
      <c r="BH168" s="157">
        <f t="shared" si="17"/>
        <v>0</v>
      </c>
      <c r="BI168" s="157">
        <f t="shared" si="18"/>
        <v>0</v>
      </c>
      <c r="BJ168" s="17" t="s">
        <v>88</v>
      </c>
      <c r="BK168" s="157">
        <f t="shared" si="19"/>
        <v>0</v>
      </c>
      <c r="BL168" s="17" t="s">
        <v>375</v>
      </c>
      <c r="BM168" s="156" t="s">
        <v>701</v>
      </c>
    </row>
    <row r="169" spans="2:65" s="1" customFormat="1" ht="24.2" customHeight="1">
      <c r="B169" s="143"/>
      <c r="C169" s="144" t="s">
        <v>513</v>
      </c>
      <c r="D169" s="144" t="s">
        <v>274</v>
      </c>
      <c r="E169" s="145" t="s">
        <v>2097</v>
      </c>
      <c r="F169" s="146" t="s">
        <v>2098</v>
      </c>
      <c r="G169" s="147" t="s">
        <v>1134</v>
      </c>
      <c r="H169" s="148">
        <v>1</v>
      </c>
      <c r="I169" s="149"/>
      <c r="J169" s="150">
        <f t="shared" si="10"/>
        <v>0</v>
      </c>
      <c r="K169" s="151"/>
      <c r="L169" s="32"/>
      <c r="M169" s="152" t="s">
        <v>1</v>
      </c>
      <c r="N169" s="153" t="s">
        <v>41</v>
      </c>
      <c r="P169" s="154">
        <f t="shared" si="11"/>
        <v>0</v>
      </c>
      <c r="Q169" s="154">
        <v>1.7100000000000001E-2</v>
      </c>
      <c r="R169" s="154">
        <f t="shared" si="12"/>
        <v>1.7100000000000001E-2</v>
      </c>
      <c r="S169" s="154">
        <v>0</v>
      </c>
      <c r="T169" s="155">
        <f t="shared" si="13"/>
        <v>0</v>
      </c>
      <c r="AR169" s="156" t="s">
        <v>375</v>
      </c>
      <c r="AT169" s="156" t="s">
        <v>274</v>
      </c>
      <c r="AU169" s="156" t="s">
        <v>88</v>
      </c>
      <c r="AY169" s="17" t="s">
        <v>273</v>
      </c>
      <c r="BE169" s="157">
        <f t="shared" si="14"/>
        <v>0</v>
      </c>
      <c r="BF169" s="157">
        <f t="shared" si="15"/>
        <v>0</v>
      </c>
      <c r="BG169" s="157">
        <f t="shared" si="16"/>
        <v>0</v>
      </c>
      <c r="BH169" s="157">
        <f t="shared" si="17"/>
        <v>0</v>
      </c>
      <c r="BI169" s="157">
        <f t="shared" si="18"/>
        <v>0</v>
      </c>
      <c r="BJ169" s="17" t="s">
        <v>88</v>
      </c>
      <c r="BK169" s="157">
        <f t="shared" si="19"/>
        <v>0</v>
      </c>
      <c r="BL169" s="17" t="s">
        <v>375</v>
      </c>
      <c r="BM169" s="156" t="s">
        <v>710</v>
      </c>
    </row>
    <row r="170" spans="2:65" s="1" customFormat="1" ht="16.5" customHeight="1">
      <c r="B170" s="143"/>
      <c r="C170" s="144" t="s">
        <v>518</v>
      </c>
      <c r="D170" s="144" t="s">
        <v>274</v>
      </c>
      <c r="E170" s="145" t="s">
        <v>2099</v>
      </c>
      <c r="F170" s="146" t="s">
        <v>2100</v>
      </c>
      <c r="G170" s="147" t="s">
        <v>1134</v>
      </c>
      <c r="H170" s="148">
        <v>1</v>
      </c>
      <c r="I170" s="149"/>
      <c r="J170" s="150">
        <f t="shared" si="10"/>
        <v>0</v>
      </c>
      <c r="K170" s="151"/>
      <c r="L170" s="32"/>
      <c r="M170" s="152" t="s">
        <v>1</v>
      </c>
      <c r="N170" s="153" t="s">
        <v>41</v>
      </c>
      <c r="P170" s="154">
        <f t="shared" si="11"/>
        <v>0</v>
      </c>
      <c r="Q170" s="154">
        <v>3.0120000000000001E-2</v>
      </c>
      <c r="R170" s="154">
        <f t="shared" si="12"/>
        <v>3.0120000000000001E-2</v>
      </c>
      <c r="S170" s="154">
        <v>0</v>
      </c>
      <c r="T170" s="155">
        <f t="shared" si="13"/>
        <v>0</v>
      </c>
      <c r="AR170" s="156" t="s">
        <v>375</v>
      </c>
      <c r="AT170" s="156" t="s">
        <v>274</v>
      </c>
      <c r="AU170" s="156" t="s">
        <v>88</v>
      </c>
      <c r="AY170" s="17" t="s">
        <v>273</v>
      </c>
      <c r="BE170" s="157">
        <f t="shared" si="14"/>
        <v>0</v>
      </c>
      <c r="BF170" s="157">
        <f t="shared" si="15"/>
        <v>0</v>
      </c>
      <c r="BG170" s="157">
        <f t="shared" si="16"/>
        <v>0</v>
      </c>
      <c r="BH170" s="157">
        <f t="shared" si="17"/>
        <v>0</v>
      </c>
      <c r="BI170" s="157">
        <f t="shared" si="18"/>
        <v>0</v>
      </c>
      <c r="BJ170" s="17" t="s">
        <v>88</v>
      </c>
      <c r="BK170" s="157">
        <f t="shared" si="19"/>
        <v>0</v>
      </c>
      <c r="BL170" s="17" t="s">
        <v>375</v>
      </c>
      <c r="BM170" s="156" t="s">
        <v>721</v>
      </c>
    </row>
    <row r="171" spans="2:65" s="1" customFormat="1" ht="33" customHeight="1">
      <c r="B171" s="143"/>
      <c r="C171" s="144" t="s">
        <v>522</v>
      </c>
      <c r="D171" s="144" t="s">
        <v>274</v>
      </c>
      <c r="E171" s="145" t="s">
        <v>2101</v>
      </c>
      <c r="F171" s="146" t="s">
        <v>2102</v>
      </c>
      <c r="G171" s="147" t="s">
        <v>1134</v>
      </c>
      <c r="H171" s="148">
        <v>1</v>
      </c>
      <c r="I171" s="149"/>
      <c r="J171" s="150">
        <f t="shared" si="10"/>
        <v>0</v>
      </c>
      <c r="K171" s="151"/>
      <c r="L171" s="32"/>
      <c r="M171" s="152" t="s">
        <v>1</v>
      </c>
      <c r="N171" s="153" t="s">
        <v>41</v>
      </c>
      <c r="P171" s="154">
        <f t="shared" si="11"/>
        <v>0</v>
      </c>
      <c r="Q171" s="154">
        <v>1.7600000000000001E-3</v>
      </c>
      <c r="R171" s="154">
        <f t="shared" si="12"/>
        <v>1.7600000000000001E-3</v>
      </c>
      <c r="S171" s="154">
        <v>0</v>
      </c>
      <c r="T171" s="155">
        <f t="shared" si="13"/>
        <v>0</v>
      </c>
      <c r="AR171" s="156" t="s">
        <v>375</v>
      </c>
      <c r="AT171" s="156" t="s">
        <v>274</v>
      </c>
      <c r="AU171" s="156" t="s">
        <v>88</v>
      </c>
      <c r="AY171" s="17" t="s">
        <v>273</v>
      </c>
      <c r="BE171" s="157">
        <f t="shared" si="14"/>
        <v>0</v>
      </c>
      <c r="BF171" s="157">
        <f t="shared" si="15"/>
        <v>0</v>
      </c>
      <c r="BG171" s="157">
        <f t="shared" si="16"/>
        <v>0</v>
      </c>
      <c r="BH171" s="157">
        <f t="shared" si="17"/>
        <v>0</v>
      </c>
      <c r="BI171" s="157">
        <f t="shared" si="18"/>
        <v>0</v>
      </c>
      <c r="BJ171" s="17" t="s">
        <v>88</v>
      </c>
      <c r="BK171" s="157">
        <f t="shared" si="19"/>
        <v>0</v>
      </c>
      <c r="BL171" s="17" t="s">
        <v>375</v>
      </c>
      <c r="BM171" s="156" t="s">
        <v>731</v>
      </c>
    </row>
    <row r="172" spans="2:65" s="1" customFormat="1" ht="16.5" customHeight="1">
      <c r="B172" s="143"/>
      <c r="C172" s="144" t="s">
        <v>527</v>
      </c>
      <c r="D172" s="144" t="s">
        <v>274</v>
      </c>
      <c r="E172" s="145" t="s">
        <v>2103</v>
      </c>
      <c r="F172" s="146" t="s">
        <v>2104</v>
      </c>
      <c r="G172" s="147" t="s">
        <v>1134</v>
      </c>
      <c r="H172" s="148">
        <v>2</v>
      </c>
      <c r="I172" s="149"/>
      <c r="J172" s="150">
        <f t="shared" si="10"/>
        <v>0</v>
      </c>
      <c r="K172" s="151"/>
      <c r="L172" s="32"/>
      <c r="M172" s="152" t="s">
        <v>1</v>
      </c>
      <c r="N172" s="153" t="s">
        <v>41</v>
      </c>
      <c r="P172" s="154">
        <f t="shared" si="11"/>
        <v>0</v>
      </c>
      <c r="Q172" s="154">
        <v>2.8500000000000001E-3</v>
      </c>
      <c r="R172" s="154">
        <f t="shared" si="12"/>
        <v>5.7000000000000002E-3</v>
      </c>
      <c r="S172" s="154">
        <v>0</v>
      </c>
      <c r="T172" s="155">
        <f t="shared" si="13"/>
        <v>0</v>
      </c>
      <c r="AR172" s="156" t="s">
        <v>375</v>
      </c>
      <c r="AT172" s="156" t="s">
        <v>274</v>
      </c>
      <c r="AU172" s="156" t="s">
        <v>88</v>
      </c>
      <c r="AY172" s="17" t="s">
        <v>273</v>
      </c>
      <c r="BE172" s="157">
        <f t="shared" si="14"/>
        <v>0</v>
      </c>
      <c r="BF172" s="157">
        <f t="shared" si="15"/>
        <v>0</v>
      </c>
      <c r="BG172" s="157">
        <f t="shared" si="16"/>
        <v>0</v>
      </c>
      <c r="BH172" s="157">
        <f t="shared" si="17"/>
        <v>0</v>
      </c>
      <c r="BI172" s="157">
        <f t="shared" si="18"/>
        <v>0</v>
      </c>
      <c r="BJ172" s="17" t="s">
        <v>88</v>
      </c>
      <c r="BK172" s="157">
        <f t="shared" si="19"/>
        <v>0</v>
      </c>
      <c r="BL172" s="17" t="s">
        <v>375</v>
      </c>
      <c r="BM172" s="156" t="s">
        <v>740</v>
      </c>
    </row>
    <row r="173" spans="2:65" s="11" customFormat="1" ht="25.9" customHeight="1">
      <c r="B173" s="133"/>
      <c r="D173" s="134" t="s">
        <v>74</v>
      </c>
      <c r="E173" s="135" t="s">
        <v>2105</v>
      </c>
      <c r="F173" s="135" t="s">
        <v>2106</v>
      </c>
      <c r="I173" s="136"/>
      <c r="J173" s="137">
        <f>BK173</f>
        <v>0</v>
      </c>
      <c r="L173" s="133"/>
      <c r="M173" s="138"/>
      <c r="P173" s="139">
        <v>0</v>
      </c>
      <c r="R173" s="139">
        <v>0</v>
      </c>
      <c r="T173" s="140">
        <v>0</v>
      </c>
      <c r="AR173" s="134" t="s">
        <v>82</v>
      </c>
      <c r="AT173" s="141" t="s">
        <v>74</v>
      </c>
      <c r="AU173" s="141" t="s">
        <v>75</v>
      </c>
      <c r="AY173" s="134" t="s">
        <v>273</v>
      </c>
      <c r="BK173" s="142">
        <v>0</v>
      </c>
    </row>
    <row r="174" spans="2:65" s="11" customFormat="1" ht="25.9" customHeight="1">
      <c r="B174" s="133"/>
      <c r="D174" s="134" t="s">
        <v>74</v>
      </c>
      <c r="E174" s="135" t="s">
        <v>2105</v>
      </c>
      <c r="F174" s="135" t="s">
        <v>2106</v>
      </c>
      <c r="I174" s="136"/>
      <c r="J174" s="137">
        <f>BK174</f>
        <v>0</v>
      </c>
      <c r="L174" s="133"/>
      <c r="M174" s="138"/>
      <c r="P174" s="139">
        <f>P175</f>
        <v>0</v>
      </c>
      <c r="R174" s="139">
        <f>R175</f>
        <v>0</v>
      </c>
      <c r="T174" s="140">
        <f>T175</f>
        <v>0</v>
      </c>
      <c r="AR174" s="134" t="s">
        <v>82</v>
      </c>
      <c r="AT174" s="141" t="s">
        <v>74</v>
      </c>
      <c r="AU174" s="141" t="s">
        <v>75</v>
      </c>
      <c r="AY174" s="134" t="s">
        <v>273</v>
      </c>
      <c r="BK174" s="142">
        <f>BK175</f>
        <v>0</v>
      </c>
    </row>
    <row r="175" spans="2:65" s="1" customFormat="1" ht="21.75" customHeight="1">
      <c r="B175" s="143"/>
      <c r="C175" s="144" t="s">
        <v>532</v>
      </c>
      <c r="D175" s="144" t="s">
        <v>274</v>
      </c>
      <c r="E175" s="145" t="s">
        <v>2107</v>
      </c>
      <c r="F175" s="146" t="s">
        <v>2108</v>
      </c>
      <c r="G175" s="147" t="s">
        <v>344</v>
      </c>
      <c r="H175" s="148">
        <v>20</v>
      </c>
      <c r="I175" s="149"/>
      <c r="J175" s="150">
        <f>ROUND(I175*H175,2)</f>
        <v>0</v>
      </c>
      <c r="K175" s="151"/>
      <c r="L175" s="32"/>
      <c r="M175" s="206" t="s">
        <v>1</v>
      </c>
      <c r="N175" s="207" t="s">
        <v>41</v>
      </c>
      <c r="O175" s="208"/>
      <c r="P175" s="209">
        <f>O175*H175</f>
        <v>0</v>
      </c>
      <c r="Q175" s="209">
        <v>0</v>
      </c>
      <c r="R175" s="209">
        <f>Q175*H175</f>
        <v>0</v>
      </c>
      <c r="S175" s="209">
        <v>0</v>
      </c>
      <c r="T175" s="210">
        <f>S175*H175</f>
        <v>0</v>
      </c>
      <c r="AR175" s="156" t="s">
        <v>126</v>
      </c>
      <c r="AT175" s="156" t="s">
        <v>274</v>
      </c>
      <c r="AU175" s="156" t="s">
        <v>82</v>
      </c>
      <c r="AY175" s="17" t="s">
        <v>273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88</v>
      </c>
      <c r="BK175" s="157">
        <f>ROUND(I175*H175,2)</f>
        <v>0</v>
      </c>
      <c r="BL175" s="17" t="s">
        <v>126</v>
      </c>
      <c r="BM175" s="156" t="s">
        <v>753</v>
      </c>
    </row>
    <row r="176" spans="2:65" s="1" customFormat="1" ht="6.95" customHeight="1">
      <c r="B176" s="47"/>
      <c r="C176" s="48"/>
      <c r="D176" s="48"/>
      <c r="E176" s="48"/>
      <c r="F176" s="48"/>
      <c r="G176" s="48"/>
      <c r="H176" s="48"/>
      <c r="I176" s="48"/>
      <c r="J176" s="48"/>
      <c r="K176" s="48"/>
      <c r="L176" s="32"/>
    </row>
  </sheetData>
  <autoFilter ref="C125:K175" xr:uid="{00000000-0009-0000-0000-000002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89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7" t="s">
        <v>95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137</v>
      </c>
      <c r="L4" s="20"/>
      <c r="M4" s="97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26.25" customHeight="1">
      <c r="B7" s="20"/>
      <c r="E7" s="268" t="str">
        <f>'Rekapitulácia stavby'!K6</f>
        <v>G    Banská Bystrica - KC, stavebné úpravy- vypracovanie podkladovej štúdie verejnej práce</v>
      </c>
      <c r="F7" s="269"/>
      <c r="G7" s="269"/>
      <c r="H7" s="269"/>
      <c r="L7" s="20"/>
    </row>
    <row r="8" spans="2:46" ht="12" customHeight="1">
      <c r="B8" s="20"/>
      <c r="D8" s="27" t="s">
        <v>146</v>
      </c>
      <c r="L8" s="20"/>
    </row>
    <row r="9" spans="2:46" s="1" customFormat="1" ht="16.5" customHeight="1">
      <c r="B9" s="32"/>
      <c r="E9" s="268" t="s">
        <v>149</v>
      </c>
      <c r="F9" s="267"/>
      <c r="G9" s="267"/>
      <c r="H9" s="267"/>
      <c r="L9" s="32"/>
    </row>
    <row r="10" spans="2:46" s="1" customFormat="1" ht="12" customHeight="1">
      <c r="B10" s="32"/>
      <c r="D10" s="27" t="s">
        <v>152</v>
      </c>
      <c r="L10" s="32"/>
    </row>
    <row r="11" spans="2:46" s="1" customFormat="1" ht="16.5" customHeight="1">
      <c r="B11" s="32"/>
      <c r="E11" s="266" t="s">
        <v>2109</v>
      </c>
      <c r="F11" s="267"/>
      <c r="G11" s="267"/>
      <c r="H11" s="267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5" t="str">
        <f>'Rekapitulácia stavby'!AN8</f>
        <v>3. 12. 2025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70" t="str">
        <f>'Rekapitulácia stavby'!E14</f>
        <v>Vyplň údaj</v>
      </c>
      <c r="F20" s="253"/>
      <c r="G20" s="253"/>
      <c r="H20" s="253"/>
      <c r="I20" s="27" t="s">
        <v>25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29</v>
      </c>
      <c r="L22" s="32"/>
    </row>
    <row r="23" spans="2:12" s="1" customFormat="1" ht="18" customHeight="1">
      <c r="B23" s="32"/>
      <c r="E23" s="25" t="s">
        <v>30</v>
      </c>
      <c r="I23" s="27" t="s">
        <v>25</v>
      </c>
      <c r="J23" s="25" t="s">
        <v>31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8"/>
      <c r="E29" s="257" t="s">
        <v>1</v>
      </c>
      <c r="F29" s="257"/>
      <c r="G29" s="257"/>
      <c r="H29" s="257"/>
      <c r="L29" s="98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100" t="s">
        <v>35</v>
      </c>
      <c r="J32" s="69">
        <f>ROUND(J129,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8" t="s">
        <v>39</v>
      </c>
      <c r="E35" s="37" t="s">
        <v>40</v>
      </c>
      <c r="F35" s="101">
        <f>ROUND((SUM(BE129:BE188)),  2)</f>
        <v>0</v>
      </c>
      <c r="G35" s="102"/>
      <c r="H35" s="102"/>
      <c r="I35" s="103">
        <v>0.23</v>
      </c>
      <c r="J35" s="101">
        <f>ROUND(((SUM(BE129:BE188))*I35),  2)</f>
        <v>0</v>
      </c>
      <c r="L35" s="32"/>
    </row>
    <row r="36" spans="2:12" s="1" customFormat="1" ht="14.45" customHeight="1">
      <c r="B36" s="32"/>
      <c r="E36" s="37" t="s">
        <v>41</v>
      </c>
      <c r="F36" s="101">
        <f>ROUND((SUM(BF129:BF188)),  2)</f>
        <v>0</v>
      </c>
      <c r="G36" s="102"/>
      <c r="H36" s="102"/>
      <c r="I36" s="103">
        <v>0.23</v>
      </c>
      <c r="J36" s="101">
        <f>ROUND(((SUM(BF129:BF188))*I36),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89">
        <f>ROUND((SUM(BG129:BG188)),  2)</f>
        <v>0</v>
      </c>
      <c r="I37" s="104">
        <v>0.23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89">
        <f>ROUND((SUM(BH129:BH188)),  2)</f>
        <v>0</v>
      </c>
      <c r="I38" s="104">
        <v>0.23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44</v>
      </c>
      <c r="F39" s="101">
        <f>ROUND((SUM(BI129:BI188)),  2)</f>
        <v>0</v>
      </c>
      <c r="G39" s="102"/>
      <c r="H39" s="102"/>
      <c r="I39" s="103">
        <v>0</v>
      </c>
      <c r="J39" s="101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5"/>
      <c r="D41" s="106" t="s">
        <v>45</v>
      </c>
      <c r="E41" s="60"/>
      <c r="F41" s="60"/>
      <c r="G41" s="107" t="s">
        <v>46</v>
      </c>
      <c r="H41" s="108" t="s">
        <v>47</v>
      </c>
      <c r="I41" s="60"/>
      <c r="J41" s="109">
        <f>SUM(J32:J39)</f>
        <v>0</v>
      </c>
      <c r="K41" s="110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231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14</v>
      </c>
      <c r="L84" s="32"/>
    </row>
    <row r="85" spans="2:12" s="1" customFormat="1" ht="26.25" customHeight="1">
      <c r="B85" s="32"/>
      <c r="E85" s="268" t="str">
        <f>E7</f>
        <v>G    Banská Bystrica - KC, stavebné úpravy- vypracovanie podkladovej štúdie verejnej práce</v>
      </c>
      <c r="F85" s="269"/>
      <c r="G85" s="269"/>
      <c r="H85" s="269"/>
      <c r="L85" s="32"/>
    </row>
    <row r="86" spans="2:12" ht="12" customHeight="1">
      <c r="B86" s="20"/>
      <c r="C86" s="27" t="s">
        <v>146</v>
      </c>
      <c r="L86" s="20"/>
    </row>
    <row r="87" spans="2:12" s="1" customFormat="1" ht="16.5" customHeight="1">
      <c r="B87" s="32"/>
      <c r="E87" s="268" t="s">
        <v>149</v>
      </c>
      <c r="F87" s="267"/>
      <c r="G87" s="267"/>
      <c r="H87" s="267"/>
      <c r="L87" s="32"/>
    </row>
    <row r="88" spans="2:12" s="1" customFormat="1" ht="12" customHeight="1">
      <c r="B88" s="32"/>
      <c r="C88" s="27" t="s">
        <v>152</v>
      </c>
      <c r="L88" s="32"/>
    </row>
    <row r="89" spans="2:12" s="1" customFormat="1" ht="16.5" customHeight="1">
      <c r="B89" s="32"/>
      <c r="E89" s="266" t="str">
        <f>E11</f>
        <v>1_4 - E 1.4  Ústredné vykurovanie</v>
      </c>
      <c r="F89" s="267"/>
      <c r="G89" s="267"/>
      <c r="H89" s="267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18</v>
      </c>
      <c r="F91" s="25" t="str">
        <f>F14</f>
        <v xml:space="preserve"> </v>
      </c>
      <c r="I91" s="27" t="s">
        <v>20</v>
      </c>
      <c r="J91" s="55" t="str">
        <f>IF(J14="","",J14)</f>
        <v>3. 12. 2025</v>
      </c>
      <c r="L91" s="32"/>
    </row>
    <row r="92" spans="2:12" s="1" customFormat="1" ht="6.95" customHeight="1">
      <c r="B92" s="32"/>
      <c r="L92" s="32"/>
    </row>
    <row r="93" spans="2:12" s="1" customFormat="1" ht="25.7" customHeight="1">
      <c r="B93" s="32"/>
      <c r="C93" s="27" t="s">
        <v>22</v>
      </c>
      <c r="F93" s="25" t="str">
        <f>E17</f>
        <v>Ministerstvo vnútra SR, Pribinova 2, Bratislava</v>
      </c>
      <c r="I93" s="27" t="s">
        <v>28</v>
      </c>
      <c r="J93" s="30" t="str">
        <f>E23</f>
        <v xml:space="preserve">TEPLAN ARCHITEKT spol. s  r. o. </v>
      </c>
      <c r="L93" s="32"/>
    </row>
    <row r="94" spans="2:12" s="1" customFormat="1" ht="15.2" customHeight="1">
      <c r="B94" s="32"/>
      <c r="C94" s="27" t="s">
        <v>26</v>
      </c>
      <c r="F94" s="25" t="str">
        <f>IF(E20="","",E20)</f>
        <v>Vyplň údaj</v>
      </c>
      <c r="I94" s="27" t="s">
        <v>33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3" t="s">
        <v>232</v>
      </c>
      <c r="D96" s="105"/>
      <c r="E96" s="105"/>
      <c r="F96" s="105"/>
      <c r="G96" s="105"/>
      <c r="H96" s="105"/>
      <c r="I96" s="105"/>
      <c r="J96" s="114" t="s">
        <v>233</v>
      </c>
      <c r="K96" s="105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5" t="s">
        <v>234</v>
      </c>
      <c r="J98" s="69">
        <f>J129</f>
        <v>0</v>
      </c>
      <c r="L98" s="32"/>
      <c r="AU98" s="17" t="s">
        <v>235</v>
      </c>
    </row>
    <row r="99" spans="2:47" s="8" customFormat="1" ht="24.95" customHeight="1">
      <c r="B99" s="116"/>
      <c r="D99" s="117" t="s">
        <v>2110</v>
      </c>
      <c r="E99" s="118"/>
      <c r="F99" s="118"/>
      <c r="G99" s="118"/>
      <c r="H99" s="118"/>
      <c r="I99" s="118"/>
      <c r="J99" s="119">
        <f>J130</f>
        <v>0</v>
      </c>
      <c r="L99" s="116"/>
    </row>
    <row r="100" spans="2:47" s="9" customFormat="1" ht="19.899999999999999" customHeight="1">
      <c r="B100" s="120"/>
      <c r="D100" s="121" t="s">
        <v>244</v>
      </c>
      <c r="E100" s="122"/>
      <c r="F100" s="122"/>
      <c r="G100" s="122"/>
      <c r="H100" s="122"/>
      <c r="I100" s="122"/>
      <c r="J100" s="123">
        <f>J131</f>
        <v>0</v>
      </c>
      <c r="L100" s="120"/>
    </row>
    <row r="101" spans="2:47" s="9" customFormat="1" ht="19.899999999999999" customHeight="1">
      <c r="B101" s="120"/>
      <c r="D101" s="121" t="s">
        <v>2111</v>
      </c>
      <c r="E101" s="122"/>
      <c r="F101" s="122"/>
      <c r="G101" s="122"/>
      <c r="H101" s="122"/>
      <c r="I101" s="122"/>
      <c r="J101" s="123">
        <f>J138</f>
        <v>0</v>
      </c>
      <c r="L101" s="120"/>
    </row>
    <row r="102" spans="2:47" s="9" customFormat="1" ht="19.899999999999999" customHeight="1">
      <c r="B102" s="120"/>
      <c r="D102" s="121" t="s">
        <v>2112</v>
      </c>
      <c r="E102" s="122"/>
      <c r="F102" s="122"/>
      <c r="G102" s="122"/>
      <c r="H102" s="122"/>
      <c r="I102" s="122"/>
      <c r="J102" s="123">
        <f>J142</f>
        <v>0</v>
      </c>
      <c r="L102" s="120"/>
    </row>
    <row r="103" spans="2:47" s="9" customFormat="1" ht="19.899999999999999" customHeight="1">
      <c r="B103" s="120"/>
      <c r="D103" s="121" t="s">
        <v>2113</v>
      </c>
      <c r="E103" s="122"/>
      <c r="F103" s="122"/>
      <c r="G103" s="122"/>
      <c r="H103" s="122"/>
      <c r="I103" s="122"/>
      <c r="J103" s="123">
        <f>J158</f>
        <v>0</v>
      </c>
      <c r="L103" s="120"/>
    </row>
    <row r="104" spans="2:47" s="9" customFormat="1" ht="19.899999999999999" customHeight="1">
      <c r="B104" s="120"/>
      <c r="D104" s="121" t="s">
        <v>2114</v>
      </c>
      <c r="E104" s="122"/>
      <c r="F104" s="122"/>
      <c r="G104" s="122"/>
      <c r="H104" s="122"/>
      <c r="I104" s="122"/>
      <c r="J104" s="123">
        <f>J170</f>
        <v>0</v>
      </c>
      <c r="L104" s="120"/>
    </row>
    <row r="105" spans="2:47" s="9" customFormat="1" ht="19.899999999999999" customHeight="1">
      <c r="B105" s="120"/>
      <c r="D105" s="121" t="s">
        <v>2115</v>
      </c>
      <c r="E105" s="122"/>
      <c r="F105" s="122"/>
      <c r="G105" s="122"/>
      <c r="H105" s="122"/>
      <c r="I105" s="122"/>
      <c r="J105" s="123">
        <f>J182</f>
        <v>0</v>
      </c>
      <c r="L105" s="120"/>
    </row>
    <row r="106" spans="2:47" s="8" customFormat="1" ht="24.95" customHeight="1">
      <c r="B106" s="116"/>
      <c r="D106" s="117" t="s">
        <v>2116</v>
      </c>
      <c r="E106" s="118"/>
      <c r="F106" s="118"/>
      <c r="G106" s="118"/>
      <c r="H106" s="118"/>
      <c r="I106" s="118"/>
      <c r="J106" s="119">
        <f>J186</f>
        <v>0</v>
      </c>
      <c r="L106" s="116"/>
    </row>
    <row r="107" spans="2:47" s="9" customFormat="1" ht="19.899999999999999" customHeight="1">
      <c r="B107" s="120"/>
      <c r="D107" s="121" t="s">
        <v>2117</v>
      </c>
      <c r="E107" s="122"/>
      <c r="F107" s="122"/>
      <c r="G107" s="122"/>
      <c r="H107" s="122"/>
      <c r="I107" s="122"/>
      <c r="J107" s="123">
        <f>J187</f>
        <v>0</v>
      </c>
      <c r="L107" s="120"/>
    </row>
    <row r="108" spans="2:47" s="1" customFormat="1" ht="21.75" customHeight="1">
      <c r="B108" s="32"/>
      <c r="L108" s="32"/>
    </row>
    <row r="109" spans="2:47" s="1" customFormat="1" ht="6.95" customHeight="1"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32"/>
    </row>
    <row r="113" spans="2:20" s="1" customFormat="1" ht="6.95" customHeight="1"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32"/>
    </row>
    <row r="114" spans="2:20" s="1" customFormat="1" ht="24.95" customHeight="1">
      <c r="B114" s="32"/>
      <c r="C114" s="21" t="s">
        <v>259</v>
      </c>
      <c r="L114" s="32"/>
    </row>
    <row r="115" spans="2:20" s="1" customFormat="1" ht="6.95" customHeight="1">
      <c r="B115" s="32"/>
      <c r="L115" s="32"/>
    </row>
    <row r="116" spans="2:20" s="1" customFormat="1" ht="12" customHeight="1">
      <c r="B116" s="32"/>
      <c r="C116" s="27" t="s">
        <v>14</v>
      </c>
      <c r="L116" s="32"/>
    </row>
    <row r="117" spans="2:20" s="1" customFormat="1" ht="26.25" customHeight="1">
      <c r="B117" s="32"/>
      <c r="E117" s="268" t="str">
        <f>E7</f>
        <v>G    Banská Bystrica - KC, stavebné úpravy- vypracovanie podkladovej štúdie verejnej práce</v>
      </c>
      <c r="F117" s="269"/>
      <c r="G117" s="269"/>
      <c r="H117" s="269"/>
      <c r="L117" s="32"/>
    </row>
    <row r="118" spans="2:20" ht="12" customHeight="1">
      <c r="B118" s="20"/>
      <c r="C118" s="27" t="s">
        <v>146</v>
      </c>
      <c r="L118" s="20"/>
    </row>
    <row r="119" spans="2:20" s="1" customFormat="1" ht="16.5" customHeight="1">
      <c r="B119" s="32"/>
      <c r="E119" s="268" t="s">
        <v>149</v>
      </c>
      <c r="F119" s="267"/>
      <c r="G119" s="267"/>
      <c r="H119" s="267"/>
      <c r="L119" s="32"/>
    </row>
    <row r="120" spans="2:20" s="1" customFormat="1" ht="12" customHeight="1">
      <c r="B120" s="32"/>
      <c r="C120" s="27" t="s">
        <v>152</v>
      </c>
      <c r="L120" s="32"/>
    </row>
    <row r="121" spans="2:20" s="1" customFormat="1" ht="16.5" customHeight="1">
      <c r="B121" s="32"/>
      <c r="E121" s="266" t="str">
        <f>E11</f>
        <v>1_4 - E 1.4  Ústredné vykurovanie</v>
      </c>
      <c r="F121" s="267"/>
      <c r="G121" s="267"/>
      <c r="H121" s="267"/>
      <c r="L121" s="32"/>
    </row>
    <row r="122" spans="2:20" s="1" customFormat="1" ht="6.95" customHeight="1">
      <c r="B122" s="32"/>
      <c r="L122" s="32"/>
    </row>
    <row r="123" spans="2:20" s="1" customFormat="1" ht="12" customHeight="1">
      <c r="B123" s="32"/>
      <c r="C123" s="27" t="s">
        <v>18</v>
      </c>
      <c r="F123" s="25" t="str">
        <f>F14</f>
        <v xml:space="preserve"> </v>
      </c>
      <c r="I123" s="27" t="s">
        <v>20</v>
      </c>
      <c r="J123" s="55" t="str">
        <f>IF(J14="","",J14)</f>
        <v>3. 12. 2025</v>
      </c>
      <c r="L123" s="32"/>
    </row>
    <row r="124" spans="2:20" s="1" customFormat="1" ht="6.95" customHeight="1">
      <c r="B124" s="32"/>
      <c r="L124" s="32"/>
    </row>
    <row r="125" spans="2:20" s="1" customFormat="1" ht="25.7" customHeight="1">
      <c r="B125" s="32"/>
      <c r="C125" s="27" t="s">
        <v>22</v>
      </c>
      <c r="F125" s="25" t="str">
        <f>E17</f>
        <v>Ministerstvo vnútra SR, Pribinova 2, Bratislava</v>
      </c>
      <c r="I125" s="27" t="s">
        <v>28</v>
      </c>
      <c r="J125" s="30" t="str">
        <f>E23</f>
        <v xml:space="preserve">TEPLAN ARCHITEKT spol. s  r. o. </v>
      </c>
      <c r="L125" s="32"/>
    </row>
    <row r="126" spans="2:20" s="1" customFormat="1" ht="15.2" customHeight="1">
      <c r="B126" s="32"/>
      <c r="C126" s="27" t="s">
        <v>26</v>
      </c>
      <c r="F126" s="25" t="str">
        <f>IF(E20="","",E20)</f>
        <v>Vyplň údaj</v>
      </c>
      <c r="I126" s="27" t="s">
        <v>33</v>
      </c>
      <c r="J126" s="30" t="str">
        <f>E26</f>
        <v xml:space="preserve"> </v>
      </c>
      <c r="L126" s="32"/>
    </row>
    <row r="127" spans="2:20" s="1" customFormat="1" ht="10.35" customHeight="1">
      <c r="B127" s="32"/>
      <c r="L127" s="32"/>
    </row>
    <row r="128" spans="2:20" s="10" customFormat="1" ht="29.25" customHeight="1">
      <c r="B128" s="124"/>
      <c r="C128" s="125" t="s">
        <v>260</v>
      </c>
      <c r="D128" s="126" t="s">
        <v>60</v>
      </c>
      <c r="E128" s="126" t="s">
        <v>56</v>
      </c>
      <c r="F128" s="126" t="s">
        <v>57</v>
      </c>
      <c r="G128" s="126" t="s">
        <v>261</v>
      </c>
      <c r="H128" s="126" t="s">
        <v>262</v>
      </c>
      <c r="I128" s="126" t="s">
        <v>263</v>
      </c>
      <c r="J128" s="127" t="s">
        <v>233</v>
      </c>
      <c r="K128" s="128" t="s">
        <v>264</v>
      </c>
      <c r="L128" s="124"/>
      <c r="M128" s="62" t="s">
        <v>1</v>
      </c>
      <c r="N128" s="63" t="s">
        <v>39</v>
      </c>
      <c r="O128" s="63" t="s">
        <v>265</v>
      </c>
      <c r="P128" s="63" t="s">
        <v>266</v>
      </c>
      <c r="Q128" s="63" t="s">
        <v>267</v>
      </c>
      <c r="R128" s="63" t="s">
        <v>268</v>
      </c>
      <c r="S128" s="63" t="s">
        <v>269</v>
      </c>
      <c r="T128" s="64" t="s">
        <v>270</v>
      </c>
    </row>
    <row r="129" spans="2:65" s="1" customFormat="1" ht="22.9" customHeight="1">
      <c r="B129" s="32"/>
      <c r="C129" s="67" t="s">
        <v>234</v>
      </c>
      <c r="J129" s="129">
        <f>BK129</f>
        <v>0</v>
      </c>
      <c r="L129" s="32"/>
      <c r="M129" s="65"/>
      <c r="N129" s="56"/>
      <c r="O129" s="56"/>
      <c r="P129" s="130">
        <f>P130+P186</f>
        <v>0</v>
      </c>
      <c r="Q129" s="56"/>
      <c r="R129" s="130">
        <f>R130+R186</f>
        <v>2.3852811999999992</v>
      </c>
      <c r="S129" s="56"/>
      <c r="T129" s="131">
        <f>T130+T186</f>
        <v>0</v>
      </c>
      <c r="AT129" s="17" t="s">
        <v>74</v>
      </c>
      <c r="AU129" s="17" t="s">
        <v>235</v>
      </c>
      <c r="BK129" s="132">
        <f>BK130+BK186</f>
        <v>0</v>
      </c>
    </row>
    <row r="130" spans="2:65" s="11" customFormat="1" ht="25.9" customHeight="1">
      <c r="B130" s="133"/>
      <c r="D130" s="134" t="s">
        <v>74</v>
      </c>
      <c r="E130" s="135" t="s">
        <v>2014</v>
      </c>
      <c r="F130" s="135" t="s">
        <v>1079</v>
      </c>
      <c r="I130" s="136"/>
      <c r="J130" s="137">
        <f>BK130</f>
        <v>0</v>
      </c>
      <c r="L130" s="133"/>
      <c r="M130" s="138"/>
      <c r="P130" s="139">
        <f>P131+P138+P142+P158+P170+P182</f>
        <v>0</v>
      </c>
      <c r="R130" s="139">
        <f>R131+R138+R142+R158+R170+R182</f>
        <v>2.3852811999999992</v>
      </c>
      <c r="T130" s="140">
        <f>T131+T138+T142+T158+T170+T182</f>
        <v>0</v>
      </c>
      <c r="AR130" s="134" t="s">
        <v>82</v>
      </c>
      <c r="AT130" s="141" t="s">
        <v>74</v>
      </c>
      <c r="AU130" s="141" t="s">
        <v>75</v>
      </c>
      <c r="AY130" s="134" t="s">
        <v>273</v>
      </c>
      <c r="BK130" s="142">
        <f>BK131+BK138+BK142+BK158+BK170+BK182</f>
        <v>0</v>
      </c>
    </row>
    <row r="131" spans="2:65" s="11" customFormat="1" ht="22.9" customHeight="1">
      <c r="B131" s="133"/>
      <c r="D131" s="134" t="s">
        <v>74</v>
      </c>
      <c r="E131" s="172" t="s">
        <v>1151</v>
      </c>
      <c r="F131" s="172" t="s">
        <v>1152</v>
      </c>
      <c r="I131" s="136"/>
      <c r="J131" s="173">
        <f>BK131</f>
        <v>0</v>
      </c>
      <c r="L131" s="133"/>
      <c r="M131" s="138"/>
      <c r="P131" s="139">
        <f>SUM(P132:P137)</f>
        <v>0</v>
      </c>
      <c r="R131" s="139">
        <f>SUM(R132:R137)</f>
        <v>0</v>
      </c>
      <c r="T131" s="140">
        <f>SUM(T132:T137)</f>
        <v>0</v>
      </c>
      <c r="AR131" s="134" t="s">
        <v>88</v>
      </c>
      <c r="AT131" s="141" t="s">
        <v>74</v>
      </c>
      <c r="AU131" s="141" t="s">
        <v>82</v>
      </c>
      <c r="AY131" s="134" t="s">
        <v>273</v>
      </c>
      <c r="BK131" s="142">
        <f>SUM(BK132:BK137)</f>
        <v>0</v>
      </c>
    </row>
    <row r="132" spans="2:65" s="1" customFormat="1" ht="16.5" customHeight="1">
      <c r="B132" s="143"/>
      <c r="C132" s="188" t="s">
        <v>82</v>
      </c>
      <c r="D132" s="188" t="s">
        <v>523</v>
      </c>
      <c r="E132" s="189" t="s">
        <v>2118</v>
      </c>
      <c r="F132" s="190" t="s">
        <v>2119</v>
      </c>
      <c r="G132" s="191" t="s">
        <v>344</v>
      </c>
      <c r="H132" s="192">
        <v>46</v>
      </c>
      <c r="I132" s="193"/>
      <c r="J132" s="194">
        <f t="shared" ref="J132:J137" si="0">ROUND(I132*H132,2)</f>
        <v>0</v>
      </c>
      <c r="K132" s="195"/>
      <c r="L132" s="196"/>
      <c r="M132" s="197" t="s">
        <v>1</v>
      </c>
      <c r="N132" s="198" t="s">
        <v>41</v>
      </c>
      <c r="P132" s="154">
        <f t="shared" ref="P132:P137" si="1">O132*H132</f>
        <v>0</v>
      </c>
      <c r="Q132" s="154">
        <v>0</v>
      </c>
      <c r="R132" s="154">
        <f t="shared" ref="R132:R137" si="2">Q132*H132</f>
        <v>0</v>
      </c>
      <c r="S132" s="154">
        <v>0</v>
      </c>
      <c r="T132" s="155">
        <f t="shared" ref="T132:T137" si="3">S132*H132</f>
        <v>0</v>
      </c>
      <c r="AR132" s="156" t="s">
        <v>449</v>
      </c>
      <c r="AT132" s="156" t="s">
        <v>523</v>
      </c>
      <c r="AU132" s="156" t="s">
        <v>88</v>
      </c>
      <c r="AY132" s="17" t="s">
        <v>273</v>
      </c>
      <c r="BE132" s="157">
        <f t="shared" ref="BE132:BE137" si="4">IF(N132="základná",J132,0)</f>
        <v>0</v>
      </c>
      <c r="BF132" s="157">
        <f t="shared" ref="BF132:BF137" si="5">IF(N132="znížená",J132,0)</f>
        <v>0</v>
      </c>
      <c r="BG132" s="157">
        <f t="shared" ref="BG132:BG137" si="6">IF(N132="zákl. prenesená",J132,0)</f>
        <v>0</v>
      </c>
      <c r="BH132" s="157">
        <f t="shared" ref="BH132:BH137" si="7">IF(N132="zníž. prenesená",J132,0)</f>
        <v>0</v>
      </c>
      <c r="BI132" s="157">
        <f t="shared" ref="BI132:BI137" si="8">IF(N132="nulová",J132,0)</f>
        <v>0</v>
      </c>
      <c r="BJ132" s="17" t="s">
        <v>88</v>
      </c>
      <c r="BK132" s="157">
        <f t="shared" ref="BK132:BK137" si="9">ROUND(I132*H132,2)</f>
        <v>0</v>
      </c>
      <c r="BL132" s="17" t="s">
        <v>375</v>
      </c>
      <c r="BM132" s="156" t="s">
        <v>88</v>
      </c>
    </row>
    <row r="133" spans="2:65" s="1" customFormat="1" ht="16.5" customHeight="1">
      <c r="B133" s="143"/>
      <c r="C133" s="188" t="s">
        <v>88</v>
      </c>
      <c r="D133" s="188" t="s">
        <v>523</v>
      </c>
      <c r="E133" s="189" t="s">
        <v>2120</v>
      </c>
      <c r="F133" s="190" t="s">
        <v>2121</v>
      </c>
      <c r="G133" s="191" t="s">
        <v>344</v>
      </c>
      <c r="H133" s="192">
        <v>16</v>
      </c>
      <c r="I133" s="193"/>
      <c r="J133" s="194">
        <f t="shared" si="0"/>
        <v>0</v>
      </c>
      <c r="K133" s="195"/>
      <c r="L133" s="196"/>
      <c r="M133" s="197" t="s">
        <v>1</v>
      </c>
      <c r="N133" s="198" t="s">
        <v>41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AR133" s="156" t="s">
        <v>449</v>
      </c>
      <c r="AT133" s="156" t="s">
        <v>523</v>
      </c>
      <c r="AU133" s="156" t="s">
        <v>88</v>
      </c>
      <c r="AY133" s="17" t="s">
        <v>273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88</v>
      </c>
      <c r="BK133" s="157">
        <f t="shared" si="9"/>
        <v>0</v>
      </c>
      <c r="BL133" s="17" t="s">
        <v>375</v>
      </c>
      <c r="BM133" s="156" t="s">
        <v>126</v>
      </c>
    </row>
    <row r="134" spans="2:65" s="1" customFormat="1" ht="16.5" customHeight="1">
      <c r="B134" s="143"/>
      <c r="C134" s="188" t="s">
        <v>104</v>
      </c>
      <c r="D134" s="188" t="s">
        <v>523</v>
      </c>
      <c r="E134" s="189" t="s">
        <v>2122</v>
      </c>
      <c r="F134" s="190" t="s">
        <v>2123</v>
      </c>
      <c r="G134" s="191" t="s">
        <v>344</v>
      </c>
      <c r="H134" s="192">
        <v>134</v>
      </c>
      <c r="I134" s="193"/>
      <c r="J134" s="194">
        <f t="shared" si="0"/>
        <v>0</v>
      </c>
      <c r="K134" s="195"/>
      <c r="L134" s="196"/>
      <c r="M134" s="197" t="s">
        <v>1</v>
      </c>
      <c r="N134" s="198" t="s">
        <v>41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AR134" s="156" t="s">
        <v>449</v>
      </c>
      <c r="AT134" s="156" t="s">
        <v>523</v>
      </c>
      <c r="AU134" s="156" t="s">
        <v>88</v>
      </c>
      <c r="AY134" s="17" t="s">
        <v>273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88</v>
      </c>
      <c r="BK134" s="157">
        <f t="shared" si="9"/>
        <v>0</v>
      </c>
      <c r="BL134" s="17" t="s">
        <v>375</v>
      </c>
      <c r="BM134" s="156" t="s">
        <v>321</v>
      </c>
    </row>
    <row r="135" spans="2:65" s="1" customFormat="1" ht="16.5" customHeight="1">
      <c r="B135" s="143"/>
      <c r="C135" s="188" t="s">
        <v>126</v>
      </c>
      <c r="D135" s="188" t="s">
        <v>523</v>
      </c>
      <c r="E135" s="189" t="s">
        <v>2124</v>
      </c>
      <c r="F135" s="190" t="s">
        <v>2125</v>
      </c>
      <c r="G135" s="191" t="s">
        <v>344</v>
      </c>
      <c r="H135" s="192">
        <v>8</v>
      </c>
      <c r="I135" s="193"/>
      <c r="J135" s="194">
        <f t="shared" si="0"/>
        <v>0</v>
      </c>
      <c r="K135" s="195"/>
      <c r="L135" s="196"/>
      <c r="M135" s="197" t="s">
        <v>1</v>
      </c>
      <c r="N135" s="198" t="s">
        <v>41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AR135" s="156" t="s">
        <v>449</v>
      </c>
      <c r="AT135" s="156" t="s">
        <v>523</v>
      </c>
      <c r="AU135" s="156" t="s">
        <v>88</v>
      </c>
      <c r="AY135" s="17" t="s">
        <v>273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88</v>
      </c>
      <c r="BK135" s="157">
        <f t="shared" si="9"/>
        <v>0</v>
      </c>
      <c r="BL135" s="17" t="s">
        <v>375</v>
      </c>
      <c r="BM135" s="156" t="s">
        <v>330</v>
      </c>
    </row>
    <row r="136" spans="2:65" s="1" customFormat="1" ht="21.75" customHeight="1">
      <c r="B136" s="143"/>
      <c r="C136" s="144" t="s">
        <v>315</v>
      </c>
      <c r="D136" s="144" t="s">
        <v>274</v>
      </c>
      <c r="E136" s="145" t="s">
        <v>2126</v>
      </c>
      <c r="F136" s="146" t="s">
        <v>2127</v>
      </c>
      <c r="G136" s="147" t="s">
        <v>344</v>
      </c>
      <c r="H136" s="148">
        <v>196</v>
      </c>
      <c r="I136" s="149"/>
      <c r="J136" s="150">
        <f t="shared" si="0"/>
        <v>0</v>
      </c>
      <c r="K136" s="151"/>
      <c r="L136" s="32"/>
      <c r="M136" s="152" t="s">
        <v>1</v>
      </c>
      <c r="N136" s="153" t="s">
        <v>41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AR136" s="156" t="s">
        <v>375</v>
      </c>
      <c r="AT136" s="156" t="s">
        <v>274</v>
      </c>
      <c r="AU136" s="156" t="s">
        <v>88</v>
      </c>
      <c r="AY136" s="17" t="s">
        <v>273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88</v>
      </c>
      <c r="BK136" s="157">
        <f t="shared" si="9"/>
        <v>0</v>
      </c>
      <c r="BL136" s="17" t="s">
        <v>375</v>
      </c>
      <c r="BM136" s="156" t="s">
        <v>341</v>
      </c>
    </row>
    <row r="137" spans="2:65" s="1" customFormat="1" ht="16.5" customHeight="1">
      <c r="B137" s="143"/>
      <c r="C137" s="144" t="s">
        <v>321</v>
      </c>
      <c r="D137" s="144" t="s">
        <v>274</v>
      </c>
      <c r="E137" s="145" t="s">
        <v>2128</v>
      </c>
      <c r="F137" s="146" t="s">
        <v>2129</v>
      </c>
      <c r="G137" s="147" t="s">
        <v>344</v>
      </c>
      <c r="H137" s="148">
        <v>8</v>
      </c>
      <c r="I137" s="149"/>
      <c r="J137" s="150">
        <f t="shared" si="0"/>
        <v>0</v>
      </c>
      <c r="K137" s="151"/>
      <c r="L137" s="32"/>
      <c r="M137" s="152" t="s">
        <v>1</v>
      </c>
      <c r="N137" s="153" t="s">
        <v>41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AR137" s="156" t="s">
        <v>375</v>
      </c>
      <c r="AT137" s="156" t="s">
        <v>274</v>
      </c>
      <c r="AU137" s="156" t="s">
        <v>88</v>
      </c>
      <c r="AY137" s="17" t="s">
        <v>273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88</v>
      </c>
      <c r="BK137" s="157">
        <f t="shared" si="9"/>
        <v>0</v>
      </c>
      <c r="BL137" s="17" t="s">
        <v>375</v>
      </c>
      <c r="BM137" s="156" t="s">
        <v>351</v>
      </c>
    </row>
    <row r="138" spans="2:65" s="11" customFormat="1" ht="22.9" customHeight="1">
      <c r="B138" s="133"/>
      <c r="D138" s="134" t="s">
        <v>74</v>
      </c>
      <c r="E138" s="172" t="s">
        <v>2130</v>
      </c>
      <c r="F138" s="172" t="s">
        <v>2131</v>
      </c>
      <c r="I138" s="136"/>
      <c r="J138" s="173">
        <f>BK138</f>
        <v>0</v>
      </c>
      <c r="L138" s="133"/>
      <c r="M138" s="138"/>
      <c r="P138" s="139">
        <f>SUM(P139:P141)</f>
        <v>0</v>
      </c>
      <c r="R138" s="139">
        <f>SUM(R139:R141)</f>
        <v>8.0000000000000002E-3</v>
      </c>
      <c r="T138" s="140">
        <f>SUM(T139:T141)</f>
        <v>0</v>
      </c>
      <c r="AR138" s="134" t="s">
        <v>88</v>
      </c>
      <c r="AT138" s="141" t="s">
        <v>74</v>
      </c>
      <c r="AU138" s="141" t="s">
        <v>82</v>
      </c>
      <c r="AY138" s="134" t="s">
        <v>273</v>
      </c>
      <c r="BK138" s="142">
        <f>SUM(BK139:BK141)</f>
        <v>0</v>
      </c>
    </row>
    <row r="139" spans="2:65" s="1" customFormat="1" ht="21.75" customHeight="1">
      <c r="B139" s="143"/>
      <c r="C139" s="144" t="s">
        <v>325</v>
      </c>
      <c r="D139" s="144" t="s">
        <v>274</v>
      </c>
      <c r="E139" s="145" t="s">
        <v>2132</v>
      </c>
      <c r="F139" s="146" t="s">
        <v>2133</v>
      </c>
      <c r="G139" s="147" t="s">
        <v>344</v>
      </c>
      <c r="H139" s="148">
        <v>34</v>
      </c>
      <c r="I139" s="149"/>
      <c r="J139" s="150">
        <f>ROUND(I139*H139,2)</f>
        <v>0</v>
      </c>
      <c r="K139" s="151"/>
      <c r="L139" s="32"/>
      <c r="M139" s="152" t="s">
        <v>1</v>
      </c>
      <c r="N139" s="153" t="s">
        <v>41</v>
      </c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AR139" s="156" t="s">
        <v>375</v>
      </c>
      <c r="AT139" s="156" t="s">
        <v>274</v>
      </c>
      <c r="AU139" s="156" t="s">
        <v>88</v>
      </c>
      <c r="AY139" s="17" t="s">
        <v>273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7" t="s">
        <v>88</v>
      </c>
      <c r="BK139" s="157">
        <f>ROUND(I139*H139,2)</f>
        <v>0</v>
      </c>
      <c r="BL139" s="17" t="s">
        <v>375</v>
      </c>
      <c r="BM139" s="156" t="s">
        <v>165</v>
      </c>
    </row>
    <row r="140" spans="2:65" s="1" customFormat="1" ht="21.75" customHeight="1">
      <c r="B140" s="143"/>
      <c r="C140" s="144" t="s">
        <v>330</v>
      </c>
      <c r="D140" s="144" t="s">
        <v>274</v>
      </c>
      <c r="E140" s="145" t="s">
        <v>2134</v>
      </c>
      <c r="F140" s="146" t="s">
        <v>2135</v>
      </c>
      <c r="G140" s="147" t="s">
        <v>344</v>
      </c>
      <c r="H140" s="148">
        <v>32</v>
      </c>
      <c r="I140" s="149"/>
      <c r="J140" s="150">
        <f>ROUND(I140*H140,2)</f>
        <v>0</v>
      </c>
      <c r="K140" s="151"/>
      <c r="L140" s="32"/>
      <c r="M140" s="152" t="s">
        <v>1</v>
      </c>
      <c r="N140" s="153" t="s">
        <v>41</v>
      </c>
      <c r="P140" s="154">
        <f>O140*H140</f>
        <v>0</v>
      </c>
      <c r="Q140" s="154">
        <v>0</v>
      </c>
      <c r="R140" s="154">
        <f>Q140*H140</f>
        <v>0</v>
      </c>
      <c r="S140" s="154">
        <v>0</v>
      </c>
      <c r="T140" s="155">
        <f>S140*H140</f>
        <v>0</v>
      </c>
      <c r="AR140" s="156" t="s">
        <v>375</v>
      </c>
      <c r="AT140" s="156" t="s">
        <v>274</v>
      </c>
      <c r="AU140" s="156" t="s">
        <v>88</v>
      </c>
      <c r="AY140" s="17" t="s">
        <v>273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7" t="s">
        <v>88</v>
      </c>
      <c r="BK140" s="157">
        <f>ROUND(I140*H140,2)</f>
        <v>0</v>
      </c>
      <c r="BL140" s="17" t="s">
        <v>375</v>
      </c>
      <c r="BM140" s="156" t="s">
        <v>375</v>
      </c>
    </row>
    <row r="141" spans="2:65" s="1" customFormat="1" ht="16.5" customHeight="1">
      <c r="B141" s="143"/>
      <c r="C141" s="144" t="s">
        <v>335</v>
      </c>
      <c r="D141" s="144" t="s">
        <v>274</v>
      </c>
      <c r="E141" s="145" t="s">
        <v>2136</v>
      </c>
      <c r="F141" s="146" t="s">
        <v>2137</v>
      </c>
      <c r="G141" s="147" t="s">
        <v>318</v>
      </c>
      <c r="H141" s="148">
        <v>1</v>
      </c>
      <c r="I141" s="149"/>
      <c r="J141" s="150">
        <f>ROUND(I141*H141,2)</f>
        <v>0</v>
      </c>
      <c r="K141" s="151"/>
      <c r="L141" s="32"/>
      <c r="M141" s="152" t="s">
        <v>1</v>
      </c>
      <c r="N141" s="153" t="s">
        <v>41</v>
      </c>
      <c r="P141" s="154">
        <f>O141*H141</f>
        <v>0</v>
      </c>
      <c r="Q141" s="154">
        <v>8.0000000000000002E-3</v>
      </c>
      <c r="R141" s="154">
        <f>Q141*H141</f>
        <v>8.0000000000000002E-3</v>
      </c>
      <c r="S141" s="154">
        <v>0</v>
      </c>
      <c r="T141" s="155">
        <f>S141*H141</f>
        <v>0</v>
      </c>
      <c r="AR141" s="156" t="s">
        <v>375</v>
      </c>
      <c r="AT141" s="156" t="s">
        <v>274</v>
      </c>
      <c r="AU141" s="156" t="s">
        <v>88</v>
      </c>
      <c r="AY141" s="17" t="s">
        <v>273</v>
      </c>
      <c r="BE141" s="157">
        <f>IF(N141="základná",J141,0)</f>
        <v>0</v>
      </c>
      <c r="BF141" s="157">
        <f>IF(N141="znížená",J141,0)</f>
        <v>0</v>
      </c>
      <c r="BG141" s="157">
        <f>IF(N141="zákl. prenesená",J141,0)</f>
        <v>0</v>
      </c>
      <c r="BH141" s="157">
        <f>IF(N141="zníž. prenesená",J141,0)</f>
        <v>0</v>
      </c>
      <c r="BI141" s="157">
        <f>IF(N141="nulová",J141,0)</f>
        <v>0</v>
      </c>
      <c r="BJ141" s="17" t="s">
        <v>88</v>
      </c>
      <c r="BK141" s="157">
        <f>ROUND(I141*H141,2)</f>
        <v>0</v>
      </c>
      <c r="BL141" s="17" t="s">
        <v>375</v>
      </c>
      <c r="BM141" s="156" t="s">
        <v>386</v>
      </c>
    </row>
    <row r="142" spans="2:65" s="11" customFormat="1" ht="22.9" customHeight="1">
      <c r="B142" s="133"/>
      <c r="D142" s="134" t="s">
        <v>74</v>
      </c>
      <c r="E142" s="172" t="s">
        <v>2138</v>
      </c>
      <c r="F142" s="172" t="s">
        <v>2139</v>
      </c>
      <c r="I142" s="136"/>
      <c r="J142" s="173">
        <f>BK142</f>
        <v>0</v>
      </c>
      <c r="L142" s="133"/>
      <c r="M142" s="138"/>
      <c r="P142" s="139">
        <f>SUM(P143:P157)</f>
        <v>0</v>
      </c>
      <c r="R142" s="139">
        <f>SUM(R143:R157)</f>
        <v>2.0230599999999996</v>
      </c>
      <c r="T142" s="140">
        <f>SUM(T143:T157)</f>
        <v>0</v>
      </c>
      <c r="AR142" s="134" t="s">
        <v>88</v>
      </c>
      <c r="AT142" s="141" t="s">
        <v>74</v>
      </c>
      <c r="AU142" s="141" t="s">
        <v>82</v>
      </c>
      <c r="AY142" s="134" t="s">
        <v>273</v>
      </c>
      <c r="BK142" s="142">
        <f>SUM(BK143:BK157)</f>
        <v>0</v>
      </c>
    </row>
    <row r="143" spans="2:65" s="1" customFormat="1" ht="16.5" customHeight="1">
      <c r="B143" s="143"/>
      <c r="C143" s="188" t="s">
        <v>341</v>
      </c>
      <c r="D143" s="188" t="s">
        <v>523</v>
      </c>
      <c r="E143" s="189" t="s">
        <v>2140</v>
      </c>
      <c r="F143" s="190" t="s">
        <v>2141</v>
      </c>
      <c r="G143" s="191" t="s">
        <v>547</v>
      </c>
      <c r="H143" s="192">
        <v>203</v>
      </c>
      <c r="I143" s="193"/>
      <c r="J143" s="194">
        <f t="shared" ref="J143:J157" si="10">ROUND(I143*H143,2)</f>
        <v>0</v>
      </c>
      <c r="K143" s="195"/>
      <c r="L143" s="196"/>
      <c r="M143" s="197" t="s">
        <v>1</v>
      </c>
      <c r="N143" s="198" t="s">
        <v>41</v>
      </c>
      <c r="P143" s="154">
        <f t="shared" ref="P143:P157" si="11">O143*H143</f>
        <v>0</v>
      </c>
      <c r="Q143" s="154">
        <v>1E-3</v>
      </c>
      <c r="R143" s="154">
        <f t="shared" ref="R143:R157" si="12">Q143*H143</f>
        <v>0.20300000000000001</v>
      </c>
      <c r="S143" s="154">
        <v>0</v>
      </c>
      <c r="T143" s="155">
        <f t="shared" ref="T143:T157" si="13">S143*H143</f>
        <v>0</v>
      </c>
      <c r="AR143" s="156" t="s">
        <v>449</v>
      </c>
      <c r="AT143" s="156" t="s">
        <v>523</v>
      </c>
      <c r="AU143" s="156" t="s">
        <v>88</v>
      </c>
      <c r="AY143" s="17" t="s">
        <v>273</v>
      </c>
      <c r="BE143" s="157">
        <f t="shared" ref="BE143:BE157" si="14">IF(N143="základná",J143,0)</f>
        <v>0</v>
      </c>
      <c r="BF143" s="157">
        <f t="shared" ref="BF143:BF157" si="15">IF(N143="znížená",J143,0)</f>
        <v>0</v>
      </c>
      <c r="BG143" s="157">
        <f t="shared" ref="BG143:BG157" si="16">IF(N143="zákl. prenesená",J143,0)</f>
        <v>0</v>
      </c>
      <c r="BH143" s="157">
        <f t="shared" ref="BH143:BH157" si="17">IF(N143="zníž. prenesená",J143,0)</f>
        <v>0</v>
      </c>
      <c r="BI143" s="157">
        <f t="shared" ref="BI143:BI157" si="18">IF(N143="nulová",J143,0)</f>
        <v>0</v>
      </c>
      <c r="BJ143" s="17" t="s">
        <v>88</v>
      </c>
      <c r="BK143" s="157">
        <f t="shared" ref="BK143:BK157" si="19">ROUND(I143*H143,2)</f>
        <v>0</v>
      </c>
      <c r="BL143" s="17" t="s">
        <v>375</v>
      </c>
      <c r="BM143" s="156" t="s">
        <v>394</v>
      </c>
    </row>
    <row r="144" spans="2:65" s="1" customFormat="1" ht="21.75" customHeight="1">
      <c r="B144" s="143"/>
      <c r="C144" s="144" t="s">
        <v>347</v>
      </c>
      <c r="D144" s="144" t="s">
        <v>274</v>
      </c>
      <c r="E144" s="145" t="s">
        <v>2142</v>
      </c>
      <c r="F144" s="146" t="s">
        <v>2143</v>
      </c>
      <c r="G144" s="147" t="s">
        <v>344</v>
      </c>
      <c r="H144" s="148">
        <v>2</v>
      </c>
      <c r="I144" s="149"/>
      <c r="J144" s="150">
        <f t="shared" si="10"/>
        <v>0</v>
      </c>
      <c r="K144" s="151"/>
      <c r="L144" s="32"/>
      <c r="M144" s="152" t="s">
        <v>1</v>
      </c>
      <c r="N144" s="153" t="s">
        <v>41</v>
      </c>
      <c r="P144" s="154">
        <f t="shared" si="11"/>
        <v>0</v>
      </c>
      <c r="Q144" s="154">
        <v>6.8500000000000002E-3</v>
      </c>
      <c r="R144" s="154">
        <f t="shared" si="12"/>
        <v>1.37E-2</v>
      </c>
      <c r="S144" s="154">
        <v>0</v>
      </c>
      <c r="T144" s="155">
        <f t="shared" si="13"/>
        <v>0</v>
      </c>
      <c r="AR144" s="156" t="s">
        <v>375</v>
      </c>
      <c r="AT144" s="156" t="s">
        <v>274</v>
      </c>
      <c r="AU144" s="156" t="s">
        <v>88</v>
      </c>
      <c r="AY144" s="17" t="s">
        <v>273</v>
      </c>
      <c r="BE144" s="157">
        <f t="shared" si="14"/>
        <v>0</v>
      </c>
      <c r="BF144" s="157">
        <f t="shared" si="15"/>
        <v>0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7" t="s">
        <v>88</v>
      </c>
      <c r="BK144" s="157">
        <f t="shared" si="19"/>
        <v>0</v>
      </c>
      <c r="BL144" s="17" t="s">
        <v>375</v>
      </c>
      <c r="BM144" s="156" t="s">
        <v>402</v>
      </c>
    </row>
    <row r="145" spans="2:65" s="1" customFormat="1" ht="21.75" customHeight="1">
      <c r="B145" s="143"/>
      <c r="C145" s="144" t="s">
        <v>351</v>
      </c>
      <c r="D145" s="144" t="s">
        <v>274</v>
      </c>
      <c r="E145" s="145" t="s">
        <v>2144</v>
      </c>
      <c r="F145" s="146" t="s">
        <v>2145</v>
      </c>
      <c r="G145" s="147" t="s">
        <v>344</v>
      </c>
      <c r="H145" s="148">
        <v>8</v>
      </c>
      <c r="I145" s="149"/>
      <c r="J145" s="150">
        <f t="shared" si="10"/>
        <v>0</v>
      </c>
      <c r="K145" s="151"/>
      <c r="L145" s="32"/>
      <c r="M145" s="152" t="s">
        <v>1</v>
      </c>
      <c r="N145" s="153" t="s">
        <v>41</v>
      </c>
      <c r="P145" s="154">
        <f t="shared" si="11"/>
        <v>0</v>
      </c>
      <c r="Q145" s="154">
        <v>1.0630000000000001E-2</v>
      </c>
      <c r="R145" s="154">
        <f t="shared" si="12"/>
        <v>8.5040000000000004E-2</v>
      </c>
      <c r="S145" s="154">
        <v>0</v>
      </c>
      <c r="T145" s="155">
        <f t="shared" si="13"/>
        <v>0</v>
      </c>
      <c r="AR145" s="156" t="s">
        <v>375</v>
      </c>
      <c r="AT145" s="156" t="s">
        <v>274</v>
      </c>
      <c r="AU145" s="156" t="s">
        <v>88</v>
      </c>
      <c r="AY145" s="17" t="s">
        <v>273</v>
      </c>
      <c r="BE145" s="157">
        <f t="shared" si="14"/>
        <v>0</v>
      </c>
      <c r="BF145" s="157">
        <f t="shared" si="15"/>
        <v>0</v>
      </c>
      <c r="BG145" s="157">
        <f t="shared" si="16"/>
        <v>0</v>
      </c>
      <c r="BH145" s="157">
        <f t="shared" si="17"/>
        <v>0</v>
      </c>
      <c r="BI145" s="157">
        <f t="shared" si="18"/>
        <v>0</v>
      </c>
      <c r="BJ145" s="17" t="s">
        <v>88</v>
      </c>
      <c r="BK145" s="157">
        <f t="shared" si="19"/>
        <v>0</v>
      </c>
      <c r="BL145" s="17" t="s">
        <v>375</v>
      </c>
      <c r="BM145" s="156" t="s">
        <v>409</v>
      </c>
    </row>
    <row r="146" spans="2:65" s="1" customFormat="1" ht="24.2" customHeight="1">
      <c r="B146" s="143"/>
      <c r="C146" s="144" t="s">
        <v>355</v>
      </c>
      <c r="D146" s="144" t="s">
        <v>274</v>
      </c>
      <c r="E146" s="145" t="s">
        <v>2146</v>
      </c>
      <c r="F146" s="146" t="s">
        <v>2147</v>
      </c>
      <c r="G146" s="147" t="s">
        <v>344</v>
      </c>
      <c r="H146" s="148">
        <v>128</v>
      </c>
      <c r="I146" s="149"/>
      <c r="J146" s="150">
        <f t="shared" si="10"/>
        <v>0</v>
      </c>
      <c r="K146" s="151"/>
      <c r="L146" s="32"/>
      <c r="M146" s="152" t="s">
        <v>1</v>
      </c>
      <c r="N146" s="153" t="s">
        <v>41</v>
      </c>
      <c r="P146" s="154">
        <f t="shared" si="11"/>
        <v>0</v>
      </c>
      <c r="Q146" s="154">
        <v>1.0630000000000001E-2</v>
      </c>
      <c r="R146" s="154">
        <f t="shared" si="12"/>
        <v>1.3606400000000001</v>
      </c>
      <c r="S146" s="154">
        <v>0</v>
      </c>
      <c r="T146" s="155">
        <f t="shared" si="13"/>
        <v>0</v>
      </c>
      <c r="AR146" s="156" t="s">
        <v>375</v>
      </c>
      <c r="AT146" s="156" t="s">
        <v>274</v>
      </c>
      <c r="AU146" s="156" t="s">
        <v>88</v>
      </c>
      <c r="AY146" s="17" t="s">
        <v>273</v>
      </c>
      <c r="BE146" s="157">
        <f t="shared" si="14"/>
        <v>0</v>
      </c>
      <c r="BF146" s="157">
        <f t="shared" si="15"/>
        <v>0</v>
      </c>
      <c r="BG146" s="157">
        <f t="shared" si="16"/>
        <v>0</v>
      </c>
      <c r="BH146" s="157">
        <f t="shared" si="17"/>
        <v>0</v>
      </c>
      <c r="BI146" s="157">
        <f t="shared" si="18"/>
        <v>0</v>
      </c>
      <c r="BJ146" s="17" t="s">
        <v>88</v>
      </c>
      <c r="BK146" s="157">
        <f t="shared" si="19"/>
        <v>0</v>
      </c>
      <c r="BL146" s="17" t="s">
        <v>375</v>
      </c>
      <c r="BM146" s="156" t="s">
        <v>417</v>
      </c>
    </row>
    <row r="147" spans="2:65" s="1" customFormat="1" ht="24.2" customHeight="1">
      <c r="B147" s="143"/>
      <c r="C147" s="144" t="s">
        <v>165</v>
      </c>
      <c r="D147" s="144" t="s">
        <v>274</v>
      </c>
      <c r="E147" s="145" t="s">
        <v>2148</v>
      </c>
      <c r="F147" s="146" t="s">
        <v>2149</v>
      </c>
      <c r="G147" s="147" t="s">
        <v>344</v>
      </c>
      <c r="H147" s="148">
        <v>94</v>
      </c>
      <c r="I147" s="149"/>
      <c r="J147" s="150">
        <f t="shared" si="10"/>
        <v>0</v>
      </c>
      <c r="K147" s="151"/>
      <c r="L147" s="32"/>
      <c r="M147" s="152" t="s">
        <v>1</v>
      </c>
      <c r="N147" s="153" t="s">
        <v>41</v>
      </c>
      <c r="P147" s="154">
        <f t="shared" si="11"/>
        <v>0</v>
      </c>
      <c r="Q147" s="154">
        <v>5.4000000000000001E-4</v>
      </c>
      <c r="R147" s="154">
        <f t="shared" si="12"/>
        <v>5.076E-2</v>
      </c>
      <c r="S147" s="154">
        <v>0</v>
      </c>
      <c r="T147" s="155">
        <f t="shared" si="13"/>
        <v>0</v>
      </c>
      <c r="AR147" s="156" t="s">
        <v>375</v>
      </c>
      <c r="AT147" s="156" t="s">
        <v>274</v>
      </c>
      <c r="AU147" s="156" t="s">
        <v>88</v>
      </c>
      <c r="AY147" s="17" t="s">
        <v>273</v>
      </c>
      <c r="BE147" s="157">
        <f t="shared" si="14"/>
        <v>0</v>
      </c>
      <c r="BF147" s="157">
        <f t="shared" si="15"/>
        <v>0</v>
      </c>
      <c r="BG147" s="157">
        <f t="shared" si="16"/>
        <v>0</v>
      </c>
      <c r="BH147" s="157">
        <f t="shared" si="17"/>
        <v>0</v>
      </c>
      <c r="BI147" s="157">
        <f t="shared" si="18"/>
        <v>0</v>
      </c>
      <c r="BJ147" s="17" t="s">
        <v>88</v>
      </c>
      <c r="BK147" s="157">
        <f t="shared" si="19"/>
        <v>0</v>
      </c>
      <c r="BL147" s="17" t="s">
        <v>375</v>
      </c>
      <c r="BM147" s="156" t="s">
        <v>422</v>
      </c>
    </row>
    <row r="148" spans="2:65" s="1" customFormat="1" ht="24.2" customHeight="1">
      <c r="B148" s="143"/>
      <c r="C148" s="144" t="s">
        <v>371</v>
      </c>
      <c r="D148" s="144" t="s">
        <v>274</v>
      </c>
      <c r="E148" s="145" t="s">
        <v>2150</v>
      </c>
      <c r="F148" s="146" t="s">
        <v>2151</v>
      </c>
      <c r="G148" s="147" t="s">
        <v>344</v>
      </c>
      <c r="H148" s="148">
        <v>16</v>
      </c>
      <c r="I148" s="149"/>
      <c r="J148" s="150">
        <f t="shared" si="10"/>
        <v>0</v>
      </c>
      <c r="K148" s="151"/>
      <c r="L148" s="32"/>
      <c r="M148" s="152" t="s">
        <v>1</v>
      </c>
      <c r="N148" s="153" t="s">
        <v>41</v>
      </c>
      <c r="P148" s="154">
        <f t="shared" si="11"/>
        <v>0</v>
      </c>
      <c r="Q148" s="154">
        <v>8.3000000000000001E-4</v>
      </c>
      <c r="R148" s="154">
        <f t="shared" si="12"/>
        <v>1.328E-2</v>
      </c>
      <c r="S148" s="154">
        <v>0</v>
      </c>
      <c r="T148" s="155">
        <f t="shared" si="13"/>
        <v>0</v>
      </c>
      <c r="AR148" s="156" t="s">
        <v>375</v>
      </c>
      <c r="AT148" s="156" t="s">
        <v>274</v>
      </c>
      <c r="AU148" s="156" t="s">
        <v>88</v>
      </c>
      <c r="AY148" s="17" t="s">
        <v>273</v>
      </c>
      <c r="BE148" s="157">
        <f t="shared" si="14"/>
        <v>0</v>
      </c>
      <c r="BF148" s="157">
        <f t="shared" si="15"/>
        <v>0</v>
      </c>
      <c r="BG148" s="157">
        <f t="shared" si="16"/>
        <v>0</v>
      </c>
      <c r="BH148" s="157">
        <f t="shared" si="17"/>
        <v>0</v>
      </c>
      <c r="BI148" s="157">
        <f t="shared" si="18"/>
        <v>0</v>
      </c>
      <c r="BJ148" s="17" t="s">
        <v>88</v>
      </c>
      <c r="BK148" s="157">
        <f t="shared" si="19"/>
        <v>0</v>
      </c>
      <c r="BL148" s="17" t="s">
        <v>375</v>
      </c>
      <c r="BM148" s="156" t="s">
        <v>444</v>
      </c>
    </row>
    <row r="149" spans="2:65" s="1" customFormat="1" ht="24.2" customHeight="1">
      <c r="B149" s="143"/>
      <c r="C149" s="144" t="s">
        <v>375</v>
      </c>
      <c r="D149" s="144" t="s">
        <v>274</v>
      </c>
      <c r="E149" s="145" t="s">
        <v>2152</v>
      </c>
      <c r="F149" s="146" t="s">
        <v>2153</v>
      </c>
      <c r="G149" s="147" t="s">
        <v>344</v>
      </c>
      <c r="H149" s="148">
        <v>134</v>
      </c>
      <c r="I149" s="149"/>
      <c r="J149" s="150">
        <f t="shared" si="10"/>
        <v>0</v>
      </c>
      <c r="K149" s="151"/>
      <c r="L149" s="32"/>
      <c r="M149" s="152" t="s">
        <v>1</v>
      </c>
      <c r="N149" s="153" t="s">
        <v>41</v>
      </c>
      <c r="P149" s="154">
        <f t="shared" si="11"/>
        <v>0</v>
      </c>
      <c r="Q149" s="154">
        <v>1.06E-3</v>
      </c>
      <c r="R149" s="154">
        <f t="shared" si="12"/>
        <v>0.14204</v>
      </c>
      <c r="S149" s="154">
        <v>0</v>
      </c>
      <c r="T149" s="155">
        <f t="shared" si="13"/>
        <v>0</v>
      </c>
      <c r="AR149" s="156" t="s">
        <v>375</v>
      </c>
      <c r="AT149" s="156" t="s">
        <v>274</v>
      </c>
      <c r="AU149" s="156" t="s">
        <v>88</v>
      </c>
      <c r="AY149" s="17" t="s">
        <v>273</v>
      </c>
      <c r="BE149" s="157">
        <f t="shared" si="14"/>
        <v>0</v>
      </c>
      <c r="BF149" s="157">
        <f t="shared" si="15"/>
        <v>0</v>
      </c>
      <c r="BG149" s="157">
        <f t="shared" si="16"/>
        <v>0</v>
      </c>
      <c r="BH149" s="157">
        <f t="shared" si="17"/>
        <v>0</v>
      </c>
      <c r="BI149" s="157">
        <f t="shared" si="18"/>
        <v>0</v>
      </c>
      <c r="BJ149" s="17" t="s">
        <v>88</v>
      </c>
      <c r="BK149" s="157">
        <f t="shared" si="19"/>
        <v>0</v>
      </c>
      <c r="BL149" s="17" t="s">
        <v>375</v>
      </c>
      <c r="BM149" s="156" t="s">
        <v>449</v>
      </c>
    </row>
    <row r="150" spans="2:65" s="1" customFormat="1" ht="21.75" customHeight="1">
      <c r="B150" s="143"/>
      <c r="C150" s="144" t="s">
        <v>382</v>
      </c>
      <c r="D150" s="144" t="s">
        <v>274</v>
      </c>
      <c r="E150" s="145" t="s">
        <v>2154</v>
      </c>
      <c r="F150" s="146" t="s">
        <v>2155</v>
      </c>
      <c r="G150" s="147" t="s">
        <v>344</v>
      </c>
      <c r="H150" s="148">
        <v>244</v>
      </c>
      <c r="I150" s="149"/>
      <c r="J150" s="150">
        <f t="shared" si="10"/>
        <v>0</v>
      </c>
      <c r="K150" s="151"/>
      <c r="L150" s="32"/>
      <c r="M150" s="152" t="s">
        <v>1</v>
      </c>
      <c r="N150" s="153" t="s">
        <v>41</v>
      </c>
      <c r="P150" s="154">
        <f t="shared" si="11"/>
        <v>0</v>
      </c>
      <c r="Q150" s="154">
        <v>0</v>
      </c>
      <c r="R150" s="154">
        <f t="shared" si="12"/>
        <v>0</v>
      </c>
      <c r="S150" s="154">
        <v>0</v>
      </c>
      <c r="T150" s="155">
        <f t="shared" si="13"/>
        <v>0</v>
      </c>
      <c r="AR150" s="156" t="s">
        <v>375</v>
      </c>
      <c r="AT150" s="156" t="s">
        <v>274</v>
      </c>
      <c r="AU150" s="156" t="s">
        <v>88</v>
      </c>
      <c r="AY150" s="17" t="s">
        <v>273</v>
      </c>
      <c r="BE150" s="157">
        <f t="shared" si="14"/>
        <v>0</v>
      </c>
      <c r="BF150" s="157">
        <f t="shared" si="15"/>
        <v>0</v>
      </c>
      <c r="BG150" s="157">
        <f t="shared" si="16"/>
        <v>0</v>
      </c>
      <c r="BH150" s="157">
        <f t="shared" si="17"/>
        <v>0</v>
      </c>
      <c r="BI150" s="157">
        <f t="shared" si="18"/>
        <v>0</v>
      </c>
      <c r="BJ150" s="17" t="s">
        <v>88</v>
      </c>
      <c r="BK150" s="157">
        <f t="shared" si="19"/>
        <v>0</v>
      </c>
      <c r="BL150" s="17" t="s">
        <v>375</v>
      </c>
      <c r="BM150" s="156" t="s">
        <v>482</v>
      </c>
    </row>
    <row r="151" spans="2:65" s="1" customFormat="1" ht="21.75" customHeight="1">
      <c r="B151" s="143"/>
      <c r="C151" s="144" t="s">
        <v>386</v>
      </c>
      <c r="D151" s="144" t="s">
        <v>274</v>
      </c>
      <c r="E151" s="145" t="s">
        <v>2156</v>
      </c>
      <c r="F151" s="146" t="s">
        <v>2157</v>
      </c>
      <c r="G151" s="147" t="s">
        <v>344</v>
      </c>
      <c r="H151" s="148">
        <v>136</v>
      </c>
      <c r="I151" s="149"/>
      <c r="J151" s="150">
        <f t="shared" si="10"/>
        <v>0</v>
      </c>
      <c r="K151" s="151"/>
      <c r="L151" s="32"/>
      <c r="M151" s="152" t="s">
        <v>1</v>
      </c>
      <c r="N151" s="153" t="s">
        <v>41</v>
      </c>
      <c r="P151" s="154">
        <f t="shared" si="11"/>
        <v>0</v>
      </c>
      <c r="Q151" s="154">
        <v>0</v>
      </c>
      <c r="R151" s="154">
        <f t="shared" si="12"/>
        <v>0</v>
      </c>
      <c r="S151" s="154">
        <v>0</v>
      </c>
      <c r="T151" s="155">
        <f t="shared" si="13"/>
        <v>0</v>
      </c>
      <c r="AR151" s="156" t="s">
        <v>375</v>
      </c>
      <c r="AT151" s="156" t="s">
        <v>274</v>
      </c>
      <c r="AU151" s="156" t="s">
        <v>88</v>
      </c>
      <c r="AY151" s="17" t="s">
        <v>273</v>
      </c>
      <c r="BE151" s="157">
        <f t="shared" si="14"/>
        <v>0</v>
      </c>
      <c r="BF151" s="157">
        <f t="shared" si="15"/>
        <v>0</v>
      </c>
      <c r="BG151" s="157">
        <f t="shared" si="16"/>
        <v>0</v>
      </c>
      <c r="BH151" s="157">
        <f t="shared" si="17"/>
        <v>0</v>
      </c>
      <c r="BI151" s="157">
        <f t="shared" si="18"/>
        <v>0</v>
      </c>
      <c r="BJ151" s="17" t="s">
        <v>88</v>
      </c>
      <c r="BK151" s="157">
        <f t="shared" si="19"/>
        <v>0</v>
      </c>
      <c r="BL151" s="17" t="s">
        <v>375</v>
      </c>
      <c r="BM151" s="156" t="s">
        <v>488</v>
      </c>
    </row>
    <row r="152" spans="2:65" s="1" customFormat="1" ht="16.5" customHeight="1">
      <c r="B152" s="143"/>
      <c r="C152" s="144" t="s">
        <v>390</v>
      </c>
      <c r="D152" s="144" t="s">
        <v>274</v>
      </c>
      <c r="E152" s="145" t="s">
        <v>2158</v>
      </c>
      <c r="F152" s="146" t="s">
        <v>2159</v>
      </c>
      <c r="G152" s="147" t="s">
        <v>1134</v>
      </c>
      <c r="H152" s="148">
        <v>9</v>
      </c>
      <c r="I152" s="149"/>
      <c r="J152" s="150">
        <f t="shared" si="10"/>
        <v>0</v>
      </c>
      <c r="K152" s="151"/>
      <c r="L152" s="32"/>
      <c r="M152" s="152" t="s">
        <v>1</v>
      </c>
      <c r="N152" s="153" t="s">
        <v>41</v>
      </c>
      <c r="P152" s="154">
        <f t="shared" si="11"/>
        <v>0</v>
      </c>
      <c r="Q152" s="154">
        <v>0</v>
      </c>
      <c r="R152" s="154">
        <f t="shared" si="12"/>
        <v>0</v>
      </c>
      <c r="S152" s="154">
        <v>0</v>
      </c>
      <c r="T152" s="155">
        <f t="shared" si="13"/>
        <v>0</v>
      </c>
      <c r="AR152" s="156" t="s">
        <v>375</v>
      </c>
      <c r="AT152" s="156" t="s">
        <v>274</v>
      </c>
      <c r="AU152" s="156" t="s">
        <v>88</v>
      </c>
      <c r="AY152" s="17" t="s">
        <v>273</v>
      </c>
      <c r="BE152" s="157">
        <f t="shared" si="14"/>
        <v>0</v>
      </c>
      <c r="BF152" s="157">
        <f t="shared" si="15"/>
        <v>0</v>
      </c>
      <c r="BG152" s="157">
        <f t="shared" si="16"/>
        <v>0</v>
      </c>
      <c r="BH152" s="157">
        <f t="shared" si="17"/>
        <v>0</v>
      </c>
      <c r="BI152" s="157">
        <f t="shared" si="18"/>
        <v>0</v>
      </c>
      <c r="BJ152" s="17" t="s">
        <v>88</v>
      </c>
      <c r="BK152" s="157">
        <f t="shared" si="19"/>
        <v>0</v>
      </c>
      <c r="BL152" s="17" t="s">
        <v>375</v>
      </c>
      <c r="BM152" s="156" t="s">
        <v>509</v>
      </c>
    </row>
    <row r="153" spans="2:65" s="1" customFormat="1" ht="16.5" customHeight="1">
      <c r="B153" s="143"/>
      <c r="C153" s="144" t="s">
        <v>394</v>
      </c>
      <c r="D153" s="144" t="s">
        <v>274</v>
      </c>
      <c r="E153" s="145" t="s">
        <v>2160</v>
      </c>
      <c r="F153" s="146" t="s">
        <v>2161</v>
      </c>
      <c r="G153" s="147" t="s">
        <v>1134</v>
      </c>
      <c r="H153" s="148">
        <v>4</v>
      </c>
      <c r="I153" s="149"/>
      <c r="J153" s="150">
        <f t="shared" si="10"/>
        <v>0</v>
      </c>
      <c r="K153" s="151"/>
      <c r="L153" s="32"/>
      <c r="M153" s="152" t="s">
        <v>1</v>
      </c>
      <c r="N153" s="153" t="s">
        <v>41</v>
      </c>
      <c r="P153" s="154">
        <f t="shared" si="11"/>
        <v>0</v>
      </c>
      <c r="Q153" s="154">
        <v>0</v>
      </c>
      <c r="R153" s="154">
        <f t="shared" si="12"/>
        <v>0</v>
      </c>
      <c r="S153" s="154">
        <v>0</v>
      </c>
      <c r="T153" s="155">
        <f t="shared" si="13"/>
        <v>0</v>
      </c>
      <c r="AR153" s="156" t="s">
        <v>375</v>
      </c>
      <c r="AT153" s="156" t="s">
        <v>274</v>
      </c>
      <c r="AU153" s="156" t="s">
        <v>88</v>
      </c>
      <c r="AY153" s="17" t="s">
        <v>273</v>
      </c>
      <c r="BE153" s="157">
        <f t="shared" si="14"/>
        <v>0</v>
      </c>
      <c r="BF153" s="157">
        <f t="shared" si="15"/>
        <v>0</v>
      </c>
      <c r="BG153" s="157">
        <f t="shared" si="16"/>
        <v>0</v>
      </c>
      <c r="BH153" s="157">
        <f t="shared" si="17"/>
        <v>0</v>
      </c>
      <c r="BI153" s="157">
        <f t="shared" si="18"/>
        <v>0</v>
      </c>
      <c r="BJ153" s="17" t="s">
        <v>88</v>
      </c>
      <c r="BK153" s="157">
        <f t="shared" si="19"/>
        <v>0</v>
      </c>
      <c r="BL153" s="17" t="s">
        <v>375</v>
      </c>
      <c r="BM153" s="156" t="s">
        <v>518</v>
      </c>
    </row>
    <row r="154" spans="2:65" s="1" customFormat="1" ht="16.5" customHeight="1">
      <c r="B154" s="143"/>
      <c r="C154" s="144" t="s">
        <v>398</v>
      </c>
      <c r="D154" s="144" t="s">
        <v>274</v>
      </c>
      <c r="E154" s="145" t="s">
        <v>2162</v>
      </c>
      <c r="F154" s="146" t="s">
        <v>2163</v>
      </c>
      <c r="G154" s="147" t="s">
        <v>2164</v>
      </c>
      <c r="H154" s="148">
        <v>4</v>
      </c>
      <c r="I154" s="149"/>
      <c r="J154" s="150">
        <f t="shared" si="10"/>
        <v>0</v>
      </c>
      <c r="K154" s="151"/>
      <c r="L154" s="32"/>
      <c r="M154" s="152" t="s">
        <v>1</v>
      </c>
      <c r="N154" s="153" t="s">
        <v>41</v>
      </c>
      <c r="P154" s="154">
        <f t="shared" si="11"/>
        <v>0</v>
      </c>
      <c r="Q154" s="154">
        <v>3.7999999999999999E-2</v>
      </c>
      <c r="R154" s="154">
        <f t="shared" si="12"/>
        <v>0.152</v>
      </c>
      <c r="S154" s="154">
        <v>0</v>
      </c>
      <c r="T154" s="155">
        <f t="shared" si="13"/>
        <v>0</v>
      </c>
      <c r="AR154" s="156" t="s">
        <v>375</v>
      </c>
      <c r="AT154" s="156" t="s">
        <v>274</v>
      </c>
      <c r="AU154" s="156" t="s">
        <v>88</v>
      </c>
      <c r="AY154" s="17" t="s">
        <v>273</v>
      </c>
      <c r="BE154" s="157">
        <f t="shared" si="14"/>
        <v>0</v>
      </c>
      <c r="BF154" s="157">
        <f t="shared" si="15"/>
        <v>0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7" t="s">
        <v>88</v>
      </c>
      <c r="BK154" s="157">
        <f t="shared" si="19"/>
        <v>0</v>
      </c>
      <c r="BL154" s="17" t="s">
        <v>375</v>
      </c>
      <c r="BM154" s="156" t="s">
        <v>527</v>
      </c>
    </row>
    <row r="155" spans="2:65" s="1" customFormat="1" ht="21.75" customHeight="1">
      <c r="B155" s="143"/>
      <c r="C155" s="144" t="s">
        <v>402</v>
      </c>
      <c r="D155" s="144" t="s">
        <v>274</v>
      </c>
      <c r="E155" s="145" t="s">
        <v>2165</v>
      </c>
      <c r="F155" s="146" t="s">
        <v>2166</v>
      </c>
      <c r="G155" s="147" t="s">
        <v>344</v>
      </c>
      <c r="H155" s="148">
        <v>2</v>
      </c>
      <c r="I155" s="149"/>
      <c r="J155" s="150">
        <f t="shared" si="10"/>
        <v>0</v>
      </c>
      <c r="K155" s="151"/>
      <c r="L155" s="32"/>
      <c r="M155" s="152" t="s">
        <v>1</v>
      </c>
      <c r="N155" s="153" t="s">
        <v>41</v>
      </c>
      <c r="P155" s="154">
        <f t="shared" si="11"/>
        <v>0</v>
      </c>
      <c r="Q155" s="154">
        <v>2.0000000000000002E-5</v>
      </c>
      <c r="R155" s="154">
        <f t="shared" si="12"/>
        <v>4.0000000000000003E-5</v>
      </c>
      <c r="S155" s="154">
        <v>0</v>
      </c>
      <c r="T155" s="155">
        <f t="shared" si="13"/>
        <v>0</v>
      </c>
      <c r="AR155" s="156" t="s">
        <v>375</v>
      </c>
      <c r="AT155" s="156" t="s">
        <v>274</v>
      </c>
      <c r="AU155" s="156" t="s">
        <v>88</v>
      </c>
      <c r="AY155" s="17" t="s">
        <v>273</v>
      </c>
      <c r="BE155" s="157">
        <f t="shared" si="14"/>
        <v>0</v>
      </c>
      <c r="BF155" s="157">
        <f t="shared" si="15"/>
        <v>0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7" t="s">
        <v>88</v>
      </c>
      <c r="BK155" s="157">
        <f t="shared" si="19"/>
        <v>0</v>
      </c>
      <c r="BL155" s="17" t="s">
        <v>375</v>
      </c>
      <c r="BM155" s="156" t="s">
        <v>536</v>
      </c>
    </row>
    <row r="156" spans="2:65" s="1" customFormat="1" ht="21.75" customHeight="1">
      <c r="B156" s="143"/>
      <c r="C156" s="144" t="s">
        <v>7</v>
      </c>
      <c r="D156" s="144" t="s">
        <v>274</v>
      </c>
      <c r="E156" s="145" t="s">
        <v>2167</v>
      </c>
      <c r="F156" s="146" t="s">
        <v>2168</v>
      </c>
      <c r="G156" s="147" t="s">
        <v>344</v>
      </c>
      <c r="H156" s="148">
        <v>128</v>
      </c>
      <c r="I156" s="149"/>
      <c r="J156" s="150">
        <f t="shared" si="10"/>
        <v>0</v>
      </c>
      <c r="K156" s="151"/>
      <c r="L156" s="32"/>
      <c r="M156" s="152" t="s">
        <v>1</v>
      </c>
      <c r="N156" s="153" t="s">
        <v>41</v>
      </c>
      <c r="P156" s="154">
        <f t="shared" si="11"/>
        <v>0</v>
      </c>
      <c r="Q156" s="154">
        <v>2.0000000000000002E-5</v>
      </c>
      <c r="R156" s="154">
        <f t="shared" si="12"/>
        <v>2.5600000000000002E-3</v>
      </c>
      <c r="S156" s="154">
        <v>0</v>
      </c>
      <c r="T156" s="155">
        <f t="shared" si="13"/>
        <v>0</v>
      </c>
      <c r="AR156" s="156" t="s">
        <v>375</v>
      </c>
      <c r="AT156" s="156" t="s">
        <v>274</v>
      </c>
      <c r="AU156" s="156" t="s">
        <v>88</v>
      </c>
      <c r="AY156" s="17" t="s">
        <v>273</v>
      </c>
      <c r="BE156" s="157">
        <f t="shared" si="14"/>
        <v>0</v>
      </c>
      <c r="BF156" s="157">
        <f t="shared" si="15"/>
        <v>0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7" t="s">
        <v>88</v>
      </c>
      <c r="BK156" s="157">
        <f t="shared" si="19"/>
        <v>0</v>
      </c>
      <c r="BL156" s="17" t="s">
        <v>375</v>
      </c>
      <c r="BM156" s="156" t="s">
        <v>544</v>
      </c>
    </row>
    <row r="157" spans="2:65" s="1" customFormat="1" ht="16.5" customHeight="1">
      <c r="B157" s="143"/>
      <c r="C157" s="144" t="s">
        <v>409</v>
      </c>
      <c r="D157" s="144" t="s">
        <v>274</v>
      </c>
      <c r="E157" s="145" t="s">
        <v>2169</v>
      </c>
      <c r="F157" s="146" t="s">
        <v>2170</v>
      </c>
      <c r="G157" s="147" t="s">
        <v>1041</v>
      </c>
      <c r="H157" s="148">
        <v>2.0230000000000001</v>
      </c>
      <c r="I157" s="149"/>
      <c r="J157" s="150">
        <f t="shared" si="10"/>
        <v>0</v>
      </c>
      <c r="K157" s="151"/>
      <c r="L157" s="32"/>
      <c r="M157" s="152" t="s">
        <v>1</v>
      </c>
      <c r="N157" s="153" t="s">
        <v>41</v>
      </c>
      <c r="P157" s="154">
        <f t="shared" si="11"/>
        <v>0</v>
      </c>
      <c r="Q157" s="154">
        <v>0</v>
      </c>
      <c r="R157" s="154">
        <f t="shared" si="12"/>
        <v>0</v>
      </c>
      <c r="S157" s="154">
        <v>0</v>
      </c>
      <c r="T157" s="155">
        <f t="shared" si="13"/>
        <v>0</v>
      </c>
      <c r="AR157" s="156" t="s">
        <v>375</v>
      </c>
      <c r="AT157" s="156" t="s">
        <v>274</v>
      </c>
      <c r="AU157" s="156" t="s">
        <v>88</v>
      </c>
      <c r="AY157" s="17" t="s">
        <v>273</v>
      </c>
      <c r="BE157" s="157">
        <f t="shared" si="14"/>
        <v>0</v>
      </c>
      <c r="BF157" s="157">
        <f t="shared" si="15"/>
        <v>0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7" t="s">
        <v>88</v>
      </c>
      <c r="BK157" s="157">
        <f t="shared" si="19"/>
        <v>0</v>
      </c>
      <c r="BL157" s="17" t="s">
        <v>375</v>
      </c>
      <c r="BM157" s="156" t="s">
        <v>554</v>
      </c>
    </row>
    <row r="158" spans="2:65" s="11" customFormat="1" ht="22.9" customHeight="1">
      <c r="B158" s="133"/>
      <c r="D158" s="134" t="s">
        <v>74</v>
      </c>
      <c r="E158" s="172" t="s">
        <v>2171</v>
      </c>
      <c r="F158" s="172" t="s">
        <v>2172</v>
      </c>
      <c r="I158" s="136"/>
      <c r="J158" s="173">
        <f>BK158</f>
        <v>0</v>
      </c>
      <c r="L158" s="133"/>
      <c r="M158" s="138"/>
      <c r="P158" s="139">
        <f>SUM(P159:P169)</f>
        <v>0</v>
      </c>
      <c r="R158" s="139">
        <f>SUM(R159:R169)</f>
        <v>2.0509999999999997E-2</v>
      </c>
      <c r="T158" s="140">
        <f>SUM(T159:T169)</f>
        <v>0</v>
      </c>
      <c r="AR158" s="134" t="s">
        <v>88</v>
      </c>
      <c r="AT158" s="141" t="s">
        <v>74</v>
      </c>
      <c r="AU158" s="141" t="s">
        <v>82</v>
      </c>
      <c r="AY158" s="134" t="s">
        <v>273</v>
      </c>
      <c r="BK158" s="142">
        <f>SUM(BK159:BK169)</f>
        <v>0</v>
      </c>
    </row>
    <row r="159" spans="2:65" s="1" customFormat="1" ht="16.5" customHeight="1">
      <c r="B159" s="143"/>
      <c r="C159" s="188" t="s">
        <v>413</v>
      </c>
      <c r="D159" s="188" t="s">
        <v>523</v>
      </c>
      <c r="E159" s="189" t="s">
        <v>2173</v>
      </c>
      <c r="F159" s="190" t="s">
        <v>2174</v>
      </c>
      <c r="G159" s="191" t="s">
        <v>1134</v>
      </c>
      <c r="H159" s="192">
        <v>6</v>
      </c>
      <c r="I159" s="193"/>
      <c r="J159" s="194">
        <f t="shared" ref="J159:J169" si="20">ROUND(I159*H159,2)</f>
        <v>0</v>
      </c>
      <c r="K159" s="195"/>
      <c r="L159" s="196"/>
      <c r="M159" s="197" t="s">
        <v>1</v>
      </c>
      <c r="N159" s="198" t="s">
        <v>41</v>
      </c>
      <c r="P159" s="154">
        <f t="shared" ref="P159:P169" si="21">O159*H159</f>
        <v>0</v>
      </c>
      <c r="Q159" s="154">
        <v>1E-3</v>
      </c>
      <c r="R159" s="154">
        <f t="shared" ref="R159:R169" si="22">Q159*H159</f>
        <v>6.0000000000000001E-3</v>
      </c>
      <c r="S159" s="154">
        <v>0</v>
      </c>
      <c r="T159" s="155">
        <f t="shared" ref="T159:T169" si="23">S159*H159</f>
        <v>0</v>
      </c>
      <c r="AR159" s="156" t="s">
        <v>449</v>
      </c>
      <c r="AT159" s="156" t="s">
        <v>523</v>
      </c>
      <c r="AU159" s="156" t="s">
        <v>88</v>
      </c>
      <c r="AY159" s="17" t="s">
        <v>273</v>
      </c>
      <c r="BE159" s="157">
        <f t="shared" ref="BE159:BE169" si="24">IF(N159="základná",J159,0)</f>
        <v>0</v>
      </c>
      <c r="BF159" s="157">
        <f t="shared" ref="BF159:BF169" si="25">IF(N159="znížená",J159,0)</f>
        <v>0</v>
      </c>
      <c r="BG159" s="157">
        <f t="shared" ref="BG159:BG169" si="26">IF(N159="zákl. prenesená",J159,0)</f>
        <v>0</v>
      </c>
      <c r="BH159" s="157">
        <f t="shared" ref="BH159:BH169" si="27">IF(N159="zníž. prenesená",J159,0)</f>
        <v>0</v>
      </c>
      <c r="BI159" s="157">
        <f t="shared" ref="BI159:BI169" si="28">IF(N159="nulová",J159,0)</f>
        <v>0</v>
      </c>
      <c r="BJ159" s="17" t="s">
        <v>88</v>
      </c>
      <c r="BK159" s="157">
        <f t="shared" ref="BK159:BK169" si="29">ROUND(I159*H159,2)</f>
        <v>0</v>
      </c>
      <c r="BL159" s="17" t="s">
        <v>375</v>
      </c>
      <c r="BM159" s="156" t="s">
        <v>559</v>
      </c>
    </row>
    <row r="160" spans="2:65" s="1" customFormat="1" ht="16.5" customHeight="1">
      <c r="B160" s="143"/>
      <c r="C160" s="188" t="s">
        <v>417</v>
      </c>
      <c r="D160" s="188" t="s">
        <v>523</v>
      </c>
      <c r="E160" s="189" t="s">
        <v>2175</v>
      </c>
      <c r="F160" s="190" t="s">
        <v>2176</v>
      </c>
      <c r="G160" s="191" t="s">
        <v>1134</v>
      </c>
      <c r="H160" s="192">
        <v>2</v>
      </c>
      <c r="I160" s="193"/>
      <c r="J160" s="194">
        <f t="shared" si="20"/>
        <v>0</v>
      </c>
      <c r="K160" s="195"/>
      <c r="L160" s="196"/>
      <c r="M160" s="197" t="s">
        <v>1</v>
      </c>
      <c r="N160" s="198" t="s">
        <v>41</v>
      </c>
      <c r="P160" s="154">
        <f t="shared" si="21"/>
        <v>0</v>
      </c>
      <c r="Q160" s="154">
        <v>0</v>
      </c>
      <c r="R160" s="154">
        <f t="shared" si="22"/>
        <v>0</v>
      </c>
      <c r="S160" s="154">
        <v>0</v>
      </c>
      <c r="T160" s="155">
        <f t="shared" si="23"/>
        <v>0</v>
      </c>
      <c r="AR160" s="156" t="s">
        <v>449</v>
      </c>
      <c r="AT160" s="156" t="s">
        <v>523</v>
      </c>
      <c r="AU160" s="156" t="s">
        <v>88</v>
      </c>
      <c r="AY160" s="17" t="s">
        <v>273</v>
      </c>
      <c r="BE160" s="157">
        <f t="shared" si="24"/>
        <v>0</v>
      </c>
      <c r="BF160" s="157">
        <f t="shared" si="25"/>
        <v>0</v>
      </c>
      <c r="BG160" s="157">
        <f t="shared" si="26"/>
        <v>0</v>
      </c>
      <c r="BH160" s="157">
        <f t="shared" si="27"/>
        <v>0</v>
      </c>
      <c r="BI160" s="157">
        <f t="shared" si="28"/>
        <v>0</v>
      </c>
      <c r="BJ160" s="17" t="s">
        <v>88</v>
      </c>
      <c r="BK160" s="157">
        <f t="shared" si="29"/>
        <v>0</v>
      </c>
      <c r="BL160" s="17" t="s">
        <v>375</v>
      </c>
      <c r="BM160" s="156" t="s">
        <v>567</v>
      </c>
    </row>
    <row r="161" spans="2:65" s="1" customFormat="1" ht="21.75" customHeight="1">
      <c r="B161" s="143"/>
      <c r="C161" s="188" t="s">
        <v>419</v>
      </c>
      <c r="D161" s="188" t="s">
        <v>523</v>
      </c>
      <c r="E161" s="189" t="s">
        <v>2177</v>
      </c>
      <c r="F161" s="190" t="s">
        <v>2178</v>
      </c>
      <c r="G161" s="191" t="s">
        <v>1134</v>
      </c>
      <c r="H161" s="192">
        <v>8</v>
      </c>
      <c r="I161" s="193"/>
      <c r="J161" s="194">
        <f t="shared" si="20"/>
        <v>0</v>
      </c>
      <c r="K161" s="195"/>
      <c r="L161" s="196"/>
      <c r="M161" s="197" t="s">
        <v>1</v>
      </c>
      <c r="N161" s="198" t="s">
        <v>41</v>
      </c>
      <c r="P161" s="154">
        <f t="shared" si="21"/>
        <v>0</v>
      </c>
      <c r="Q161" s="154">
        <v>4.6999999999999999E-4</v>
      </c>
      <c r="R161" s="154">
        <f t="shared" si="22"/>
        <v>3.7599999999999999E-3</v>
      </c>
      <c r="S161" s="154">
        <v>0</v>
      </c>
      <c r="T161" s="155">
        <f t="shared" si="23"/>
        <v>0</v>
      </c>
      <c r="AR161" s="156" t="s">
        <v>449</v>
      </c>
      <c r="AT161" s="156" t="s">
        <v>523</v>
      </c>
      <c r="AU161" s="156" t="s">
        <v>88</v>
      </c>
      <c r="AY161" s="17" t="s">
        <v>273</v>
      </c>
      <c r="BE161" s="157">
        <f t="shared" si="24"/>
        <v>0</v>
      </c>
      <c r="BF161" s="157">
        <f t="shared" si="25"/>
        <v>0</v>
      </c>
      <c r="BG161" s="157">
        <f t="shared" si="26"/>
        <v>0</v>
      </c>
      <c r="BH161" s="157">
        <f t="shared" si="27"/>
        <v>0</v>
      </c>
      <c r="BI161" s="157">
        <f t="shared" si="28"/>
        <v>0</v>
      </c>
      <c r="BJ161" s="17" t="s">
        <v>88</v>
      </c>
      <c r="BK161" s="157">
        <f t="shared" si="29"/>
        <v>0</v>
      </c>
      <c r="BL161" s="17" t="s">
        <v>375</v>
      </c>
      <c r="BM161" s="156" t="s">
        <v>572</v>
      </c>
    </row>
    <row r="162" spans="2:65" s="1" customFormat="1" ht="16.5" customHeight="1">
      <c r="B162" s="143"/>
      <c r="C162" s="188" t="s">
        <v>422</v>
      </c>
      <c r="D162" s="188" t="s">
        <v>523</v>
      </c>
      <c r="E162" s="189" t="s">
        <v>2179</v>
      </c>
      <c r="F162" s="190" t="s">
        <v>2180</v>
      </c>
      <c r="G162" s="191" t="s">
        <v>1134</v>
      </c>
      <c r="H162" s="192">
        <v>8</v>
      </c>
      <c r="I162" s="193"/>
      <c r="J162" s="194">
        <f t="shared" si="20"/>
        <v>0</v>
      </c>
      <c r="K162" s="195"/>
      <c r="L162" s="196"/>
      <c r="M162" s="197" t="s">
        <v>1</v>
      </c>
      <c r="N162" s="198" t="s">
        <v>41</v>
      </c>
      <c r="P162" s="154">
        <f t="shared" si="21"/>
        <v>0</v>
      </c>
      <c r="Q162" s="154">
        <v>4.0000000000000002E-4</v>
      </c>
      <c r="R162" s="154">
        <f t="shared" si="22"/>
        <v>3.2000000000000002E-3</v>
      </c>
      <c r="S162" s="154">
        <v>0</v>
      </c>
      <c r="T162" s="155">
        <f t="shared" si="23"/>
        <v>0</v>
      </c>
      <c r="AR162" s="156" t="s">
        <v>449</v>
      </c>
      <c r="AT162" s="156" t="s">
        <v>523</v>
      </c>
      <c r="AU162" s="156" t="s">
        <v>88</v>
      </c>
      <c r="AY162" s="17" t="s">
        <v>273</v>
      </c>
      <c r="BE162" s="157">
        <f t="shared" si="24"/>
        <v>0</v>
      </c>
      <c r="BF162" s="157">
        <f t="shared" si="25"/>
        <v>0</v>
      </c>
      <c r="BG162" s="157">
        <f t="shared" si="26"/>
        <v>0</v>
      </c>
      <c r="BH162" s="157">
        <f t="shared" si="27"/>
        <v>0</v>
      </c>
      <c r="BI162" s="157">
        <f t="shared" si="28"/>
        <v>0</v>
      </c>
      <c r="BJ162" s="17" t="s">
        <v>88</v>
      </c>
      <c r="BK162" s="157">
        <f t="shared" si="29"/>
        <v>0</v>
      </c>
      <c r="BL162" s="17" t="s">
        <v>375</v>
      </c>
      <c r="BM162" s="156" t="s">
        <v>580</v>
      </c>
    </row>
    <row r="163" spans="2:65" s="1" customFormat="1" ht="16.5" customHeight="1">
      <c r="B163" s="143"/>
      <c r="C163" s="188" t="s">
        <v>427</v>
      </c>
      <c r="D163" s="188" t="s">
        <v>523</v>
      </c>
      <c r="E163" s="189" t="s">
        <v>2181</v>
      </c>
      <c r="F163" s="190" t="s">
        <v>2182</v>
      </c>
      <c r="G163" s="191" t="s">
        <v>1134</v>
      </c>
      <c r="H163" s="192">
        <v>8</v>
      </c>
      <c r="I163" s="193"/>
      <c r="J163" s="194">
        <f t="shared" si="20"/>
        <v>0</v>
      </c>
      <c r="K163" s="195"/>
      <c r="L163" s="196"/>
      <c r="M163" s="197" t="s">
        <v>1</v>
      </c>
      <c r="N163" s="198" t="s">
        <v>41</v>
      </c>
      <c r="P163" s="154">
        <f t="shared" si="21"/>
        <v>0</v>
      </c>
      <c r="Q163" s="154">
        <v>4.0000000000000002E-4</v>
      </c>
      <c r="R163" s="154">
        <f t="shared" si="22"/>
        <v>3.2000000000000002E-3</v>
      </c>
      <c r="S163" s="154">
        <v>0</v>
      </c>
      <c r="T163" s="155">
        <f t="shared" si="23"/>
        <v>0</v>
      </c>
      <c r="AR163" s="156" t="s">
        <v>449</v>
      </c>
      <c r="AT163" s="156" t="s">
        <v>523</v>
      </c>
      <c r="AU163" s="156" t="s">
        <v>88</v>
      </c>
      <c r="AY163" s="17" t="s">
        <v>273</v>
      </c>
      <c r="BE163" s="157">
        <f t="shared" si="24"/>
        <v>0</v>
      </c>
      <c r="BF163" s="157">
        <f t="shared" si="25"/>
        <v>0</v>
      </c>
      <c r="BG163" s="157">
        <f t="shared" si="26"/>
        <v>0</v>
      </c>
      <c r="BH163" s="157">
        <f t="shared" si="27"/>
        <v>0</v>
      </c>
      <c r="BI163" s="157">
        <f t="shared" si="28"/>
        <v>0</v>
      </c>
      <c r="BJ163" s="17" t="s">
        <v>88</v>
      </c>
      <c r="BK163" s="157">
        <f t="shared" si="29"/>
        <v>0</v>
      </c>
      <c r="BL163" s="17" t="s">
        <v>375</v>
      </c>
      <c r="BM163" s="156" t="s">
        <v>588</v>
      </c>
    </row>
    <row r="164" spans="2:65" s="1" customFormat="1" ht="16.5" customHeight="1">
      <c r="B164" s="143"/>
      <c r="C164" s="144" t="s">
        <v>444</v>
      </c>
      <c r="D164" s="144" t="s">
        <v>274</v>
      </c>
      <c r="E164" s="145" t="s">
        <v>2183</v>
      </c>
      <c r="F164" s="146" t="s">
        <v>2184</v>
      </c>
      <c r="G164" s="147" t="s">
        <v>1134</v>
      </c>
      <c r="H164" s="148">
        <v>7</v>
      </c>
      <c r="I164" s="149"/>
      <c r="J164" s="150">
        <f t="shared" si="20"/>
        <v>0</v>
      </c>
      <c r="K164" s="151"/>
      <c r="L164" s="32"/>
      <c r="M164" s="152" t="s">
        <v>1</v>
      </c>
      <c r="N164" s="153" t="s">
        <v>41</v>
      </c>
      <c r="P164" s="154">
        <f t="shared" si="21"/>
        <v>0</v>
      </c>
      <c r="Q164" s="154">
        <v>4.8999999999999998E-4</v>
      </c>
      <c r="R164" s="154">
        <f t="shared" si="22"/>
        <v>3.4299999999999999E-3</v>
      </c>
      <c r="S164" s="154">
        <v>0</v>
      </c>
      <c r="T164" s="155">
        <f t="shared" si="23"/>
        <v>0</v>
      </c>
      <c r="AR164" s="156" t="s">
        <v>375</v>
      </c>
      <c r="AT164" s="156" t="s">
        <v>274</v>
      </c>
      <c r="AU164" s="156" t="s">
        <v>88</v>
      </c>
      <c r="AY164" s="17" t="s">
        <v>273</v>
      </c>
      <c r="BE164" s="157">
        <f t="shared" si="24"/>
        <v>0</v>
      </c>
      <c r="BF164" s="157">
        <f t="shared" si="25"/>
        <v>0</v>
      </c>
      <c r="BG164" s="157">
        <f t="shared" si="26"/>
        <v>0</v>
      </c>
      <c r="BH164" s="157">
        <f t="shared" si="27"/>
        <v>0</v>
      </c>
      <c r="BI164" s="157">
        <f t="shared" si="28"/>
        <v>0</v>
      </c>
      <c r="BJ164" s="17" t="s">
        <v>88</v>
      </c>
      <c r="BK164" s="157">
        <f t="shared" si="29"/>
        <v>0</v>
      </c>
      <c r="BL164" s="17" t="s">
        <v>375</v>
      </c>
      <c r="BM164" s="156" t="s">
        <v>600</v>
      </c>
    </row>
    <row r="165" spans="2:65" s="1" customFormat="1" ht="16.5" customHeight="1">
      <c r="B165" s="143"/>
      <c r="C165" s="144" t="s">
        <v>189</v>
      </c>
      <c r="D165" s="144" t="s">
        <v>274</v>
      </c>
      <c r="E165" s="145" t="s">
        <v>2185</v>
      </c>
      <c r="F165" s="146" t="s">
        <v>2186</v>
      </c>
      <c r="G165" s="147" t="s">
        <v>1134</v>
      </c>
      <c r="H165" s="148">
        <v>18</v>
      </c>
      <c r="I165" s="149"/>
      <c r="J165" s="150">
        <f t="shared" si="20"/>
        <v>0</v>
      </c>
      <c r="K165" s="151"/>
      <c r="L165" s="32"/>
      <c r="M165" s="152" t="s">
        <v>1</v>
      </c>
      <c r="N165" s="153" t="s">
        <v>41</v>
      </c>
      <c r="P165" s="154">
        <f t="shared" si="21"/>
        <v>0</v>
      </c>
      <c r="Q165" s="154">
        <v>3.0000000000000001E-5</v>
      </c>
      <c r="R165" s="154">
        <f t="shared" si="22"/>
        <v>5.4000000000000001E-4</v>
      </c>
      <c r="S165" s="154">
        <v>0</v>
      </c>
      <c r="T165" s="155">
        <f t="shared" si="23"/>
        <v>0</v>
      </c>
      <c r="AR165" s="156" t="s">
        <v>375</v>
      </c>
      <c r="AT165" s="156" t="s">
        <v>274</v>
      </c>
      <c r="AU165" s="156" t="s">
        <v>88</v>
      </c>
      <c r="AY165" s="17" t="s">
        <v>273</v>
      </c>
      <c r="BE165" s="157">
        <f t="shared" si="24"/>
        <v>0</v>
      </c>
      <c r="BF165" s="157">
        <f t="shared" si="25"/>
        <v>0</v>
      </c>
      <c r="BG165" s="157">
        <f t="shared" si="26"/>
        <v>0</v>
      </c>
      <c r="BH165" s="157">
        <f t="shared" si="27"/>
        <v>0</v>
      </c>
      <c r="BI165" s="157">
        <f t="shared" si="28"/>
        <v>0</v>
      </c>
      <c r="BJ165" s="17" t="s">
        <v>88</v>
      </c>
      <c r="BK165" s="157">
        <f t="shared" si="29"/>
        <v>0</v>
      </c>
      <c r="BL165" s="17" t="s">
        <v>375</v>
      </c>
      <c r="BM165" s="156" t="s">
        <v>618</v>
      </c>
    </row>
    <row r="166" spans="2:65" s="1" customFormat="1" ht="16.5" customHeight="1">
      <c r="B166" s="143"/>
      <c r="C166" s="144" t="s">
        <v>449</v>
      </c>
      <c r="D166" s="144" t="s">
        <v>274</v>
      </c>
      <c r="E166" s="145" t="s">
        <v>2187</v>
      </c>
      <c r="F166" s="146" t="s">
        <v>2188</v>
      </c>
      <c r="G166" s="147" t="s">
        <v>1134</v>
      </c>
      <c r="H166" s="148">
        <v>6</v>
      </c>
      <c r="I166" s="149"/>
      <c r="J166" s="150">
        <f t="shared" si="20"/>
        <v>0</v>
      </c>
      <c r="K166" s="151"/>
      <c r="L166" s="32"/>
      <c r="M166" s="152" t="s">
        <v>1</v>
      </c>
      <c r="N166" s="153" t="s">
        <v>41</v>
      </c>
      <c r="P166" s="154">
        <f t="shared" si="21"/>
        <v>0</v>
      </c>
      <c r="Q166" s="154">
        <v>3.0000000000000001E-5</v>
      </c>
      <c r="R166" s="154">
        <f t="shared" si="22"/>
        <v>1.8000000000000001E-4</v>
      </c>
      <c r="S166" s="154">
        <v>0</v>
      </c>
      <c r="T166" s="155">
        <f t="shared" si="23"/>
        <v>0</v>
      </c>
      <c r="AR166" s="156" t="s">
        <v>375</v>
      </c>
      <c r="AT166" s="156" t="s">
        <v>274</v>
      </c>
      <c r="AU166" s="156" t="s">
        <v>88</v>
      </c>
      <c r="AY166" s="17" t="s">
        <v>273</v>
      </c>
      <c r="BE166" s="157">
        <f t="shared" si="24"/>
        <v>0</v>
      </c>
      <c r="BF166" s="157">
        <f t="shared" si="25"/>
        <v>0</v>
      </c>
      <c r="BG166" s="157">
        <f t="shared" si="26"/>
        <v>0</v>
      </c>
      <c r="BH166" s="157">
        <f t="shared" si="27"/>
        <v>0</v>
      </c>
      <c r="BI166" s="157">
        <f t="shared" si="28"/>
        <v>0</v>
      </c>
      <c r="BJ166" s="17" t="s">
        <v>88</v>
      </c>
      <c r="BK166" s="157">
        <f t="shared" si="29"/>
        <v>0</v>
      </c>
      <c r="BL166" s="17" t="s">
        <v>375</v>
      </c>
      <c r="BM166" s="156" t="s">
        <v>625</v>
      </c>
    </row>
    <row r="167" spans="2:65" s="1" customFormat="1" ht="16.5" customHeight="1">
      <c r="B167" s="143"/>
      <c r="C167" s="144" t="s">
        <v>451</v>
      </c>
      <c r="D167" s="144" t="s">
        <v>274</v>
      </c>
      <c r="E167" s="145" t="s">
        <v>2189</v>
      </c>
      <c r="F167" s="146" t="s">
        <v>2190</v>
      </c>
      <c r="G167" s="147" t="s">
        <v>1134</v>
      </c>
      <c r="H167" s="148">
        <v>8</v>
      </c>
      <c r="I167" s="149"/>
      <c r="J167" s="150">
        <f t="shared" si="20"/>
        <v>0</v>
      </c>
      <c r="K167" s="151"/>
      <c r="L167" s="32"/>
      <c r="M167" s="152" t="s">
        <v>1</v>
      </c>
      <c r="N167" s="153" t="s">
        <v>41</v>
      </c>
      <c r="P167" s="154">
        <f t="shared" si="21"/>
        <v>0</v>
      </c>
      <c r="Q167" s="154">
        <v>2.0000000000000002E-5</v>
      </c>
      <c r="R167" s="154">
        <f t="shared" si="22"/>
        <v>1.6000000000000001E-4</v>
      </c>
      <c r="S167" s="154">
        <v>0</v>
      </c>
      <c r="T167" s="155">
        <f t="shared" si="23"/>
        <v>0</v>
      </c>
      <c r="AR167" s="156" t="s">
        <v>375</v>
      </c>
      <c r="AT167" s="156" t="s">
        <v>274</v>
      </c>
      <c r="AU167" s="156" t="s">
        <v>88</v>
      </c>
      <c r="AY167" s="17" t="s">
        <v>273</v>
      </c>
      <c r="BE167" s="157">
        <f t="shared" si="24"/>
        <v>0</v>
      </c>
      <c r="BF167" s="157">
        <f t="shared" si="25"/>
        <v>0</v>
      </c>
      <c r="BG167" s="157">
        <f t="shared" si="26"/>
        <v>0</v>
      </c>
      <c r="BH167" s="157">
        <f t="shared" si="27"/>
        <v>0</v>
      </c>
      <c r="BI167" s="157">
        <f t="shared" si="28"/>
        <v>0</v>
      </c>
      <c r="BJ167" s="17" t="s">
        <v>88</v>
      </c>
      <c r="BK167" s="157">
        <f t="shared" si="29"/>
        <v>0</v>
      </c>
      <c r="BL167" s="17" t="s">
        <v>375</v>
      </c>
      <c r="BM167" s="156" t="s">
        <v>639</v>
      </c>
    </row>
    <row r="168" spans="2:65" s="1" customFormat="1" ht="16.5" customHeight="1">
      <c r="B168" s="143"/>
      <c r="C168" s="144" t="s">
        <v>482</v>
      </c>
      <c r="D168" s="144" t="s">
        <v>274</v>
      </c>
      <c r="E168" s="145" t="s">
        <v>2191</v>
      </c>
      <c r="F168" s="146" t="s">
        <v>2192</v>
      </c>
      <c r="G168" s="147" t="s">
        <v>1134</v>
      </c>
      <c r="H168" s="148">
        <v>2</v>
      </c>
      <c r="I168" s="149"/>
      <c r="J168" s="150">
        <f t="shared" si="20"/>
        <v>0</v>
      </c>
      <c r="K168" s="151"/>
      <c r="L168" s="32"/>
      <c r="M168" s="152" t="s">
        <v>1</v>
      </c>
      <c r="N168" s="153" t="s">
        <v>41</v>
      </c>
      <c r="P168" s="154">
        <f t="shared" si="21"/>
        <v>0</v>
      </c>
      <c r="Q168" s="154">
        <v>2.0000000000000002E-5</v>
      </c>
      <c r="R168" s="154">
        <f t="shared" si="22"/>
        <v>4.0000000000000003E-5</v>
      </c>
      <c r="S168" s="154">
        <v>0</v>
      </c>
      <c r="T168" s="155">
        <f t="shared" si="23"/>
        <v>0</v>
      </c>
      <c r="AR168" s="156" t="s">
        <v>375</v>
      </c>
      <c r="AT168" s="156" t="s">
        <v>274</v>
      </c>
      <c r="AU168" s="156" t="s">
        <v>88</v>
      </c>
      <c r="AY168" s="17" t="s">
        <v>273</v>
      </c>
      <c r="BE168" s="157">
        <f t="shared" si="24"/>
        <v>0</v>
      </c>
      <c r="BF168" s="157">
        <f t="shared" si="25"/>
        <v>0</v>
      </c>
      <c r="BG168" s="157">
        <f t="shared" si="26"/>
        <v>0</v>
      </c>
      <c r="BH168" s="157">
        <f t="shared" si="27"/>
        <v>0</v>
      </c>
      <c r="BI168" s="157">
        <f t="shared" si="28"/>
        <v>0</v>
      </c>
      <c r="BJ168" s="17" t="s">
        <v>88</v>
      </c>
      <c r="BK168" s="157">
        <f t="shared" si="29"/>
        <v>0</v>
      </c>
      <c r="BL168" s="17" t="s">
        <v>375</v>
      </c>
      <c r="BM168" s="156" t="s">
        <v>652</v>
      </c>
    </row>
    <row r="169" spans="2:65" s="1" customFormat="1" ht="16.5" customHeight="1">
      <c r="B169" s="143"/>
      <c r="C169" s="144" t="s">
        <v>486</v>
      </c>
      <c r="D169" s="144" t="s">
        <v>274</v>
      </c>
      <c r="E169" s="145" t="s">
        <v>2193</v>
      </c>
      <c r="F169" s="146" t="s">
        <v>2194</v>
      </c>
      <c r="G169" s="147" t="s">
        <v>1041</v>
      </c>
      <c r="H169" s="148">
        <v>2.1000000000000001E-2</v>
      </c>
      <c r="I169" s="149"/>
      <c r="J169" s="150">
        <f t="shared" si="20"/>
        <v>0</v>
      </c>
      <c r="K169" s="151"/>
      <c r="L169" s="32"/>
      <c r="M169" s="152" t="s">
        <v>1</v>
      </c>
      <c r="N169" s="153" t="s">
        <v>41</v>
      </c>
      <c r="P169" s="154">
        <f t="shared" si="21"/>
        <v>0</v>
      </c>
      <c r="Q169" s="154">
        <v>0</v>
      </c>
      <c r="R169" s="154">
        <f t="shared" si="22"/>
        <v>0</v>
      </c>
      <c r="S169" s="154">
        <v>0</v>
      </c>
      <c r="T169" s="155">
        <f t="shared" si="23"/>
        <v>0</v>
      </c>
      <c r="AR169" s="156" t="s">
        <v>375</v>
      </c>
      <c r="AT169" s="156" t="s">
        <v>274</v>
      </c>
      <c r="AU169" s="156" t="s">
        <v>88</v>
      </c>
      <c r="AY169" s="17" t="s">
        <v>273</v>
      </c>
      <c r="BE169" s="157">
        <f t="shared" si="24"/>
        <v>0</v>
      </c>
      <c r="BF169" s="157">
        <f t="shared" si="25"/>
        <v>0</v>
      </c>
      <c r="BG169" s="157">
        <f t="shared" si="26"/>
        <v>0</v>
      </c>
      <c r="BH169" s="157">
        <f t="shared" si="27"/>
        <v>0</v>
      </c>
      <c r="BI169" s="157">
        <f t="shared" si="28"/>
        <v>0</v>
      </c>
      <c r="BJ169" s="17" t="s">
        <v>88</v>
      </c>
      <c r="BK169" s="157">
        <f t="shared" si="29"/>
        <v>0</v>
      </c>
      <c r="BL169" s="17" t="s">
        <v>375</v>
      </c>
      <c r="BM169" s="156" t="s">
        <v>669</v>
      </c>
    </row>
    <row r="170" spans="2:65" s="11" customFormat="1" ht="22.9" customHeight="1">
      <c r="B170" s="133"/>
      <c r="D170" s="134" t="s">
        <v>74</v>
      </c>
      <c r="E170" s="172" t="s">
        <v>2195</v>
      </c>
      <c r="F170" s="172" t="s">
        <v>2196</v>
      </c>
      <c r="I170" s="136"/>
      <c r="J170" s="173">
        <f>BK170</f>
        <v>0</v>
      </c>
      <c r="L170" s="133"/>
      <c r="M170" s="138"/>
      <c r="P170" s="139">
        <f>SUM(P171:P181)</f>
        <v>0</v>
      </c>
      <c r="R170" s="139">
        <f>SUM(R171:R181)</f>
        <v>0.3251</v>
      </c>
      <c r="T170" s="140">
        <f>SUM(T171:T181)</f>
        <v>0</v>
      </c>
      <c r="AR170" s="134" t="s">
        <v>88</v>
      </c>
      <c r="AT170" s="141" t="s">
        <v>74</v>
      </c>
      <c r="AU170" s="141" t="s">
        <v>82</v>
      </c>
      <c r="AY170" s="134" t="s">
        <v>273</v>
      </c>
      <c r="BK170" s="142">
        <f>SUM(BK171:BK181)</f>
        <v>0</v>
      </c>
    </row>
    <row r="171" spans="2:65" s="1" customFormat="1" ht="16.5" customHeight="1">
      <c r="B171" s="143"/>
      <c r="C171" s="144" t="s">
        <v>488</v>
      </c>
      <c r="D171" s="144" t="s">
        <v>274</v>
      </c>
      <c r="E171" s="145" t="s">
        <v>2197</v>
      </c>
      <c r="F171" s="146" t="s">
        <v>2198</v>
      </c>
      <c r="G171" s="147" t="s">
        <v>1134</v>
      </c>
      <c r="H171" s="148">
        <v>8</v>
      </c>
      <c r="I171" s="149"/>
      <c r="J171" s="150">
        <f t="shared" ref="J171:J181" si="30">ROUND(I171*H171,2)</f>
        <v>0</v>
      </c>
      <c r="K171" s="151"/>
      <c r="L171" s="32"/>
      <c r="M171" s="152" t="s">
        <v>1</v>
      </c>
      <c r="N171" s="153" t="s">
        <v>41</v>
      </c>
      <c r="P171" s="154">
        <f t="shared" ref="P171:P181" si="31">O171*H171</f>
        <v>0</v>
      </c>
      <c r="Q171" s="154">
        <v>0</v>
      </c>
      <c r="R171" s="154">
        <f t="shared" ref="R171:R181" si="32">Q171*H171</f>
        <v>0</v>
      </c>
      <c r="S171" s="154">
        <v>0</v>
      </c>
      <c r="T171" s="155">
        <f t="shared" ref="T171:T181" si="33">S171*H171</f>
        <v>0</v>
      </c>
      <c r="AR171" s="156" t="s">
        <v>375</v>
      </c>
      <c r="AT171" s="156" t="s">
        <v>274</v>
      </c>
      <c r="AU171" s="156" t="s">
        <v>88</v>
      </c>
      <c r="AY171" s="17" t="s">
        <v>273</v>
      </c>
      <c r="BE171" s="157">
        <f t="shared" ref="BE171:BE181" si="34">IF(N171="základná",J171,0)</f>
        <v>0</v>
      </c>
      <c r="BF171" s="157">
        <f t="shared" ref="BF171:BF181" si="35">IF(N171="znížená",J171,0)</f>
        <v>0</v>
      </c>
      <c r="BG171" s="157">
        <f t="shared" ref="BG171:BG181" si="36">IF(N171="zákl. prenesená",J171,0)</f>
        <v>0</v>
      </c>
      <c r="BH171" s="157">
        <f t="shared" ref="BH171:BH181" si="37">IF(N171="zníž. prenesená",J171,0)</f>
        <v>0</v>
      </c>
      <c r="BI171" s="157">
        <f t="shared" ref="BI171:BI181" si="38">IF(N171="nulová",J171,0)</f>
        <v>0</v>
      </c>
      <c r="BJ171" s="17" t="s">
        <v>88</v>
      </c>
      <c r="BK171" s="157">
        <f t="shared" ref="BK171:BK181" si="39">ROUND(I171*H171,2)</f>
        <v>0</v>
      </c>
      <c r="BL171" s="17" t="s">
        <v>375</v>
      </c>
      <c r="BM171" s="156" t="s">
        <v>680</v>
      </c>
    </row>
    <row r="172" spans="2:65" s="1" customFormat="1" ht="16.5" customHeight="1">
      <c r="B172" s="143"/>
      <c r="C172" s="144" t="s">
        <v>505</v>
      </c>
      <c r="D172" s="144" t="s">
        <v>274</v>
      </c>
      <c r="E172" s="145" t="s">
        <v>2199</v>
      </c>
      <c r="F172" s="146" t="s">
        <v>2200</v>
      </c>
      <c r="G172" s="147" t="s">
        <v>1134</v>
      </c>
      <c r="H172" s="148">
        <v>9</v>
      </c>
      <c r="I172" s="149"/>
      <c r="J172" s="150">
        <f t="shared" si="30"/>
        <v>0</v>
      </c>
      <c r="K172" s="151"/>
      <c r="L172" s="32"/>
      <c r="M172" s="152" t="s">
        <v>1</v>
      </c>
      <c r="N172" s="153" t="s">
        <v>41</v>
      </c>
      <c r="P172" s="154">
        <f t="shared" si="31"/>
        <v>0</v>
      </c>
      <c r="Q172" s="154">
        <v>2E-3</v>
      </c>
      <c r="R172" s="154">
        <f t="shared" si="32"/>
        <v>1.8000000000000002E-2</v>
      </c>
      <c r="S172" s="154">
        <v>0</v>
      </c>
      <c r="T172" s="155">
        <f t="shared" si="33"/>
        <v>0</v>
      </c>
      <c r="AR172" s="156" t="s">
        <v>375</v>
      </c>
      <c r="AT172" s="156" t="s">
        <v>274</v>
      </c>
      <c r="AU172" s="156" t="s">
        <v>88</v>
      </c>
      <c r="AY172" s="17" t="s">
        <v>273</v>
      </c>
      <c r="BE172" s="157">
        <f t="shared" si="34"/>
        <v>0</v>
      </c>
      <c r="BF172" s="157">
        <f t="shared" si="35"/>
        <v>0</v>
      </c>
      <c r="BG172" s="157">
        <f t="shared" si="36"/>
        <v>0</v>
      </c>
      <c r="BH172" s="157">
        <f t="shared" si="37"/>
        <v>0</v>
      </c>
      <c r="BI172" s="157">
        <f t="shared" si="38"/>
        <v>0</v>
      </c>
      <c r="BJ172" s="17" t="s">
        <v>88</v>
      </c>
      <c r="BK172" s="157">
        <f t="shared" si="39"/>
        <v>0</v>
      </c>
      <c r="BL172" s="17" t="s">
        <v>375</v>
      </c>
      <c r="BM172" s="156" t="s">
        <v>691</v>
      </c>
    </row>
    <row r="173" spans="2:65" s="1" customFormat="1" ht="24.2" customHeight="1">
      <c r="B173" s="143"/>
      <c r="C173" s="188" t="s">
        <v>509</v>
      </c>
      <c r="D173" s="188" t="s">
        <v>523</v>
      </c>
      <c r="E173" s="189" t="s">
        <v>2201</v>
      </c>
      <c r="F173" s="190" t="s">
        <v>2202</v>
      </c>
      <c r="G173" s="191" t="s">
        <v>1134</v>
      </c>
      <c r="H173" s="192">
        <v>1</v>
      </c>
      <c r="I173" s="193"/>
      <c r="J173" s="194">
        <f t="shared" si="30"/>
        <v>0</v>
      </c>
      <c r="K173" s="195"/>
      <c r="L173" s="196"/>
      <c r="M173" s="197" t="s">
        <v>1</v>
      </c>
      <c r="N173" s="198" t="s">
        <v>41</v>
      </c>
      <c r="P173" s="154">
        <f t="shared" si="31"/>
        <v>0</v>
      </c>
      <c r="Q173" s="154">
        <v>2.87E-2</v>
      </c>
      <c r="R173" s="154">
        <f t="shared" si="32"/>
        <v>2.87E-2</v>
      </c>
      <c r="S173" s="154">
        <v>0</v>
      </c>
      <c r="T173" s="155">
        <f t="shared" si="33"/>
        <v>0</v>
      </c>
      <c r="AR173" s="156" t="s">
        <v>449</v>
      </c>
      <c r="AT173" s="156" t="s">
        <v>523</v>
      </c>
      <c r="AU173" s="156" t="s">
        <v>88</v>
      </c>
      <c r="AY173" s="17" t="s">
        <v>273</v>
      </c>
      <c r="BE173" s="157">
        <f t="shared" si="34"/>
        <v>0</v>
      </c>
      <c r="BF173" s="157">
        <f t="shared" si="35"/>
        <v>0</v>
      </c>
      <c r="BG173" s="157">
        <f t="shared" si="36"/>
        <v>0</v>
      </c>
      <c r="BH173" s="157">
        <f t="shared" si="37"/>
        <v>0</v>
      </c>
      <c r="BI173" s="157">
        <f t="shared" si="38"/>
        <v>0</v>
      </c>
      <c r="BJ173" s="17" t="s">
        <v>88</v>
      </c>
      <c r="BK173" s="157">
        <f t="shared" si="39"/>
        <v>0</v>
      </c>
      <c r="BL173" s="17" t="s">
        <v>375</v>
      </c>
      <c r="BM173" s="156" t="s">
        <v>701</v>
      </c>
    </row>
    <row r="174" spans="2:65" s="1" customFormat="1" ht="24.2" customHeight="1">
      <c r="B174" s="143"/>
      <c r="C174" s="188" t="s">
        <v>513</v>
      </c>
      <c r="D174" s="188" t="s">
        <v>523</v>
      </c>
      <c r="E174" s="189" t="s">
        <v>2203</v>
      </c>
      <c r="F174" s="190" t="s">
        <v>2204</v>
      </c>
      <c r="G174" s="191" t="s">
        <v>1134</v>
      </c>
      <c r="H174" s="192">
        <v>6</v>
      </c>
      <c r="I174" s="193"/>
      <c r="J174" s="194">
        <f t="shared" si="30"/>
        <v>0</v>
      </c>
      <c r="K174" s="195"/>
      <c r="L174" s="196"/>
      <c r="M174" s="197" t="s">
        <v>1</v>
      </c>
      <c r="N174" s="198" t="s">
        <v>41</v>
      </c>
      <c r="P174" s="154">
        <f t="shared" si="31"/>
        <v>0</v>
      </c>
      <c r="Q174" s="154">
        <v>3.6900000000000002E-2</v>
      </c>
      <c r="R174" s="154">
        <f t="shared" si="32"/>
        <v>0.22140000000000001</v>
      </c>
      <c r="S174" s="154">
        <v>0</v>
      </c>
      <c r="T174" s="155">
        <f t="shared" si="33"/>
        <v>0</v>
      </c>
      <c r="AR174" s="156" t="s">
        <v>449</v>
      </c>
      <c r="AT174" s="156" t="s">
        <v>523</v>
      </c>
      <c r="AU174" s="156" t="s">
        <v>88</v>
      </c>
      <c r="AY174" s="17" t="s">
        <v>273</v>
      </c>
      <c r="BE174" s="157">
        <f t="shared" si="34"/>
        <v>0</v>
      </c>
      <c r="BF174" s="157">
        <f t="shared" si="35"/>
        <v>0</v>
      </c>
      <c r="BG174" s="157">
        <f t="shared" si="36"/>
        <v>0</v>
      </c>
      <c r="BH174" s="157">
        <f t="shared" si="37"/>
        <v>0</v>
      </c>
      <c r="BI174" s="157">
        <f t="shared" si="38"/>
        <v>0</v>
      </c>
      <c r="BJ174" s="17" t="s">
        <v>88</v>
      </c>
      <c r="BK174" s="157">
        <f t="shared" si="39"/>
        <v>0</v>
      </c>
      <c r="BL174" s="17" t="s">
        <v>375</v>
      </c>
      <c r="BM174" s="156" t="s">
        <v>710</v>
      </c>
    </row>
    <row r="175" spans="2:65" s="1" customFormat="1" ht="24.2" customHeight="1">
      <c r="B175" s="143"/>
      <c r="C175" s="188" t="s">
        <v>518</v>
      </c>
      <c r="D175" s="188" t="s">
        <v>523</v>
      </c>
      <c r="E175" s="189" t="s">
        <v>2205</v>
      </c>
      <c r="F175" s="190" t="s">
        <v>2206</v>
      </c>
      <c r="G175" s="191" t="s">
        <v>1134</v>
      </c>
      <c r="H175" s="192">
        <v>1</v>
      </c>
      <c r="I175" s="193"/>
      <c r="J175" s="194">
        <f t="shared" si="30"/>
        <v>0</v>
      </c>
      <c r="K175" s="195"/>
      <c r="L175" s="196"/>
      <c r="M175" s="197" t="s">
        <v>1</v>
      </c>
      <c r="N175" s="198" t="s">
        <v>41</v>
      </c>
      <c r="P175" s="154">
        <f t="shared" si="31"/>
        <v>0</v>
      </c>
      <c r="Q175" s="154">
        <v>4.1000000000000002E-2</v>
      </c>
      <c r="R175" s="154">
        <f t="shared" si="32"/>
        <v>4.1000000000000002E-2</v>
      </c>
      <c r="S175" s="154">
        <v>0</v>
      </c>
      <c r="T175" s="155">
        <f t="shared" si="33"/>
        <v>0</v>
      </c>
      <c r="AR175" s="156" t="s">
        <v>449</v>
      </c>
      <c r="AT175" s="156" t="s">
        <v>523</v>
      </c>
      <c r="AU175" s="156" t="s">
        <v>88</v>
      </c>
      <c r="AY175" s="17" t="s">
        <v>273</v>
      </c>
      <c r="BE175" s="157">
        <f t="shared" si="34"/>
        <v>0</v>
      </c>
      <c r="BF175" s="157">
        <f t="shared" si="35"/>
        <v>0</v>
      </c>
      <c r="BG175" s="157">
        <f t="shared" si="36"/>
        <v>0</v>
      </c>
      <c r="BH175" s="157">
        <f t="shared" si="37"/>
        <v>0</v>
      </c>
      <c r="BI175" s="157">
        <f t="shared" si="38"/>
        <v>0</v>
      </c>
      <c r="BJ175" s="17" t="s">
        <v>88</v>
      </c>
      <c r="BK175" s="157">
        <f t="shared" si="39"/>
        <v>0</v>
      </c>
      <c r="BL175" s="17" t="s">
        <v>375</v>
      </c>
      <c r="BM175" s="156" t="s">
        <v>721</v>
      </c>
    </row>
    <row r="176" spans="2:65" s="1" customFormat="1" ht="16.5" customHeight="1">
      <c r="B176" s="143"/>
      <c r="C176" s="144" t="s">
        <v>522</v>
      </c>
      <c r="D176" s="144" t="s">
        <v>274</v>
      </c>
      <c r="E176" s="145" t="s">
        <v>2207</v>
      </c>
      <c r="F176" s="146" t="s">
        <v>2208</v>
      </c>
      <c r="G176" s="147" t="s">
        <v>1134</v>
      </c>
      <c r="H176" s="148">
        <v>16</v>
      </c>
      <c r="I176" s="149"/>
      <c r="J176" s="150">
        <f t="shared" si="30"/>
        <v>0</v>
      </c>
      <c r="K176" s="151"/>
      <c r="L176" s="32"/>
      <c r="M176" s="152" t="s">
        <v>1</v>
      </c>
      <c r="N176" s="153" t="s">
        <v>41</v>
      </c>
      <c r="P176" s="154">
        <f t="shared" si="31"/>
        <v>0</v>
      </c>
      <c r="Q176" s="154">
        <v>1E-3</v>
      </c>
      <c r="R176" s="154">
        <f t="shared" si="32"/>
        <v>1.6E-2</v>
      </c>
      <c r="S176" s="154">
        <v>0</v>
      </c>
      <c r="T176" s="155">
        <f t="shared" si="33"/>
        <v>0</v>
      </c>
      <c r="AR176" s="156" t="s">
        <v>375</v>
      </c>
      <c r="AT176" s="156" t="s">
        <v>274</v>
      </c>
      <c r="AU176" s="156" t="s">
        <v>88</v>
      </c>
      <c r="AY176" s="17" t="s">
        <v>273</v>
      </c>
      <c r="BE176" s="157">
        <f t="shared" si="34"/>
        <v>0</v>
      </c>
      <c r="BF176" s="157">
        <f t="shared" si="35"/>
        <v>0</v>
      </c>
      <c r="BG176" s="157">
        <f t="shared" si="36"/>
        <v>0</v>
      </c>
      <c r="BH176" s="157">
        <f t="shared" si="37"/>
        <v>0</v>
      </c>
      <c r="BI176" s="157">
        <f t="shared" si="38"/>
        <v>0</v>
      </c>
      <c r="BJ176" s="17" t="s">
        <v>88</v>
      </c>
      <c r="BK176" s="157">
        <f t="shared" si="39"/>
        <v>0</v>
      </c>
      <c r="BL176" s="17" t="s">
        <v>375</v>
      </c>
      <c r="BM176" s="156" t="s">
        <v>731</v>
      </c>
    </row>
    <row r="177" spans="2:65" s="1" customFormat="1" ht="16.5" customHeight="1">
      <c r="B177" s="143"/>
      <c r="C177" s="144" t="s">
        <v>527</v>
      </c>
      <c r="D177" s="144" t="s">
        <v>274</v>
      </c>
      <c r="E177" s="145" t="s">
        <v>2209</v>
      </c>
      <c r="F177" s="146" t="s">
        <v>2210</v>
      </c>
      <c r="G177" s="147" t="s">
        <v>1134</v>
      </c>
      <c r="H177" s="148">
        <v>8</v>
      </c>
      <c r="I177" s="149"/>
      <c r="J177" s="150">
        <f t="shared" si="30"/>
        <v>0</v>
      </c>
      <c r="K177" s="151"/>
      <c r="L177" s="32"/>
      <c r="M177" s="152" t="s">
        <v>1</v>
      </c>
      <c r="N177" s="153" t="s">
        <v>41</v>
      </c>
      <c r="P177" s="154">
        <f t="shared" si="31"/>
        <v>0</v>
      </c>
      <c r="Q177" s="154">
        <v>0</v>
      </c>
      <c r="R177" s="154">
        <f t="shared" si="32"/>
        <v>0</v>
      </c>
      <c r="S177" s="154">
        <v>0</v>
      </c>
      <c r="T177" s="155">
        <f t="shared" si="33"/>
        <v>0</v>
      </c>
      <c r="AR177" s="156" t="s">
        <v>375</v>
      </c>
      <c r="AT177" s="156" t="s">
        <v>274</v>
      </c>
      <c r="AU177" s="156" t="s">
        <v>88</v>
      </c>
      <c r="AY177" s="17" t="s">
        <v>273</v>
      </c>
      <c r="BE177" s="157">
        <f t="shared" si="34"/>
        <v>0</v>
      </c>
      <c r="BF177" s="157">
        <f t="shared" si="35"/>
        <v>0</v>
      </c>
      <c r="BG177" s="157">
        <f t="shared" si="36"/>
        <v>0</v>
      </c>
      <c r="BH177" s="157">
        <f t="shared" si="37"/>
        <v>0</v>
      </c>
      <c r="BI177" s="157">
        <f t="shared" si="38"/>
        <v>0</v>
      </c>
      <c r="BJ177" s="17" t="s">
        <v>88</v>
      </c>
      <c r="BK177" s="157">
        <f t="shared" si="39"/>
        <v>0</v>
      </c>
      <c r="BL177" s="17" t="s">
        <v>375</v>
      </c>
      <c r="BM177" s="156" t="s">
        <v>740</v>
      </c>
    </row>
    <row r="178" spans="2:65" s="1" customFormat="1" ht="16.5" customHeight="1">
      <c r="B178" s="143"/>
      <c r="C178" s="144" t="s">
        <v>532</v>
      </c>
      <c r="D178" s="144" t="s">
        <v>274</v>
      </c>
      <c r="E178" s="145" t="s">
        <v>2211</v>
      </c>
      <c r="F178" s="146" t="s">
        <v>2212</v>
      </c>
      <c r="G178" s="147" t="s">
        <v>1134</v>
      </c>
      <c r="H178" s="148">
        <v>1</v>
      </c>
      <c r="I178" s="149"/>
      <c r="J178" s="150">
        <f t="shared" si="30"/>
        <v>0</v>
      </c>
      <c r="K178" s="151"/>
      <c r="L178" s="32"/>
      <c r="M178" s="152" t="s">
        <v>1</v>
      </c>
      <c r="N178" s="153" t="s">
        <v>41</v>
      </c>
      <c r="P178" s="154">
        <f t="shared" si="31"/>
        <v>0</v>
      </c>
      <c r="Q178" s="154">
        <v>0</v>
      </c>
      <c r="R178" s="154">
        <f t="shared" si="32"/>
        <v>0</v>
      </c>
      <c r="S178" s="154">
        <v>0</v>
      </c>
      <c r="T178" s="155">
        <f t="shared" si="33"/>
        <v>0</v>
      </c>
      <c r="AR178" s="156" t="s">
        <v>375</v>
      </c>
      <c r="AT178" s="156" t="s">
        <v>274</v>
      </c>
      <c r="AU178" s="156" t="s">
        <v>88</v>
      </c>
      <c r="AY178" s="17" t="s">
        <v>273</v>
      </c>
      <c r="BE178" s="157">
        <f t="shared" si="34"/>
        <v>0</v>
      </c>
      <c r="BF178" s="157">
        <f t="shared" si="35"/>
        <v>0</v>
      </c>
      <c r="BG178" s="157">
        <f t="shared" si="36"/>
        <v>0</v>
      </c>
      <c r="BH178" s="157">
        <f t="shared" si="37"/>
        <v>0</v>
      </c>
      <c r="BI178" s="157">
        <f t="shared" si="38"/>
        <v>0</v>
      </c>
      <c r="BJ178" s="17" t="s">
        <v>88</v>
      </c>
      <c r="BK178" s="157">
        <f t="shared" si="39"/>
        <v>0</v>
      </c>
      <c r="BL178" s="17" t="s">
        <v>375</v>
      </c>
      <c r="BM178" s="156" t="s">
        <v>753</v>
      </c>
    </row>
    <row r="179" spans="2:65" s="1" customFormat="1" ht="16.5" customHeight="1">
      <c r="B179" s="143"/>
      <c r="C179" s="144" t="s">
        <v>536</v>
      </c>
      <c r="D179" s="144" t="s">
        <v>274</v>
      </c>
      <c r="E179" s="145" t="s">
        <v>2213</v>
      </c>
      <c r="F179" s="146" t="s">
        <v>2214</v>
      </c>
      <c r="G179" s="147" t="s">
        <v>338</v>
      </c>
      <c r="H179" s="148">
        <v>302</v>
      </c>
      <c r="I179" s="149"/>
      <c r="J179" s="150">
        <f t="shared" si="30"/>
        <v>0</v>
      </c>
      <c r="K179" s="151"/>
      <c r="L179" s="32"/>
      <c r="M179" s="152" t="s">
        <v>1</v>
      </c>
      <c r="N179" s="153" t="s">
        <v>41</v>
      </c>
      <c r="P179" s="154">
        <f t="shared" si="31"/>
        <v>0</v>
      </c>
      <c r="Q179" s="154">
        <v>0</v>
      </c>
      <c r="R179" s="154">
        <f t="shared" si="32"/>
        <v>0</v>
      </c>
      <c r="S179" s="154">
        <v>0</v>
      </c>
      <c r="T179" s="155">
        <f t="shared" si="33"/>
        <v>0</v>
      </c>
      <c r="AR179" s="156" t="s">
        <v>375</v>
      </c>
      <c r="AT179" s="156" t="s">
        <v>274</v>
      </c>
      <c r="AU179" s="156" t="s">
        <v>88</v>
      </c>
      <c r="AY179" s="17" t="s">
        <v>273</v>
      </c>
      <c r="BE179" s="157">
        <f t="shared" si="34"/>
        <v>0</v>
      </c>
      <c r="BF179" s="157">
        <f t="shared" si="35"/>
        <v>0</v>
      </c>
      <c r="BG179" s="157">
        <f t="shared" si="36"/>
        <v>0</v>
      </c>
      <c r="BH179" s="157">
        <f t="shared" si="37"/>
        <v>0</v>
      </c>
      <c r="BI179" s="157">
        <f t="shared" si="38"/>
        <v>0</v>
      </c>
      <c r="BJ179" s="17" t="s">
        <v>88</v>
      </c>
      <c r="BK179" s="157">
        <f t="shared" si="39"/>
        <v>0</v>
      </c>
      <c r="BL179" s="17" t="s">
        <v>375</v>
      </c>
      <c r="BM179" s="156" t="s">
        <v>763</v>
      </c>
    </row>
    <row r="180" spans="2:65" s="1" customFormat="1" ht="16.5" customHeight="1">
      <c r="B180" s="143"/>
      <c r="C180" s="144" t="s">
        <v>540</v>
      </c>
      <c r="D180" s="144" t="s">
        <v>274</v>
      </c>
      <c r="E180" s="145" t="s">
        <v>2215</v>
      </c>
      <c r="F180" s="146" t="s">
        <v>2216</v>
      </c>
      <c r="G180" s="147" t="s">
        <v>338</v>
      </c>
      <c r="H180" s="148">
        <v>302</v>
      </c>
      <c r="I180" s="149"/>
      <c r="J180" s="150">
        <f t="shared" si="30"/>
        <v>0</v>
      </c>
      <c r="K180" s="151"/>
      <c r="L180" s="32"/>
      <c r="M180" s="152" t="s">
        <v>1</v>
      </c>
      <c r="N180" s="153" t="s">
        <v>41</v>
      </c>
      <c r="P180" s="154">
        <f t="shared" si="31"/>
        <v>0</v>
      </c>
      <c r="Q180" s="154">
        <v>0</v>
      </c>
      <c r="R180" s="154">
        <f t="shared" si="32"/>
        <v>0</v>
      </c>
      <c r="S180" s="154">
        <v>0</v>
      </c>
      <c r="T180" s="155">
        <f t="shared" si="33"/>
        <v>0</v>
      </c>
      <c r="AR180" s="156" t="s">
        <v>375</v>
      </c>
      <c r="AT180" s="156" t="s">
        <v>274</v>
      </c>
      <c r="AU180" s="156" t="s">
        <v>88</v>
      </c>
      <c r="AY180" s="17" t="s">
        <v>273</v>
      </c>
      <c r="BE180" s="157">
        <f t="shared" si="34"/>
        <v>0</v>
      </c>
      <c r="BF180" s="157">
        <f t="shared" si="35"/>
        <v>0</v>
      </c>
      <c r="BG180" s="157">
        <f t="shared" si="36"/>
        <v>0</v>
      </c>
      <c r="BH180" s="157">
        <f t="shared" si="37"/>
        <v>0</v>
      </c>
      <c r="BI180" s="157">
        <f t="shared" si="38"/>
        <v>0</v>
      </c>
      <c r="BJ180" s="17" t="s">
        <v>88</v>
      </c>
      <c r="BK180" s="157">
        <f t="shared" si="39"/>
        <v>0</v>
      </c>
      <c r="BL180" s="17" t="s">
        <v>375</v>
      </c>
      <c r="BM180" s="156" t="s">
        <v>775</v>
      </c>
    </row>
    <row r="181" spans="2:65" s="1" customFormat="1" ht="16.5" customHeight="1">
      <c r="B181" s="143"/>
      <c r="C181" s="144" t="s">
        <v>544</v>
      </c>
      <c r="D181" s="144" t="s">
        <v>274</v>
      </c>
      <c r="E181" s="145" t="s">
        <v>2217</v>
      </c>
      <c r="F181" s="146" t="s">
        <v>2218</v>
      </c>
      <c r="G181" s="147" t="s">
        <v>1041</v>
      </c>
      <c r="H181" s="148">
        <v>0.32500000000000001</v>
      </c>
      <c r="I181" s="149"/>
      <c r="J181" s="150">
        <f t="shared" si="30"/>
        <v>0</v>
      </c>
      <c r="K181" s="151"/>
      <c r="L181" s="32"/>
      <c r="M181" s="152" t="s">
        <v>1</v>
      </c>
      <c r="N181" s="153" t="s">
        <v>41</v>
      </c>
      <c r="P181" s="154">
        <f t="shared" si="31"/>
        <v>0</v>
      </c>
      <c r="Q181" s="154">
        <v>0</v>
      </c>
      <c r="R181" s="154">
        <f t="shared" si="32"/>
        <v>0</v>
      </c>
      <c r="S181" s="154">
        <v>0</v>
      </c>
      <c r="T181" s="155">
        <f t="shared" si="33"/>
        <v>0</v>
      </c>
      <c r="AR181" s="156" t="s">
        <v>375</v>
      </c>
      <c r="AT181" s="156" t="s">
        <v>274</v>
      </c>
      <c r="AU181" s="156" t="s">
        <v>88</v>
      </c>
      <c r="AY181" s="17" t="s">
        <v>273</v>
      </c>
      <c r="BE181" s="157">
        <f t="shared" si="34"/>
        <v>0</v>
      </c>
      <c r="BF181" s="157">
        <f t="shared" si="35"/>
        <v>0</v>
      </c>
      <c r="BG181" s="157">
        <f t="shared" si="36"/>
        <v>0</v>
      </c>
      <c r="BH181" s="157">
        <f t="shared" si="37"/>
        <v>0</v>
      </c>
      <c r="BI181" s="157">
        <f t="shared" si="38"/>
        <v>0</v>
      </c>
      <c r="BJ181" s="17" t="s">
        <v>88</v>
      </c>
      <c r="BK181" s="157">
        <f t="shared" si="39"/>
        <v>0</v>
      </c>
      <c r="BL181" s="17" t="s">
        <v>375</v>
      </c>
      <c r="BM181" s="156" t="s">
        <v>787</v>
      </c>
    </row>
    <row r="182" spans="2:65" s="11" customFormat="1" ht="22.9" customHeight="1">
      <c r="B182" s="133"/>
      <c r="D182" s="134" t="s">
        <v>74</v>
      </c>
      <c r="E182" s="172" t="s">
        <v>1893</v>
      </c>
      <c r="F182" s="172" t="s">
        <v>2219</v>
      </c>
      <c r="I182" s="136"/>
      <c r="J182" s="173">
        <f>BK182</f>
        <v>0</v>
      </c>
      <c r="L182" s="133"/>
      <c r="M182" s="138"/>
      <c r="P182" s="139">
        <f>SUM(P183:P185)</f>
        <v>0</v>
      </c>
      <c r="R182" s="139">
        <f>SUM(R183:R185)</f>
        <v>8.6112000000000011E-3</v>
      </c>
      <c r="T182" s="140">
        <f>SUM(T183:T185)</f>
        <v>0</v>
      </c>
      <c r="AR182" s="134" t="s">
        <v>88</v>
      </c>
      <c r="AT182" s="141" t="s">
        <v>74</v>
      </c>
      <c r="AU182" s="141" t="s">
        <v>82</v>
      </c>
      <c r="AY182" s="134" t="s">
        <v>273</v>
      </c>
      <c r="BK182" s="142">
        <f>SUM(BK183:BK185)</f>
        <v>0</v>
      </c>
    </row>
    <row r="183" spans="2:65" s="1" customFormat="1" ht="16.5" customHeight="1">
      <c r="B183" s="143"/>
      <c r="C183" s="144" t="s">
        <v>550</v>
      </c>
      <c r="D183" s="144" t="s">
        <v>274</v>
      </c>
      <c r="E183" s="145" t="s">
        <v>2220</v>
      </c>
      <c r="F183" s="146" t="s">
        <v>2221</v>
      </c>
      <c r="G183" s="147" t="s">
        <v>338</v>
      </c>
      <c r="H183" s="148">
        <v>42.84</v>
      </c>
      <c r="I183" s="149"/>
      <c r="J183" s="150">
        <f>ROUND(I183*H183,2)</f>
        <v>0</v>
      </c>
      <c r="K183" s="151"/>
      <c r="L183" s="32"/>
      <c r="M183" s="152" t="s">
        <v>1</v>
      </c>
      <c r="N183" s="153" t="s">
        <v>41</v>
      </c>
      <c r="P183" s="154">
        <f>O183*H183</f>
        <v>0</v>
      </c>
      <c r="Q183" s="154">
        <v>9.0000000000000006E-5</v>
      </c>
      <c r="R183" s="154">
        <f>Q183*H183</f>
        <v>3.8556000000000007E-3</v>
      </c>
      <c r="S183" s="154">
        <v>0</v>
      </c>
      <c r="T183" s="155">
        <f>S183*H183</f>
        <v>0</v>
      </c>
      <c r="AR183" s="156" t="s">
        <v>375</v>
      </c>
      <c r="AT183" s="156" t="s">
        <v>274</v>
      </c>
      <c r="AU183" s="156" t="s">
        <v>88</v>
      </c>
      <c r="AY183" s="17" t="s">
        <v>273</v>
      </c>
      <c r="BE183" s="157">
        <f>IF(N183="základná",J183,0)</f>
        <v>0</v>
      </c>
      <c r="BF183" s="157">
        <f>IF(N183="znížená",J183,0)</f>
        <v>0</v>
      </c>
      <c r="BG183" s="157">
        <f>IF(N183="zákl. prenesená",J183,0)</f>
        <v>0</v>
      </c>
      <c r="BH183" s="157">
        <f>IF(N183="zníž. prenesená",J183,0)</f>
        <v>0</v>
      </c>
      <c r="BI183" s="157">
        <f>IF(N183="nulová",J183,0)</f>
        <v>0</v>
      </c>
      <c r="BJ183" s="17" t="s">
        <v>88</v>
      </c>
      <c r="BK183" s="157">
        <f>ROUND(I183*H183,2)</f>
        <v>0</v>
      </c>
      <c r="BL183" s="17" t="s">
        <v>375</v>
      </c>
      <c r="BM183" s="156" t="s">
        <v>798</v>
      </c>
    </row>
    <row r="184" spans="2:65" s="1" customFormat="1" ht="16.5" customHeight="1">
      <c r="B184" s="143"/>
      <c r="C184" s="144" t="s">
        <v>554</v>
      </c>
      <c r="D184" s="144" t="s">
        <v>274</v>
      </c>
      <c r="E184" s="145" t="s">
        <v>2222</v>
      </c>
      <c r="F184" s="146" t="s">
        <v>2223</v>
      </c>
      <c r="G184" s="147" t="s">
        <v>338</v>
      </c>
      <c r="H184" s="148">
        <v>42.84</v>
      </c>
      <c r="I184" s="149"/>
      <c r="J184" s="150">
        <f>ROUND(I184*H184,2)</f>
        <v>0</v>
      </c>
      <c r="K184" s="151"/>
      <c r="L184" s="32"/>
      <c r="M184" s="152" t="s">
        <v>1</v>
      </c>
      <c r="N184" s="153" t="s">
        <v>41</v>
      </c>
      <c r="P184" s="154">
        <f>O184*H184</f>
        <v>0</v>
      </c>
      <c r="Q184" s="154">
        <v>9.0000000000000006E-5</v>
      </c>
      <c r="R184" s="154">
        <f>Q184*H184</f>
        <v>3.8556000000000007E-3</v>
      </c>
      <c r="S184" s="154">
        <v>0</v>
      </c>
      <c r="T184" s="155">
        <f>S184*H184</f>
        <v>0</v>
      </c>
      <c r="AR184" s="156" t="s">
        <v>375</v>
      </c>
      <c r="AT184" s="156" t="s">
        <v>274</v>
      </c>
      <c r="AU184" s="156" t="s">
        <v>88</v>
      </c>
      <c r="AY184" s="17" t="s">
        <v>273</v>
      </c>
      <c r="BE184" s="157">
        <f>IF(N184="základná",J184,0)</f>
        <v>0</v>
      </c>
      <c r="BF184" s="157">
        <f>IF(N184="znížená",J184,0)</f>
        <v>0</v>
      </c>
      <c r="BG184" s="157">
        <f>IF(N184="zákl. prenesená",J184,0)</f>
        <v>0</v>
      </c>
      <c r="BH184" s="157">
        <f>IF(N184="zníž. prenesená",J184,0)</f>
        <v>0</v>
      </c>
      <c r="BI184" s="157">
        <f>IF(N184="nulová",J184,0)</f>
        <v>0</v>
      </c>
      <c r="BJ184" s="17" t="s">
        <v>88</v>
      </c>
      <c r="BK184" s="157">
        <f>ROUND(I184*H184,2)</f>
        <v>0</v>
      </c>
      <c r="BL184" s="17" t="s">
        <v>375</v>
      </c>
      <c r="BM184" s="156" t="s">
        <v>802</v>
      </c>
    </row>
    <row r="185" spans="2:65" s="1" customFormat="1" ht="16.5" customHeight="1">
      <c r="B185" s="143"/>
      <c r="C185" s="144" t="s">
        <v>556</v>
      </c>
      <c r="D185" s="144" t="s">
        <v>274</v>
      </c>
      <c r="E185" s="145" t="s">
        <v>2224</v>
      </c>
      <c r="F185" s="146" t="s">
        <v>2225</v>
      </c>
      <c r="G185" s="147" t="s">
        <v>344</v>
      </c>
      <c r="H185" s="148">
        <v>10</v>
      </c>
      <c r="I185" s="149"/>
      <c r="J185" s="150">
        <f>ROUND(I185*H185,2)</f>
        <v>0</v>
      </c>
      <c r="K185" s="151"/>
      <c r="L185" s="32"/>
      <c r="M185" s="152" t="s">
        <v>1</v>
      </c>
      <c r="N185" s="153" t="s">
        <v>41</v>
      </c>
      <c r="P185" s="154">
        <f>O185*H185</f>
        <v>0</v>
      </c>
      <c r="Q185" s="154">
        <v>9.0000000000000006E-5</v>
      </c>
      <c r="R185" s="154">
        <f>Q185*H185</f>
        <v>9.0000000000000008E-4</v>
      </c>
      <c r="S185" s="154">
        <v>0</v>
      </c>
      <c r="T185" s="155">
        <f>S185*H185</f>
        <v>0</v>
      </c>
      <c r="AR185" s="156" t="s">
        <v>375</v>
      </c>
      <c r="AT185" s="156" t="s">
        <v>274</v>
      </c>
      <c r="AU185" s="156" t="s">
        <v>88</v>
      </c>
      <c r="AY185" s="17" t="s">
        <v>273</v>
      </c>
      <c r="BE185" s="157">
        <f>IF(N185="základná",J185,0)</f>
        <v>0</v>
      </c>
      <c r="BF185" s="157">
        <f>IF(N185="znížená",J185,0)</f>
        <v>0</v>
      </c>
      <c r="BG185" s="157">
        <f>IF(N185="zákl. prenesená",J185,0)</f>
        <v>0</v>
      </c>
      <c r="BH185" s="157">
        <f>IF(N185="zníž. prenesená",J185,0)</f>
        <v>0</v>
      </c>
      <c r="BI185" s="157">
        <f>IF(N185="nulová",J185,0)</f>
        <v>0</v>
      </c>
      <c r="BJ185" s="17" t="s">
        <v>88</v>
      </c>
      <c r="BK185" s="157">
        <f>ROUND(I185*H185,2)</f>
        <v>0</v>
      </c>
      <c r="BL185" s="17" t="s">
        <v>375</v>
      </c>
      <c r="BM185" s="156" t="s">
        <v>809</v>
      </c>
    </row>
    <row r="186" spans="2:65" s="11" customFormat="1" ht="25.9" customHeight="1">
      <c r="B186" s="133"/>
      <c r="D186" s="134" t="s">
        <v>74</v>
      </c>
      <c r="E186" s="135" t="s">
        <v>2105</v>
      </c>
      <c r="F186" s="135" t="s">
        <v>2226</v>
      </c>
      <c r="I186" s="136"/>
      <c r="J186" s="137">
        <f>BK186</f>
        <v>0</v>
      </c>
      <c r="L186" s="133"/>
      <c r="M186" s="138"/>
      <c r="P186" s="139">
        <f>P187</f>
        <v>0</v>
      </c>
      <c r="R186" s="139">
        <f>R187</f>
        <v>0</v>
      </c>
      <c r="T186" s="140">
        <f>T187</f>
        <v>0</v>
      </c>
      <c r="AR186" s="134" t="s">
        <v>82</v>
      </c>
      <c r="AT186" s="141" t="s">
        <v>74</v>
      </c>
      <c r="AU186" s="141" t="s">
        <v>75</v>
      </c>
      <c r="AY186" s="134" t="s">
        <v>273</v>
      </c>
      <c r="BK186" s="142">
        <f>BK187</f>
        <v>0</v>
      </c>
    </row>
    <row r="187" spans="2:65" s="11" customFormat="1" ht="22.9" customHeight="1">
      <c r="B187" s="133"/>
      <c r="D187" s="134" t="s">
        <v>74</v>
      </c>
      <c r="E187" s="172" t="s">
        <v>2227</v>
      </c>
      <c r="F187" s="172" t="s">
        <v>2228</v>
      </c>
      <c r="I187" s="136"/>
      <c r="J187" s="173">
        <f>BK187</f>
        <v>0</v>
      </c>
      <c r="L187" s="133"/>
      <c r="M187" s="138"/>
      <c r="P187" s="139">
        <f>P188</f>
        <v>0</v>
      </c>
      <c r="R187" s="139">
        <f>R188</f>
        <v>0</v>
      </c>
      <c r="T187" s="140">
        <f>T188</f>
        <v>0</v>
      </c>
      <c r="AR187" s="134" t="s">
        <v>82</v>
      </c>
      <c r="AT187" s="141" t="s">
        <v>74</v>
      </c>
      <c r="AU187" s="141" t="s">
        <v>82</v>
      </c>
      <c r="AY187" s="134" t="s">
        <v>273</v>
      </c>
      <c r="BK187" s="142">
        <f>BK188</f>
        <v>0</v>
      </c>
    </row>
    <row r="188" spans="2:65" s="1" customFormat="1" ht="16.5" customHeight="1">
      <c r="B188" s="143"/>
      <c r="C188" s="144" t="s">
        <v>559</v>
      </c>
      <c r="D188" s="144" t="s">
        <v>274</v>
      </c>
      <c r="E188" s="145" t="s">
        <v>2229</v>
      </c>
      <c r="F188" s="146" t="s">
        <v>2228</v>
      </c>
      <c r="G188" s="147" t="s">
        <v>650</v>
      </c>
      <c r="H188" s="148">
        <v>24</v>
      </c>
      <c r="I188" s="149"/>
      <c r="J188" s="150">
        <f>ROUND(I188*H188,2)</f>
        <v>0</v>
      </c>
      <c r="K188" s="151"/>
      <c r="L188" s="32"/>
      <c r="M188" s="206" t="s">
        <v>1</v>
      </c>
      <c r="N188" s="207" t="s">
        <v>41</v>
      </c>
      <c r="O188" s="208"/>
      <c r="P188" s="209">
        <f>O188*H188</f>
        <v>0</v>
      </c>
      <c r="Q188" s="209">
        <v>0</v>
      </c>
      <c r="R188" s="209">
        <f>Q188*H188</f>
        <v>0</v>
      </c>
      <c r="S188" s="209">
        <v>0</v>
      </c>
      <c r="T188" s="210">
        <f>S188*H188</f>
        <v>0</v>
      </c>
      <c r="AR188" s="156" t="s">
        <v>126</v>
      </c>
      <c r="AT188" s="156" t="s">
        <v>274</v>
      </c>
      <c r="AU188" s="156" t="s">
        <v>88</v>
      </c>
      <c r="AY188" s="17" t="s">
        <v>273</v>
      </c>
      <c r="BE188" s="157">
        <f>IF(N188="základná",J188,0)</f>
        <v>0</v>
      </c>
      <c r="BF188" s="157">
        <f>IF(N188="znížená",J188,0)</f>
        <v>0</v>
      </c>
      <c r="BG188" s="157">
        <f>IF(N188="zákl. prenesená",J188,0)</f>
        <v>0</v>
      </c>
      <c r="BH188" s="157">
        <f>IF(N188="zníž. prenesená",J188,0)</f>
        <v>0</v>
      </c>
      <c r="BI188" s="157">
        <f>IF(N188="nulová",J188,0)</f>
        <v>0</v>
      </c>
      <c r="BJ188" s="17" t="s">
        <v>88</v>
      </c>
      <c r="BK188" s="157">
        <f>ROUND(I188*H188,2)</f>
        <v>0</v>
      </c>
      <c r="BL188" s="17" t="s">
        <v>126</v>
      </c>
      <c r="BM188" s="156" t="s">
        <v>819</v>
      </c>
    </row>
    <row r="189" spans="2:65" s="1" customFormat="1" ht="6.95" customHeight="1">
      <c r="B189" s="47"/>
      <c r="C189" s="48"/>
      <c r="D189" s="48"/>
      <c r="E189" s="48"/>
      <c r="F189" s="48"/>
      <c r="G189" s="48"/>
      <c r="H189" s="48"/>
      <c r="I189" s="48"/>
      <c r="J189" s="48"/>
      <c r="K189" s="48"/>
      <c r="L189" s="32"/>
    </row>
  </sheetData>
  <autoFilter ref="C128:K188" xr:uid="{00000000-0009-0000-0000-000003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30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7" t="s">
        <v>98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137</v>
      </c>
      <c r="L4" s="20"/>
      <c r="M4" s="97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26.25" customHeight="1">
      <c r="B7" s="20"/>
      <c r="E7" s="268" t="str">
        <f>'Rekapitulácia stavby'!K6</f>
        <v>G    Banská Bystrica - KC, stavebné úpravy- vypracovanie podkladovej štúdie verejnej práce</v>
      </c>
      <c r="F7" s="269"/>
      <c r="G7" s="269"/>
      <c r="H7" s="269"/>
      <c r="L7" s="20"/>
    </row>
    <row r="8" spans="2:46" ht="12" customHeight="1">
      <c r="B8" s="20"/>
      <c r="D8" s="27" t="s">
        <v>146</v>
      </c>
      <c r="L8" s="20"/>
    </row>
    <row r="9" spans="2:46" s="1" customFormat="1" ht="16.5" customHeight="1">
      <c r="B9" s="32"/>
      <c r="E9" s="268" t="s">
        <v>149</v>
      </c>
      <c r="F9" s="267"/>
      <c r="G9" s="267"/>
      <c r="H9" s="267"/>
      <c r="L9" s="32"/>
    </row>
    <row r="10" spans="2:46" s="1" customFormat="1" ht="12" customHeight="1">
      <c r="B10" s="32"/>
      <c r="D10" s="27" t="s">
        <v>152</v>
      </c>
      <c r="L10" s="32"/>
    </row>
    <row r="11" spans="2:46" s="1" customFormat="1" ht="16.5" customHeight="1">
      <c r="B11" s="32"/>
      <c r="E11" s="266" t="s">
        <v>2230</v>
      </c>
      <c r="F11" s="267"/>
      <c r="G11" s="267"/>
      <c r="H11" s="267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5" t="str">
        <f>'Rekapitulácia stavby'!AN8</f>
        <v>3. 12. 2025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70" t="str">
        <f>'Rekapitulácia stavby'!E14</f>
        <v>Vyplň údaj</v>
      </c>
      <c r="F20" s="253"/>
      <c r="G20" s="253"/>
      <c r="H20" s="253"/>
      <c r="I20" s="27" t="s">
        <v>25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29</v>
      </c>
      <c r="L22" s="32"/>
    </row>
    <row r="23" spans="2:12" s="1" customFormat="1" ht="18" customHeight="1">
      <c r="B23" s="32"/>
      <c r="E23" s="25" t="s">
        <v>30</v>
      </c>
      <c r="I23" s="27" t="s">
        <v>25</v>
      </c>
      <c r="J23" s="25" t="s">
        <v>31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8"/>
      <c r="E29" s="257" t="s">
        <v>1</v>
      </c>
      <c r="F29" s="257"/>
      <c r="G29" s="257"/>
      <c r="H29" s="257"/>
      <c r="L29" s="98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100" t="s">
        <v>35</v>
      </c>
      <c r="J32" s="69">
        <f>ROUND(J125,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8" t="s">
        <v>39</v>
      </c>
      <c r="E35" s="37" t="s">
        <v>40</v>
      </c>
      <c r="F35" s="101">
        <f>ROUND((SUM(BE125:BE229)),  2)</f>
        <v>0</v>
      </c>
      <c r="G35" s="102"/>
      <c r="H35" s="102"/>
      <c r="I35" s="103">
        <v>0.23</v>
      </c>
      <c r="J35" s="101">
        <f>ROUND(((SUM(BE125:BE229))*I35),  2)</f>
        <v>0</v>
      </c>
      <c r="L35" s="32"/>
    </row>
    <row r="36" spans="2:12" s="1" customFormat="1" ht="14.45" customHeight="1">
      <c r="B36" s="32"/>
      <c r="E36" s="37" t="s">
        <v>41</v>
      </c>
      <c r="F36" s="101">
        <f>ROUND((SUM(BF125:BF229)),  2)</f>
        <v>0</v>
      </c>
      <c r="G36" s="102"/>
      <c r="H36" s="102"/>
      <c r="I36" s="103">
        <v>0.23</v>
      </c>
      <c r="J36" s="101">
        <f>ROUND(((SUM(BF125:BF229))*I36),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89">
        <f>ROUND((SUM(BG125:BG229)),  2)</f>
        <v>0</v>
      </c>
      <c r="I37" s="104">
        <v>0.23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89">
        <f>ROUND((SUM(BH125:BH229)),  2)</f>
        <v>0</v>
      </c>
      <c r="I38" s="104">
        <v>0.23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44</v>
      </c>
      <c r="F39" s="101">
        <f>ROUND((SUM(BI125:BI229)),  2)</f>
        <v>0</v>
      </c>
      <c r="G39" s="102"/>
      <c r="H39" s="102"/>
      <c r="I39" s="103">
        <v>0</v>
      </c>
      <c r="J39" s="101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5"/>
      <c r="D41" s="106" t="s">
        <v>45</v>
      </c>
      <c r="E41" s="60"/>
      <c r="F41" s="60"/>
      <c r="G41" s="107" t="s">
        <v>46</v>
      </c>
      <c r="H41" s="108" t="s">
        <v>47</v>
      </c>
      <c r="I41" s="60"/>
      <c r="J41" s="109">
        <f>SUM(J32:J39)</f>
        <v>0</v>
      </c>
      <c r="K41" s="110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231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14</v>
      </c>
      <c r="L84" s="32"/>
    </row>
    <row r="85" spans="2:12" s="1" customFormat="1" ht="26.25" customHeight="1">
      <c r="B85" s="32"/>
      <c r="E85" s="268" t="str">
        <f>E7</f>
        <v>G    Banská Bystrica - KC, stavebné úpravy- vypracovanie podkladovej štúdie verejnej práce</v>
      </c>
      <c r="F85" s="269"/>
      <c r="G85" s="269"/>
      <c r="H85" s="269"/>
      <c r="L85" s="32"/>
    </row>
    <row r="86" spans="2:12" ht="12" customHeight="1">
      <c r="B86" s="20"/>
      <c r="C86" s="27" t="s">
        <v>146</v>
      </c>
      <c r="L86" s="20"/>
    </row>
    <row r="87" spans="2:12" s="1" customFormat="1" ht="16.5" customHeight="1">
      <c r="B87" s="32"/>
      <c r="E87" s="268" t="s">
        <v>149</v>
      </c>
      <c r="F87" s="267"/>
      <c r="G87" s="267"/>
      <c r="H87" s="267"/>
      <c r="L87" s="32"/>
    </row>
    <row r="88" spans="2:12" s="1" customFormat="1" ht="12" customHeight="1">
      <c r="B88" s="32"/>
      <c r="C88" s="27" t="s">
        <v>152</v>
      </c>
      <c r="L88" s="32"/>
    </row>
    <row r="89" spans="2:12" s="1" customFormat="1" ht="16.5" customHeight="1">
      <c r="B89" s="32"/>
      <c r="E89" s="266" t="str">
        <f>E11</f>
        <v>1_5 - E 1.5 Vzduchotechnika, chladenie</v>
      </c>
      <c r="F89" s="267"/>
      <c r="G89" s="267"/>
      <c r="H89" s="267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18</v>
      </c>
      <c r="F91" s="25" t="str">
        <f>F14</f>
        <v xml:space="preserve"> </v>
      </c>
      <c r="I91" s="27" t="s">
        <v>20</v>
      </c>
      <c r="J91" s="55" t="str">
        <f>IF(J14="","",J14)</f>
        <v>3. 12. 2025</v>
      </c>
      <c r="L91" s="32"/>
    </row>
    <row r="92" spans="2:12" s="1" customFormat="1" ht="6.95" customHeight="1">
      <c r="B92" s="32"/>
      <c r="L92" s="32"/>
    </row>
    <row r="93" spans="2:12" s="1" customFormat="1" ht="25.7" customHeight="1">
      <c r="B93" s="32"/>
      <c r="C93" s="27" t="s">
        <v>22</v>
      </c>
      <c r="F93" s="25" t="str">
        <f>E17</f>
        <v>Ministerstvo vnútra SR, Pribinova 2, Bratislava</v>
      </c>
      <c r="I93" s="27" t="s">
        <v>28</v>
      </c>
      <c r="J93" s="30" t="str">
        <f>E23</f>
        <v xml:space="preserve">TEPLAN ARCHITEKT spol. s  r. o. </v>
      </c>
      <c r="L93" s="32"/>
    </row>
    <row r="94" spans="2:12" s="1" customFormat="1" ht="15.2" customHeight="1">
      <c r="B94" s="32"/>
      <c r="C94" s="27" t="s">
        <v>26</v>
      </c>
      <c r="F94" s="25" t="str">
        <f>IF(E20="","",E20)</f>
        <v>Vyplň údaj</v>
      </c>
      <c r="I94" s="27" t="s">
        <v>33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3" t="s">
        <v>232</v>
      </c>
      <c r="D96" s="105"/>
      <c r="E96" s="105"/>
      <c r="F96" s="105"/>
      <c r="G96" s="105"/>
      <c r="H96" s="105"/>
      <c r="I96" s="105"/>
      <c r="J96" s="114" t="s">
        <v>233</v>
      </c>
      <c r="K96" s="105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5" t="s">
        <v>234</v>
      </c>
      <c r="J98" s="69">
        <f>J125</f>
        <v>0</v>
      </c>
      <c r="L98" s="32"/>
      <c r="AU98" s="17" t="s">
        <v>235</v>
      </c>
    </row>
    <row r="99" spans="2:47" s="8" customFormat="1" ht="24.95" customHeight="1">
      <c r="B99" s="116"/>
      <c r="D99" s="117" t="s">
        <v>2231</v>
      </c>
      <c r="E99" s="118"/>
      <c r="F99" s="118"/>
      <c r="G99" s="118"/>
      <c r="H99" s="118"/>
      <c r="I99" s="118"/>
      <c r="J99" s="119">
        <f>J126</f>
        <v>0</v>
      </c>
      <c r="L99" s="116"/>
    </row>
    <row r="100" spans="2:47" s="9" customFormat="1" ht="19.899999999999999" customHeight="1">
      <c r="B100" s="120"/>
      <c r="D100" s="121" t="s">
        <v>2232</v>
      </c>
      <c r="E100" s="122"/>
      <c r="F100" s="122"/>
      <c r="G100" s="122"/>
      <c r="H100" s="122"/>
      <c r="I100" s="122"/>
      <c r="J100" s="123">
        <f>J127</f>
        <v>0</v>
      </c>
      <c r="L100" s="120"/>
    </row>
    <row r="101" spans="2:47" s="9" customFormat="1" ht="19.899999999999999" customHeight="1">
      <c r="B101" s="120"/>
      <c r="D101" s="121" t="s">
        <v>2233</v>
      </c>
      <c r="E101" s="122"/>
      <c r="F101" s="122"/>
      <c r="G101" s="122"/>
      <c r="H101" s="122"/>
      <c r="I101" s="122"/>
      <c r="J101" s="123">
        <f>J203</f>
        <v>0</v>
      </c>
      <c r="L101" s="120"/>
    </row>
    <row r="102" spans="2:47" s="8" customFormat="1" ht="24.95" customHeight="1">
      <c r="B102" s="116"/>
      <c r="D102" s="117" t="s">
        <v>2234</v>
      </c>
      <c r="E102" s="118"/>
      <c r="F102" s="118"/>
      <c r="G102" s="118"/>
      <c r="H102" s="118"/>
      <c r="I102" s="118"/>
      <c r="J102" s="119">
        <f>J226</f>
        <v>0</v>
      </c>
      <c r="L102" s="116"/>
    </row>
    <row r="103" spans="2:47" s="9" customFormat="1" ht="19.899999999999999" customHeight="1">
      <c r="B103" s="120"/>
      <c r="D103" s="121" t="s">
        <v>2235</v>
      </c>
      <c r="E103" s="122"/>
      <c r="F103" s="122"/>
      <c r="G103" s="122"/>
      <c r="H103" s="122"/>
      <c r="I103" s="122"/>
      <c r="J103" s="123">
        <f>J227</f>
        <v>0</v>
      </c>
      <c r="L103" s="120"/>
    </row>
    <row r="104" spans="2:47" s="1" customFormat="1" ht="21.75" customHeight="1">
      <c r="B104" s="32"/>
      <c r="L104" s="32"/>
    </row>
    <row r="105" spans="2:47" s="1" customFormat="1" ht="6.95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47" s="1" customFormat="1" ht="6.95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47" s="1" customFormat="1" ht="24.95" customHeight="1">
      <c r="B110" s="32"/>
      <c r="C110" s="21" t="s">
        <v>259</v>
      </c>
      <c r="L110" s="32"/>
    </row>
    <row r="111" spans="2:47" s="1" customFormat="1" ht="6.95" customHeight="1">
      <c r="B111" s="32"/>
      <c r="L111" s="32"/>
    </row>
    <row r="112" spans="2:47" s="1" customFormat="1" ht="12" customHeight="1">
      <c r="B112" s="32"/>
      <c r="C112" s="27" t="s">
        <v>14</v>
      </c>
      <c r="L112" s="32"/>
    </row>
    <row r="113" spans="2:65" s="1" customFormat="1" ht="26.25" customHeight="1">
      <c r="B113" s="32"/>
      <c r="E113" s="268" t="str">
        <f>E7</f>
        <v>G    Banská Bystrica - KC, stavebné úpravy- vypracovanie podkladovej štúdie verejnej práce</v>
      </c>
      <c r="F113" s="269"/>
      <c r="G113" s="269"/>
      <c r="H113" s="269"/>
      <c r="L113" s="32"/>
    </row>
    <row r="114" spans="2:65" ht="12" customHeight="1">
      <c r="B114" s="20"/>
      <c r="C114" s="27" t="s">
        <v>146</v>
      </c>
      <c r="L114" s="20"/>
    </row>
    <row r="115" spans="2:65" s="1" customFormat="1" ht="16.5" customHeight="1">
      <c r="B115" s="32"/>
      <c r="E115" s="268" t="s">
        <v>149</v>
      </c>
      <c r="F115" s="267"/>
      <c r="G115" s="267"/>
      <c r="H115" s="267"/>
      <c r="L115" s="32"/>
    </row>
    <row r="116" spans="2:65" s="1" customFormat="1" ht="12" customHeight="1">
      <c r="B116" s="32"/>
      <c r="C116" s="27" t="s">
        <v>152</v>
      </c>
      <c r="L116" s="32"/>
    </row>
    <row r="117" spans="2:65" s="1" customFormat="1" ht="16.5" customHeight="1">
      <c r="B117" s="32"/>
      <c r="E117" s="266" t="str">
        <f>E11</f>
        <v>1_5 - E 1.5 Vzduchotechnika, chladenie</v>
      </c>
      <c r="F117" s="267"/>
      <c r="G117" s="267"/>
      <c r="H117" s="267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18</v>
      </c>
      <c r="F119" s="25" t="str">
        <f>F14</f>
        <v xml:space="preserve"> </v>
      </c>
      <c r="I119" s="27" t="s">
        <v>20</v>
      </c>
      <c r="J119" s="55" t="str">
        <f>IF(J14="","",J14)</f>
        <v>3. 12. 2025</v>
      </c>
      <c r="L119" s="32"/>
    </row>
    <row r="120" spans="2:65" s="1" customFormat="1" ht="6.95" customHeight="1">
      <c r="B120" s="32"/>
      <c r="L120" s="32"/>
    </row>
    <row r="121" spans="2:65" s="1" customFormat="1" ht="25.7" customHeight="1">
      <c r="B121" s="32"/>
      <c r="C121" s="27" t="s">
        <v>22</v>
      </c>
      <c r="F121" s="25" t="str">
        <f>E17</f>
        <v>Ministerstvo vnútra SR, Pribinova 2, Bratislava</v>
      </c>
      <c r="I121" s="27" t="s">
        <v>28</v>
      </c>
      <c r="J121" s="30" t="str">
        <f>E23</f>
        <v xml:space="preserve">TEPLAN ARCHITEKT spol. s  r. o. </v>
      </c>
      <c r="L121" s="32"/>
    </row>
    <row r="122" spans="2:65" s="1" customFormat="1" ht="15.2" customHeight="1">
      <c r="B122" s="32"/>
      <c r="C122" s="27" t="s">
        <v>26</v>
      </c>
      <c r="F122" s="25" t="str">
        <f>IF(E20="","",E20)</f>
        <v>Vyplň údaj</v>
      </c>
      <c r="I122" s="27" t="s">
        <v>33</v>
      </c>
      <c r="J122" s="30" t="str">
        <f>E26</f>
        <v xml:space="preserve"> 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24"/>
      <c r="C124" s="125" t="s">
        <v>260</v>
      </c>
      <c r="D124" s="126" t="s">
        <v>60</v>
      </c>
      <c r="E124" s="126" t="s">
        <v>56</v>
      </c>
      <c r="F124" s="126" t="s">
        <v>57</v>
      </c>
      <c r="G124" s="126" t="s">
        <v>261</v>
      </c>
      <c r="H124" s="126" t="s">
        <v>262</v>
      </c>
      <c r="I124" s="126" t="s">
        <v>263</v>
      </c>
      <c r="J124" s="127" t="s">
        <v>233</v>
      </c>
      <c r="K124" s="128" t="s">
        <v>264</v>
      </c>
      <c r="L124" s="124"/>
      <c r="M124" s="62" t="s">
        <v>1</v>
      </c>
      <c r="N124" s="63" t="s">
        <v>39</v>
      </c>
      <c r="O124" s="63" t="s">
        <v>265</v>
      </c>
      <c r="P124" s="63" t="s">
        <v>266</v>
      </c>
      <c r="Q124" s="63" t="s">
        <v>267</v>
      </c>
      <c r="R124" s="63" t="s">
        <v>268</v>
      </c>
      <c r="S124" s="63" t="s">
        <v>269</v>
      </c>
      <c r="T124" s="64" t="s">
        <v>270</v>
      </c>
    </row>
    <row r="125" spans="2:65" s="1" customFormat="1" ht="22.9" customHeight="1">
      <c r="B125" s="32"/>
      <c r="C125" s="67" t="s">
        <v>234</v>
      </c>
      <c r="J125" s="129">
        <f>BK125</f>
        <v>0</v>
      </c>
      <c r="L125" s="32"/>
      <c r="M125" s="65"/>
      <c r="N125" s="56"/>
      <c r="O125" s="56"/>
      <c r="P125" s="130">
        <f>P126+P226</f>
        <v>0</v>
      </c>
      <c r="Q125" s="56"/>
      <c r="R125" s="130">
        <f>R126+R226</f>
        <v>8.6521600000000003</v>
      </c>
      <c r="S125" s="56"/>
      <c r="T125" s="131">
        <f>T126+T226</f>
        <v>0</v>
      </c>
      <c r="AT125" s="17" t="s">
        <v>74</v>
      </c>
      <c r="AU125" s="17" t="s">
        <v>235</v>
      </c>
      <c r="BK125" s="132">
        <f>BK126+BK226</f>
        <v>0</v>
      </c>
    </row>
    <row r="126" spans="2:65" s="11" customFormat="1" ht="25.9" customHeight="1">
      <c r="B126" s="133"/>
      <c r="D126" s="134" t="s">
        <v>74</v>
      </c>
      <c r="E126" s="135" t="s">
        <v>2014</v>
      </c>
      <c r="F126" s="135" t="s">
        <v>2236</v>
      </c>
      <c r="I126" s="136"/>
      <c r="J126" s="137">
        <f>BK126</f>
        <v>0</v>
      </c>
      <c r="L126" s="133"/>
      <c r="M126" s="138"/>
      <c r="P126" s="139">
        <f>P127+P203</f>
        <v>0</v>
      </c>
      <c r="R126" s="139">
        <f>R127+R203</f>
        <v>8.6521600000000003</v>
      </c>
      <c r="T126" s="140">
        <f>T127+T203</f>
        <v>0</v>
      </c>
      <c r="AR126" s="134" t="s">
        <v>82</v>
      </c>
      <c r="AT126" s="141" t="s">
        <v>74</v>
      </c>
      <c r="AU126" s="141" t="s">
        <v>75</v>
      </c>
      <c r="AY126" s="134" t="s">
        <v>273</v>
      </c>
      <c r="BK126" s="142">
        <f>BK127+BK203</f>
        <v>0</v>
      </c>
    </row>
    <row r="127" spans="2:65" s="11" customFormat="1" ht="22.9" customHeight="1">
      <c r="B127" s="133"/>
      <c r="D127" s="134" t="s">
        <v>74</v>
      </c>
      <c r="E127" s="172" t="s">
        <v>2237</v>
      </c>
      <c r="F127" s="172" t="s">
        <v>2238</v>
      </c>
      <c r="I127" s="136"/>
      <c r="J127" s="173">
        <f>BK127</f>
        <v>0</v>
      </c>
      <c r="L127" s="133"/>
      <c r="M127" s="138"/>
      <c r="P127" s="139">
        <f>SUM(P128:P202)</f>
        <v>0</v>
      </c>
      <c r="R127" s="139">
        <f>SUM(R128:R202)</f>
        <v>8.0831599999999995</v>
      </c>
      <c r="T127" s="140">
        <f>SUM(T128:T202)</f>
        <v>0</v>
      </c>
      <c r="AR127" s="134" t="s">
        <v>82</v>
      </c>
      <c r="AT127" s="141" t="s">
        <v>74</v>
      </c>
      <c r="AU127" s="141" t="s">
        <v>82</v>
      </c>
      <c r="AY127" s="134" t="s">
        <v>273</v>
      </c>
      <c r="BK127" s="142">
        <f>SUM(BK128:BK202)</f>
        <v>0</v>
      </c>
    </row>
    <row r="128" spans="2:65" s="1" customFormat="1" ht="44.25" customHeight="1">
      <c r="B128" s="143"/>
      <c r="C128" s="188" t="s">
        <v>82</v>
      </c>
      <c r="D128" s="188" t="s">
        <v>523</v>
      </c>
      <c r="E128" s="189" t="s">
        <v>2239</v>
      </c>
      <c r="F128" s="190" t="s">
        <v>2240</v>
      </c>
      <c r="G128" s="191" t="s">
        <v>2241</v>
      </c>
      <c r="H128" s="192">
        <v>1</v>
      </c>
      <c r="I128" s="193"/>
      <c r="J128" s="194">
        <f t="shared" ref="J128:J159" si="0">ROUND(I128*H128,2)</f>
        <v>0</v>
      </c>
      <c r="K128" s="195"/>
      <c r="L128" s="196"/>
      <c r="M128" s="197" t="s">
        <v>1</v>
      </c>
      <c r="N128" s="198" t="s">
        <v>41</v>
      </c>
      <c r="P128" s="154">
        <f t="shared" ref="P128:P159" si="1">O128*H128</f>
        <v>0</v>
      </c>
      <c r="Q128" s="154">
        <v>0.501</v>
      </c>
      <c r="R128" s="154">
        <f t="shared" ref="R128:R159" si="2">Q128*H128</f>
        <v>0.501</v>
      </c>
      <c r="S128" s="154">
        <v>0</v>
      </c>
      <c r="T128" s="155">
        <f t="shared" ref="T128:T159" si="3">S128*H128</f>
        <v>0</v>
      </c>
      <c r="AR128" s="156" t="s">
        <v>449</v>
      </c>
      <c r="AT128" s="156" t="s">
        <v>523</v>
      </c>
      <c r="AU128" s="156" t="s">
        <v>88</v>
      </c>
      <c r="AY128" s="17" t="s">
        <v>273</v>
      </c>
      <c r="BE128" s="157">
        <f t="shared" ref="BE128:BE159" si="4">IF(N128="základná",J128,0)</f>
        <v>0</v>
      </c>
      <c r="BF128" s="157">
        <f t="shared" ref="BF128:BF159" si="5">IF(N128="znížená",J128,0)</f>
        <v>0</v>
      </c>
      <c r="BG128" s="157">
        <f t="shared" ref="BG128:BG159" si="6">IF(N128="zákl. prenesená",J128,0)</f>
        <v>0</v>
      </c>
      <c r="BH128" s="157">
        <f t="shared" ref="BH128:BH159" si="7">IF(N128="zníž. prenesená",J128,0)</f>
        <v>0</v>
      </c>
      <c r="BI128" s="157">
        <f t="shared" ref="BI128:BI159" si="8">IF(N128="nulová",J128,0)</f>
        <v>0</v>
      </c>
      <c r="BJ128" s="17" t="s">
        <v>88</v>
      </c>
      <c r="BK128" s="157">
        <f t="shared" ref="BK128:BK159" si="9">ROUND(I128*H128,2)</f>
        <v>0</v>
      </c>
      <c r="BL128" s="17" t="s">
        <v>375</v>
      </c>
      <c r="BM128" s="156" t="s">
        <v>88</v>
      </c>
    </row>
    <row r="129" spans="2:65" s="1" customFormat="1" ht="21.75" customHeight="1">
      <c r="B129" s="143"/>
      <c r="C129" s="188" t="s">
        <v>88</v>
      </c>
      <c r="D129" s="188" t="s">
        <v>523</v>
      </c>
      <c r="E129" s="189" t="s">
        <v>2242</v>
      </c>
      <c r="F129" s="190" t="s">
        <v>2243</v>
      </c>
      <c r="G129" s="191" t="s">
        <v>1134</v>
      </c>
      <c r="H129" s="192">
        <v>5</v>
      </c>
      <c r="I129" s="193"/>
      <c r="J129" s="194">
        <f t="shared" si="0"/>
        <v>0</v>
      </c>
      <c r="K129" s="195"/>
      <c r="L129" s="196"/>
      <c r="M129" s="197" t="s">
        <v>1</v>
      </c>
      <c r="N129" s="198" t="s">
        <v>41</v>
      </c>
      <c r="P129" s="154">
        <f t="shared" si="1"/>
        <v>0</v>
      </c>
      <c r="Q129" s="154">
        <v>1.8E-3</v>
      </c>
      <c r="R129" s="154">
        <f t="shared" si="2"/>
        <v>8.9999999999999993E-3</v>
      </c>
      <c r="S129" s="154">
        <v>0</v>
      </c>
      <c r="T129" s="155">
        <f t="shared" si="3"/>
        <v>0</v>
      </c>
      <c r="AR129" s="156" t="s">
        <v>449</v>
      </c>
      <c r="AT129" s="156" t="s">
        <v>523</v>
      </c>
      <c r="AU129" s="156" t="s">
        <v>88</v>
      </c>
      <c r="AY129" s="17" t="s">
        <v>273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7" t="s">
        <v>88</v>
      </c>
      <c r="BK129" s="157">
        <f t="shared" si="9"/>
        <v>0</v>
      </c>
      <c r="BL129" s="17" t="s">
        <v>375</v>
      </c>
      <c r="BM129" s="156" t="s">
        <v>126</v>
      </c>
    </row>
    <row r="130" spans="2:65" s="1" customFormat="1" ht="16.5" customHeight="1">
      <c r="B130" s="143"/>
      <c r="C130" s="188" t="s">
        <v>104</v>
      </c>
      <c r="D130" s="188" t="s">
        <v>523</v>
      </c>
      <c r="E130" s="189" t="s">
        <v>2244</v>
      </c>
      <c r="F130" s="190" t="s">
        <v>2245</v>
      </c>
      <c r="G130" s="191" t="s">
        <v>1134</v>
      </c>
      <c r="H130" s="192">
        <v>1</v>
      </c>
      <c r="I130" s="193"/>
      <c r="J130" s="194">
        <f t="shared" si="0"/>
        <v>0</v>
      </c>
      <c r="K130" s="195"/>
      <c r="L130" s="196"/>
      <c r="M130" s="197" t="s">
        <v>1</v>
      </c>
      <c r="N130" s="198" t="s">
        <v>41</v>
      </c>
      <c r="P130" s="154">
        <f t="shared" si="1"/>
        <v>0</v>
      </c>
      <c r="Q130" s="154">
        <v>2.5000000000000001E-3</v>
      </c>
      <c r="R130" s="154">
        <f t="shared" si="2"/>
        <v>2.5000000000000001E-3</v>
      </c>
      <c r="S130" s="154">
        <v>0</v>
      </c>
      <c r="T130" s="155">
        <f t="shared" si="3"/>
        <v>0</v>
      </c>
      <c r="AR130" s="156" t="s">
        <v>449</v>
      </c>
      <c r="AT130" s="156" t="s">
        <v>523</v>
      </c>
      <c r="AU130" s="156" t="s">
        <v>88</v>
      </c>
      <c r="AY130" s="17" t="s">
        <v>273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7" t="s">
        <v>88</v>
      </c>
      <c r="BK130" s="157">
        <f t="shared" si="9"/>
        <v>0</v>
      </c>
      <c r="BL130" s="17" t="s">
        <v>375</v>
      </c>
      <c r="BM130" s="156" t="s">
        <v>321</v>
      </c>
    </row>
    <row r="131" spans="2:65" s="1" customFormat="1" ht="16.5" customHeight="1">
      <c r="B131" s="143"/>
      <c r="C131" s="188" t="s">
        <v>126</v>
      </c>
      <c r="D131" s="188" t="s">
        <v>523</v>
      </c>
      <c r="E131" s="189" t="s">
        <v>2246</v>
      </c>
      <c r="F131" s="190" t="s">
        <v>2247</v>
      </c>
      <c r="G131" s="191" t="s">
        <v>1134</v>
      </c>
      <c r="H131" s="192">
        <v>5</v>
      </c>
      <c r="I131" s="193"/>
      <c r="J131" s="194">
        <f t="shared" si="0"/>
        <v>0</v>
      </c>
      <c r="K131" s="195"/>
      <c r="L131" s="196"/>
      <c r="M131" s="197" t="s">
        <v>1</v>
      </c>
      <c r="N131" s="198" t="s">
        <v>41</v>
      </c>
      <c r="P131" s="154">
        <f t="shared" si="1"/>
        <v>0</v>
      </c>
      <c r="Q131" s="154">
        <v>1E-3</v>
      </c>
      <c r="R131" s="154">
        <f t="shared" si="2"/>
        <v>5.0000000000000001E-3</v>
      </c>
      <c r="S131" s="154">
        <v>0</v>
      </c>
      <c r="T131" s="155">
        <f t="shared" si="3"/>
        <v>0</v>
      </c>
      <c r="AR131" s="156" t="s">
        <v>449</v>
      </c>
      <c r="AT131" s="156" t="s">
        <v>523</v>
      </c>
      <c r="AU131" s="156" t="s">
        <v>88</v>
      </c>
      <c r="AY131" s="17" t="s">
        <v>273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88</v>
      </c>
      <c r="BK131" s="157">
        <f t="shared" si="9"/>
        <v>0</v>
      </c>
      <c r="BL131" s="17" t="s">
        <v>375</v>
      </c>
      <c r="BM131" s="156" t="s">
        <v>330</v>
      </c>
    </row>
    <row r="132" spans="2:65" s="1" customFormat="1" ht="24.2" customHeight="1">
      <c r="B132" s="143"/>
      <c r="C132" s="188" t="s">
        <v>315</v>
      </c>
      <c r="D132" s="188" t="s">
        <v>523</v>
      </c>
      <c r="E132" s="189" t="s">
        <v>2248</v>
      </c>
      <c r="F132" s="190" t="s">
        <v>2249</v>
      </c>
      <c r="G132" s="191" t="s">
        <v>1134</v>
      </c>
      <c r="H132" s="192">
        <v>1</v>
      </c>
      <c r="I132" s="193"/>
      <c r="J132" s="194">
        <f t="shared" si="0"/>
        <v>0</v>
      </c>
      <c r="K132" s="195"/>
      <c r="L132" s="196"/>
      <c r="M132" s="197" t="s">
        <v>1</v>
      </c>
      <c r="N132" s="198" t="s">
        <v>41</v>
      </c>
      <c r="P132" s="154">
        <f t="shared" si="1"/>
        <v>0</v>
      </c>
      <c r="Q132" s="154">
        <v>1.7999999999999999E-2</v>
      </c>
      <c r="R132" s="154">
        <f t="shared" si="2"/>
        <v>1.7999999999999999E-2</v>
      </c>
      <c r="S132" s="154">
        <v>0</v>
      </c>
      <c r="T132" s="155">
        <f t="shared" si="3"/>
        <v>0</v>
      </c>
      <c r="AR132" s="156" t="s">
        <v>449</v>
      </c>
      <c r="AT132" s="156" t="s">
        <v>523</v>
      </c>
      <c r="AU132" s="156" t="s">
        <v>88</v>
      </c>
      <c r="AY132" s="17" t="s">
        <v>273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7" t="s">
        <v>88</v>
      </c>
      <c r="BK132" s="157">
        <f t="shared" si="9"/>
        <v>0</v>
      </c>
      <c r="BL132" s="17" t="s">
        <v>375</v>
      </c>
      <c r="BM132" s="156" t="s">
        <v>341</v>
      </c>
    </row>
    <row r="133" spans="2:65" s="1" customFormat="1" ht="16.5" customHeight="1">
      <c r="B133" s="143"/>
      <c r="C133" s="188" t="s">
        <v>321</v>
      </c>
      <c r="D133" s="188" t="s">
        <v>523</v>
      </c>
      <c r="E133" s="189" t="s">
        <v>2250</v>
      </c>
      <c r="F133" s="190" t="s">
        <v>2251</v>
      </c>
      <c r="G133" s="191" t="s">
        <v>1134</v>
      </c>
      <c r="H133" s="192">
        <v>1</v>
      </c>
      <c r="I133" s="193"/>
      <c r="J133" s="194">
        <f t="shared" si="0"/>
        <v>0</v>
      </c>
      <c r="K133" s="195"/>
      <c r="L133" s="196"/>
      <c r="M133" s="197" t="s">
        <v>1</v>
      </c>
      <c r="N133" s="198" t="s">
        <v>41</v>
      </c>
      <c r="P133" s="154">
        <f t="shared" si="1"/>
        <v>0</v>
      </c>
      <c r="Q133" s="154">
        <v>4.0000000000000001E-3</v>
      </c>
      <c r="R133" s="154">
        <f t="shared" si="2"/>
        <v>4.0000000000000001E-3</v>
      </c>
      <c r="S133" s="154">
        <v>0</v>
      </c>
      <c r="T133" s="155">
        <f t="shared" si="3"/>
        <v>0</v>
      </c>
      <c r="AR133" s="156" t="s">
        <v>449</v>
      </c>
      <c r="AT133" s="156" t="s">
        <v>523</v>
      </c>
      <c r="AU133" s="156" t="s">
        <v>88</v>
      </c>
      <c r="AY133" s="17" t="s">
        <v>273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88</v>
      </c>
      <c r="BK133" s="157">
        <f t="shared" si="9"/>
        <v>0</v>
      </c>
      <c r="BL133" s="17" t="s">
        <v>375</v>
      </c>
      <c r="BM133" s="156" t="s">
        <v>351</v>
      </c>
    </row>
    <row r="134" spans="2:65" s="1" customFormat="1" ht="16.5" customHeight="1">
      <c r="B134" s="143"/>
      <c r="C134" s="188" t="s">
        <v>325</v>
      </c>
      <c r="D134" s="188" t="s">
        <v>523</v>
      </c>
      <c r="E134" s="189" t="s">
        <v>2252</v>
      </c>
      <c r="F134" s="190" t="s">
        <v>2253</v>
      </c>
      <c r="G134" s="191" t="s">
        <v>1134</v>
      </c>
      <c r="H134" s="192">
        <v>1</v>
      </c>
      <c r="I134" s="193"/>
      <c r="J134" s="194">
        <f t="shared" si="0"/>
        <v>0</v>
      </c>
      <c r="K134" s="195"/>
      <c r="L134" s="196"/>
      <c r="M134" s="197" t="s">
        <v>1</v>
      </c>
      <c r="N134" s="198" t="s">
        <v>41</v>
      </c>
      <c r="P134" s="154">
        <f t="shared" si="1"/>
        <v>0</v>
      </c>
      <c r="Q134" s="154">
        <v>4.0000000000000001E-3</v>
      </c>
      <c r="R134" s="154">
        <f t="shared" si="2"/>
        <v>4.0000000000000001E-3</v>
      </c>
      <c r="S134" s="154">
        <v>0</v>
      </c>
      <c r="T134" s="155">
        <f t="shared" si="3"/>
        <v>0</v>
      </c>
      <c r="AR134" s="156" t="s">
        <v>449</v>
      </c>
      <c r="AT134" s="156" t="s">
        <v>523</v>
      </c>
      <c r="AU134" s="156" t="s">
        <v>88</v>
      </c>
      <c r="AY134" s="17" t="s">
        <v>273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88</v>
      </c>
      <c r="BK134" s="157">
        <f t="shared" si="9"/>
        <v>0</v>
      </c>
      <c r="BL134" s="17" t="s">
        <v>375</v>
      </c>
      <c r="BM134" s="156" t="s">
        <v>165</v>
      </c>
    </row>
    <row r="135" spans="2:65" s="1" customFormat="1" ht="24.2" customHeight="1">
      <c r="B135" s="143"/>
      <c r="C135" s="188" t="s">
        <v>330</v>
      </c>
      <c r="D135" s="188" t="s">
        <v>523</v>
      </c>
      <c r="E135" s="189" t="s">
        <v>2254</v>
      </c>
      <c r="F135" s="190" t="s">
        <v>2255</v>
      </c>
      <c r="G135" s="191" t="s">
        <v>1134</v>
      </c>
      <c r="H135" s="192">
        <v>2</v>
      </c>
      <c r="I135" s="193"/>
      <c r="J135" s="194">
        <f t="shared" si="0"/>
        <v>0</v>
      </c>
      <c r="K135" s="195"/>
      <c r="L135" s="196"/>
      <c r="M135" s="197" t="s">
        <v>1</v>
      </c>
      <c r="N135" s="198" t="s">
        <v>41</v>
      </c>
      <c r="P135" s="154">
        <f t="shared" si="1"/>
        <v>0</v>
      </c>
      <c r="Q135" s="154">
        <v>0.01</v>
      </c>
      <c r="R135" s="154">
        <f t="shared" si="2"/>
        <v>0.02</v>
      </c>
      <c r="S135" s="154">
        <v>0</v>
      </c>
      <c r="T135" s="155">
        <f t="shared" si="3"/>
        <v>0</v>
      </c>
      <c r="AR135" s="156" t="s">
        <v>449</v>
      </c>
      <c r="AT135" s="156" t="s">
        <v>523</v>
      </c>
      <c r="AU135" s="156" t="s">
        <v>88</v>
      </c>
      <c r="AY135" s="17" t="s">
        <v>273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88</v>
      </c>
      <c r="BK135" s="157">
        <f t="shared" si="9"/>
        <v>0</v>
      </c>
      <c r="BL135" s="17" t="s">
        <v>375</v>
      </c>
      <c r="BM135" s="156" t="s">
        <v>375</v>
      </c>
    </row>
    <row r="136" spans="2:65" s="1" customFormat="1" ht="16.5" customHeight="1">
      <c r="B136" s="143"/>
      <c r="C136" s="188" t="s">
        <v>335</v>
      </c>
      <c r="D136" s="188" t="s">
        <v>523</v>
      </c>
      <c r="E136" s="189" t="s">
        <v>2256</v>
      </c>
      <c r="F136" s="190" t="s">
        <v>2257</v>
      </c>
      <c r="G136" s="191" t="s">
        <v>1134</v>
      </c>
      <c r="H136" s="192">
        <v>2</v>
      </c>
      <c r="I136" s="193"/>
      <c r="J136" s="194">
        <f t="shared" si="0"/>
        <v>0</v>
      </c>
      <c r="K136" s="195"/>
      <c r="L136" s="196"/>
      <c r="M136" s="197" t="s">
        <v>1</v>
      </c>
      <c r="N136" s="198" t="s">
        <v>41</v>
      </c>
      <c r="P136" s="154">
        <f t="shared" si="1"/>
        <v>0</v>
      </c>
      <c r="Q136" s="154">
        <v>4.0000000000000001E-3</v>
      </c>
      <c r="R136" s="154">
        <f t="shared" si="2"/>
        <v>8.0000000000000002E-3</v>
      </c>
      <c r="S136" s="154">
        <v>0</v>
      </c>
      <c r="T136" s="155">
        <f t="shared" si="3"/>
        <v>0</v>
      </c>
      <c r="AR136" s="156" t="s">
        <v>449</v>
      </c>
      <c r="AT136" s="156" t="s">
        <v>523</v>
      </c>
      <c r="AU136" s="156" t="s">
        <v>88</v>
      </c>
      <c r="AY136" s="17" t="s">
        <v>273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88</v>
      </c>
      <c r="BK136" s="157">
        <f t="shared" si="9"/>
        <v>0</v>
      </c>
      <c r="BL136" s="17" t="s">
        <v>375</v>
      </c>
      <c r="BM136" s="156" t="s">
        <v>386</v>
      </c>
    </row>
    <row r="137" spans="2:65" s="1" customFormat="1" ht="16.5" customHeight="1">
      <c r="B137" s="143"/>
      <c r="C137" s="188" t="s">
        <v>341</v>
      </c>
      <c r="D137" s="188" t="s">
        <v>523</v>
      </c>
      <c r="E137" s="189" t="s">
        <v>2258</v>
      </c>
      <c r="F137" s="190" t="s">
        <v>2259</v>
      </c>
      <c r="G137" s="191" t="s">
        <v>1134</v>
      </c>
      <c r="H137" s="192">
        <v>2</v>
      </c>
      <c r="I137" s="193"/>
      <c r="J137" s="194">
        <f t="shared" si="0"/>
        <v>0</v>
      </c>
      <c r="K137" s="195"/>
      <c r="L137" s="196"/>
      <c r="M137" s="197" t="s">
        <v>1</v>
      </c>
      <c r="N137" s="198" t="s">
        <v>41</v>
      </c>
      <c r="P137" s="154">
        <f t="shared" si="1"/>
        <v>0</v>
      </c>
      <c r="Q137" s="154">
        <v>4.0000000000000001E-3</v>
      </c>
      <c r="R137" s="154">
        <f t="shared" si="2"/>
        <v>8.0000000000000002E-3</v>
      </c>
      <c r="S137" s="154">
        <v>0</v>
      </c>
      <c r="T137" s="155">
        <f t="shared" si="3"/>
        <v>0</v>
      </c>
      <c r="AR137" s="156" t="s">
        <v>449</v>
      </c>
      <c r="AT137" s="156" t="s">
        <v>523</v>
      </c>
      <c r="AU137" s="156" t="s">
        <v>88</v>
      </c>
      <c r="AY137" s="17" t="s">
        <v>273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88</v>
      </c>
      <c r="BK137" s="157">
        <f t="shared" si="9"/>
        <v>0</v>
      </c>
      <c r="BL137" s="17" t="s">
        <v>375</v>
      </c>
      <c r="BM137" s="156" t="s">
        <v>394</v>
      </c>
    </row>
    <row r="138" spans="2:65" s="1" customFormat="1" ht="16.5" customHeight="1">
      <c r="B138" s="143"/>
      <c r="C138" s="188" t="s">
        <v>347</v>
      </c>
      <c r="D138" s="188" t="s">
        <v>523</v>
      </c>
      <c r="E138" s="189" t="s">
        <v>2260</v>
      </c>
      <c r="F138" s="190" t="s">
        <v>2261</v>
      </c>
      <c r="G138" s="191" t="s">
        <v>1134</v>
      </c>
      <c r="H138" s="192">
        <v>1</v>
      </c>
      <c r="I138" s="193"/>
      <c r="J138" s="194">
        <f t="shared" si="0"/>
        <v>0</v>
      </c>
      <c r="K138" s="195"/>
      <c r="L138" s="196"/>
      <c r="M138" s="197" t="s">
        <v>1</v>
      </c>
      <c r="N138" s="198" t="s">
        <v>41</v>
      </c>
      <c r="P138" s="154">
        <f t="shared" si="1"/>
        <v>0</v>
      </c>
      <c r="Q138" s="154">
        <v>2.1999999999999999E-2</v>
      </c>
      <c r="R138" s="154">
        <f t="shared" si="2"/>
        <v>2.1999999999999999E-2</v>
      </c>
      <c r="S138" s="154">
        <v>0</v>
      </c>
      <c r="T138" s="155">
        <f t="shared" si="3"/>
        <v>0</v>
      </c>
      <c r="AR138" s="156" t="s">
        <v>449</v>
      </c>
      <c r="AT138" s="156" t="s">
        <v>523</v>
      </c>
      <c r="AU138" s="156" t="s">
        <v>88</v>
      </c>
      <c r="AY138" s="17" t="s">
        <v>273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88</v>
      </c>
      <c r="BK138" s="157">
        <f t="shared" si="9"/>
        <v>0</v>
      </c>
      <c r="BL138" s="17" t="s">
        <v>375</v>
      </c>
      <c r="BM138" s="156" t="s">
        <v>402</v>
      </c>
    </row>
    <row r="139" spans="2:65" s="1" customFormat="1" ht="16.5" customHeight="1">
      <c r="B139" s="143"/>
      <c r="C139" s="188" t="s">
        <v>351</v>
      </c>
      <c r="D139" s="188" t="s">
        <v>523</v>
      </c>
      <c r="E139" s="189" t="s">
        <v>2262</v>
      </c>
      <c r="F139" s="190" t="s">
        <v>2263</v>
      </c>
      <c r="G139" s="191" t="s">
        <v>1134</v>
      </c>
      <c r="H139" s="192">
        <v>1</v>
      </c>
      <c r="I139" s="193"/>
      <c r="J139" s="194">
        <f t="shared" si="0"/>
        <v>0</v>
      </c>
      <c r="K139" s="195"/>
      <c r="L139" s="196"/>
      <c r="M139" s="197" t="s">
        <v>1</v>
      </c>
      <c r="N139" s="198" t="s">
        <v>41</v>
      </c>
      <c r="P139" s="154">
        <f t="shared" si="1"/>
        <v>0</v>
      </c>
      <c r="Q139" s="154">
        <v>2.1999999999999999E-2</v>
      </c>
      <c r="R139" s="154">
        <f t="shared" si="2"/>
        <v>2.1999999999999999E-2</v>
      </c>
      <c r="S139" s="154">
        <v>0</v>
      </c>
      <c r="T139" s="155">
        <f t="shared" si="3"/>
        <v>0</v>
      </c>
      <c r="AR139" s="156" t="s">
        <v>449</v>
      </c>
      <c r="AT139" s="156" t="s">
        <v>523</v>
      </c>
      <c r="AU139" s="156" t="s">
        <v>88</v>
      </c>
      <c r="AY139" s="17" t="s">
        <v>273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88</v>
      </c>
      <c r="BK139" s="157">
        <f t="shared" si="9"/>
        <v>0</v>
      </c>
      <c r="BL139" s="17" t="s">
        <v>375</v>
      </c>
      <c r="BM139" s="156" t="s">
        <v>409</v>
      </c>
    </row>
    <row r="140" spans="2:65" s="1" customFormat="1" ht="16.5" customHeight="1">
      <c r="B140" s="143"/>
      <c r="C140" s="188" t="s">
        <v>355</v>
      </c>
      <c r="D140" s="188" t="s">
        <v>523</v>
      </c>
      <c r="E140" s="189" t="s">
        <v>2264</v>
      </c>
      <c r="F140" s="190" t="s">
        <v>2265</v>
      </c>
      <c r="G140" s="191" t="s">
        <v>1134</v>
      </c>
      <c r="H140" s="192">
        <v>2</v>
      </c>
      <c r="I140" s="193"/>
      <c r="J140" s="194">
        <f t="shared" si="0"/>
        <v>0</v>
      </c>
      <c r="K140" s="195"/>
      <c r="L140" s="196"/>
      <c r="M140" s="197" t="s">
        <v>1</v>
      </c>
      <c r="N140" s="198" t="s">
        <v>41</v>
      </c>
      <c r="P140" s="154">
        <f t="shared" si="1"/>
        <v>0</v>
      </c>
      <c r="Q140" s="154">
        <v>8.0000000000000002E-3</v>
      </c>
      <c r="R140" s="154">
        <f t="shared" si="2"/>
        <v>1.6E-2</v>
      </c>
      <c r="S140" s="154">
        <v>0</v>
      </c>
      <c r="T140" s="155">
        <f t="shared" si="3"/>
        <v>0</v>
      </c>
      <c r="AR140" s="156" t="s">
        <v>449</v>
      </c>
      <c r="AT140" s="156" t="s">
        <v>523</v>
      </c>
      <c r="AU140" s="156" t="s">
        <v>88</v>
      </c>
      <c r="AY140" s="17" t="s">
        <v>273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88</v>
      </c>
      <c r="BK140" s="157">
        <f t="shared" si="9"/>
        <v>0</v>
      </c>
      <c r="BL140" s="17" t="s">
        <v>375</v>
      </c>
      <c r="BM140" s="156" t="s">
        <v>417</v>
      </c>
    </row>
    <row r="141" spans="2:65" s="1" customFormat="1" ht="16.5" customHeight="1">
      <c r="B141" s="143"/>
      <c r="C141" s="188" t="s">
        <v>165</v>
      </c>
      <c r="D141" s="188" t="s">
        <v>523</v>
      </c>
      <c r="E141" s="189" t="s">
        <v>2266</v>
      </c>
      <c r="F141" s="190" t="s">
        <v>2267</v>
      </c>
      <c r="G141" s="191" t="s">
        <v>1134</v>
      </c>
      <c r="H141" s="192">
        <v>2</v>
      </c>
      <c r="I141" s="193"/>
      <c r="J141" s="194">
        <f t="shared" si="0"/>
        <v>0</v>
      </c>
      <c r="K141" s="195"/>
      <c r="L141" s="196"/>
      <c r="M141" s="197" t="s">
        <v>1</v>
      </c>
      <c r="N141" s="198" t="s">
        <v>41</v>
      </c>
      <c r="P141" s="154">
        <f t="shared" si="1"/>
        <v>0</v>
      </c>
      <c r="Q141" s="154">
        <v>2E-3</v>
      </c>
      <c r="R141" s="154">
        <f t="shared" si="2"/>
        <v>4.0000000000000001E-3</v>
      </c>
      <c r="S141" s="154">
        <v>0</v>
      </c>
      <c r="T141" s="155">
        <f t="shared" si="3"/>
        <v>0</v>
      </c>
      <c r="AR141" s="156" t="s">
        <v>449</v>
      </c>
      <c r="AT141" s="156" t="s">
        <v>523</v>
      </c>
      <c r="AU141" s="156" t="s">
        <v>88</v>
      </c>
      <c r="AY141" s="17" t="s">
        <v>273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7" t="s">
        <v>88</v>
      </c>
      <c r="BK141" s="157">
        <f t="shared" si="9"/>
        <v>0</v>
      </c>
      <c r="BL141" s="17" t="s">
        <v>375</v>
      </c>
      <c r="BM141" s="156" t="s">
        <v>422</v>
      </c>
    </row>
    <row r="142" spans="2:65" s="1" customFormat="1" ht="16.5" customHeight="1">
      <c r="B142" s="143"/>
      <c r="C142" s="188" t="s">
        <v>371</v>
      </c>
      <c r="D142" s="188" t="s">
        <v>523</v>
      </c>
      <c r="E142" s="189" t="s">
        <v>2268</v>
      </c>
      <c r="F142" s="190" t="s">
        <v>2269</v>
      </c>
      <c r="G142" s="191" t="s">
        <v>1134</v>
      </c>
      <c r="H142" s="192">
        <v>7</v>
      </c>
      <c r="I142" s="193"/>
      <c r="J142" s="194">
        <f t="shared" si="0"/>
        <v>0</v>
      </c>
      <c r="K142" s="195"/>
      <c r="L142" s="196"/>
      <c r="M142" s="197" t="s">
        <v>1</v>
      </c>
      <c r="N142" s="198" t="s">
        <v>41</v>
      </c>
      <c r="P142" s="154">
        <f t="shared" si="1"/>
        <v>0</v>
      </c>
      <c r="Q142" s="154">
        <v>1.1999999999999999E-3</v>
      </c>
      <c r="R142" s="154">
        <f t="shared" si="2"/>
        <v>8.3999999999999995E-3</v>
      </c>
      <c r="S142" s="154">
        <v>0</v>
      </c>
      <c r="T142" s="155">
        <f t="shared" si="3"/>
        <v>0</v>
      </c>
      <c r="AR142" s="156" t="s">
        <v>449</v>
      </c>
      <c r="AT142" s="156" t="s">
        <v>523</v>
      </c>
      <c r="AU142" s="156" t="s">
        <v>88</v>
      </c>
      <c r="AY142" s="17" t="s">
        <v>273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88</v>
      </c>
      <c r="BK142" s="157">
        <f t="shared" si="9"/>
        <v>0</v>
      </c>
      <c r="BL142" s="17" t="s">
        <v>375</v>
      </c>
      <c r="BM142" s="156" t="s">
        <v>444</v>
      </c>
    </row>
    <row r="143" spans="2:65" s="1" customFormat="1" ht="16.5" customHeight="1">
      <c r="B143" s="143"/>
      <c r="C143" s="188" t="s">
        <v>375</v>
      </c>
      <c r="D143" s="188" t="s">
        <v>523</v>
      </c>
      <c r="E143" s="189" t="s">
        <v>2270</v>
      </c>
      <c r="F143" s="190" t="s">
        <v>2271</v>
      </c>
      <c r="G143" s="191" t="s">
        <v>1134</v>
      </c>
      <c r="H143" s="192">
        <v>19</v>
      </c>
      <c r="I143" s="193"/>
      <c r="J143" s="194">
        <f t="shared" si="0"/>
        <v>0</v>
      </c>
      <c r="K143" s="195"/>
      <c r="L143" s="196"/>
      <c r="M143" s="197" t="s">
        <v>1</v>
      </c>
      <c r="N143" s="198" t="s">
        <v>41</v>
      </c>
      <c r="P143" s="154">
        <f t="shared" si="1"/>
        <v>0</v>
      </c>
      <c r="Q143" s="154">
        <v>1.5E-3</v>
      </c>
      <c r="R143" s="154">
        <f t="shared" si="2"/>
        <v>2.8500000000000001E-2</v>
      </c>
      <c r="S143" s="154">
        <v>0</v>
      </c>
      <c r="T143" s="155">
        <f t="shared" si="3"/>
        <v>0</v>
      </c>
      <c r="AR143" s="156" t="s">
        <v>449</v>
      </c>
      <c r="AT143" s="156" t="s">
        <v>523</v>
      </c>
      <c r="AU143" s="156" t="s">
        <v>88</v>
      </c>
      <c r="AY143" s="17" t="s">
        <v>273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88</v>
      </c>
      <c r="BK143" s="157">
        <f t="shared" si="9"/>
        <v>0</v>
      </c>
      <c r="BL143" s="17" t="s">
        <v>375</v>
      </c>
      <c r="BM143" s="156" t="s">
        <v>449</v>
      </c>
    </row>
    <row r="144" spans="2:65" s="1" customFormat="1" ht="16.5" customHeight="1">
      <c r="B144" s="143"/>
      <c r="C144" s="188" t="s">
        <v>382</v>
      </c>
      <c r="D144" s="188" t="s">
        <v>523</v>
      </c>
      <c r="E144" s="189" t="s">
        <v>2272</v>
      </c>
      <c r="F144" s="190" t="s">
        <v>2273</v>
      </c>
      <c r="G144" s="191" t="s">
        <v>1134</v>
      </c>
      <c r="H144" s="192">
        <v>2</v>
      </c>
      <c r="I144" s="193"/>
      <c r="J144" s="194">
        <f t="shared" si="0"/>
        <v>0</v>
      </c>
      <c r="K144" s="195"/>
      <c r="L144" s="196"/>
      <c r="M144" s="197" t="s">
        <v>1</v>
      </c>
      <c r="N144" s="198" t="s">
        <v>41</v>
      </c>
      <c r="P144" s="154">
        <f t="shared" si="1"/>
        <v>0</v>
      </c>
      <c r="Q144" s="154">
        <v>3.8E-3</v>
      </c>
      <c r="R144" s="154">
        <f t="shared" si="2"/>
        <v>7.6E-3</v>
      </c>
      <c r="S144" s="154">
        <v>0</v>
      </c>
      <c r="T144" s="155">
        <f t="shared" si="3"/>
        <v>0</v>
      </c>
      <c r="AR144" s="156" t="s">
        <v>449</v>
      </c>
      <c r="AT144" s="156" t="s">
        <v>523</v>
      </c>
      <c r="AU144" s="156" t="s">
        <v>88</v>
      </c>
      <c r="AY144" s="17" t="s">
        <v>273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7" t="s">
        <v>88</v>
      </c>
      <c r="BK144" s="157">
        <f t="shared" si="9"/>
        <v>0</v>
      </c>
      <c r="BL144" s="17" t="s">
        <v>375</v>
      </c>
      <c r="BM144" s="156" t="s">
        <v>482</v>
      </c>
    </row>
    <row r="145" spans="2:65" s="1" customFormat="1" ht="16.5" customHeight="1">
      <c r="B145" s="143"/>
      <c r="C145" s="188" t="s">
        <v>386</v>
      </c>
      <c r="D145" s="188" t="s">
        <v>523</v>
      </c>
      <c r="E145" s="189" t="s">
        <v>2274</v>
      </c>
      <c r="F145" s="190" t="s">
        <v>2275</v>
      </c>
      <c r="G145" s="191" t="s">
        <v>1134</v>
      </c>
      <c r="H145" s="192">
        <v>2</v>
      </c>
      <c r="I145" s="193"/>
      <c r="J145" s="194">
        <f t="shared" si="0"/>
        <v>0</v>
      </c>
      <c r="K145" s="195"/>
      <c r="L145" s="196"/>
      <c r="M145" s="197" t="s">
        <v>1</v>
      </c>
      <c r="N145" s="198" t="s">
        <v>41</v>
      </c>
      <c r="P145" s="154">
        <f t="shared" si="1"/>
        <v>0</v>
      </c>
      <c r="Q145" s="154">
        <v>1.1999999999999999E-3</v>
      </c>
      <c r="R145" s="154">
        <f t="shared" si="2"/>
        <v>2.3999999999999998E-3</v>
      </c>
      <c r="S145" s="154">
        <v>0</v>
      </c>
      <c r="T145" s="155">
        <f t="shared" si="3"/>
        <v>0</v>
      </c>
      <c r="AR145" s="156" t="s">
        <v>449</v>
      </c>
      <c r="AT145" s="156" t="s">
        <v>523</v>
      </c>
      <c r="AU145" s="156" t="s">
        <v>88</v>
      </c>
      <c r="AY145" s="17" t="s">
        <v>273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7" t="s">
        <v>88</v>
      </c>
      <c r="BK145" s="157">
        <f t="shared" si="9"/>
        <v>0</v>
      </c>
      <c r="BL145" s="17" t="s">
        <v>375</v>
      </c>
      <c r="BM145" s="156" t="s">
        <v>488</v>
      </c>
    </row>
    <row r="146" spans="2:65" s="1" customFormat="1" ht="16.5" customHeight="1">
      <c r="B146" s="143"/>
      <c r="C146" s="188" t="s">
        <v>390</v>
      </c>
      <c r="D146" s="188" t="s">
        <v>523</v>
      </c>
      <c r="E146" s="189" t="s">
        <v>2276</v>
      </c>
      <c r="F146" s="190" t="s">
        <v>2277</v>
      </c>
      <c r="G146" s="191" t="s">
        <v>1134</v>
      </c>
      <c r="H146" s="192">
        <v>18</v>
      </c>
      <c r="I146" s="193"/>
      <c r="J146" s="194">
        <f t="shared" si="0"/>
        <v>0</v>
      </c>
      <c r="K146" s="195"/>
      <c r="L146" s="196"/>
      <c r="M146" s="197" t="s">
        <v>1</v>
      </c>
      <c r="N146" s="198" t="s">
        <v>41</v>
      </c>
      <c r="P146" s="154">
        <f t="shared" si="1"/>
        <v>0</v>
      </c>
      <c r="Q146" s="154">
        <v>1.4E-3</v>
      </c>
      <c r="R146" s="154">
        <f t="shared" si="2"/>
        <v>2.52E-2</v>
      </c>
      <c r="S146" s="154">
        <v>0</v>
      </c>
      <c r="T146" s="155">
        <f t="shared" si="3"/>
        <v>0</v>
      </c>
      <c r="AR146" s="156" t="s">
        <v>449</v>
      </c>
      <c r="AT146" s="156" t="s">
        <v>523</v>
      </c>
      <c r="AU146" s="156" t="s">
        <v>88</v>
      </c>
      <c r="AY146" s="17" t="s">
        <v>273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7" t="s">
        <v>88</v>
      </c>
      <c r="BK146" s="157">
        <f t="shared" si="9"/>
        <v>0</v>
      </c>
      <c r="BL146" s="17" t="s">
        <v>375</v>
      </c>
      <c r="BM146" s="156" t="s">
        <v>509</v>
      </c>
    </row>
    <row r="147" spans="2:65" s="1" customFormat="1" ht="16.5" customHeight="1">
      <c r="B147" s="143"/>
      <c r="C147" s="188" t="s">
        <v>394</v>
      </c>
      <c r="D147" s="188" t="s">
        <v>523</v>
      </c>
      <c r="E147" s="189" t="s">
        <v>2278</v>
      </c>
      <c r="F147" s="190" t="s">
        <v>2279</v>
      </c>
      <c r="G147" s="191" t="s">
        <v>1134</v>
      </c>
      <c r="H147" s="192">
        <v>2</v>
      </c>
      <c r="I147" s="193"/>
      <c r="J147" s="194">
        <f t="shared" si="0"/>
        <v>0</v>
      </c>
      <c r="K147" s="195"/>
      <c r="L147" s="196"/>
      <c r="M147" s="197" t="s">
        <v>1</v>
      </c>
      <c r="N147" s="198" t="s">
        <v>41</v>
      </c>
      <c r="P147" s="154">
        <f t="shared" si="1"/>
        <v>0</v>
      </c>
      <c r="Q147" s="154">
        <v>2.3E-3</v>
      </c>
      <c r="R147" s="154">
        <f t="shared" si="2"/>
        <v>4.5999999999999999E-3</v>
      </c>
      <c r="S147" s="154">
        <v>0</v>
      </c>
      <c r="T147" s="155">
        <f t="shared" si="3"/>
        <v>0</v>
      </c>
      <c r="AR147" s="156" t="s">
        <v>449</v>
      </c>
      <c r="AT147" s="156" t="s">
        <v>523</v>
      </c>
      <c r="AU147" s="156" t="s">
        <v>88</v>
      </c>
      <c r="AY147" s="17" t="s">
        <v>273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7" t="s">
        <v>88</v>
      </c>
      <c r="BK147" s="157">
        <f t="shared" si="9"/>
        <v>0</v>
      </c>
      <c r="BL147" s="17" t="s">
        <v>375</v>
      </c>
      <c r="BM147" s="156" t="s">
        <v>518</v>
      </c>
    </row>
    <row r="148" spans="2:65" s="1" customFormat="1" ht="16.5" customHeight="1">
      <c r="B148" s="143"/>
      <c r="C148" s="188" t="s">
        <v>398</v>
      </c>
      <c r="D148" s="188" t="s">
        <v>523</v>
      </c>
      <c r="E148" s="189" t="s">
        <v>2280</v>
      </c>
      <c r="F148" s="190" t="s">
        <v>2281</v>
      </c>
      <c r="G148" s="191" t="s">
        <v>1134</v>
      </c>
      <c r="H148" s="192">
        <v>5</v>
      </c>
      <c r="I148" s="193"/>
      <c r="J148" s="194">
        <f t="shared" si="0"/>
        <v>0</v>
      </c>
      <c r="K148" s="195"/>
      <c r="L148" s="196"/>
      <c r="M148" s="197" t="s">
        <v>1</v>
      </c>
      <c r="N148" s="198" t="s">
        <v>41</v>
      </c>
      <c r="P148" s="154">
        <f t="shared" si="1"/>
        <v>0</v>
      </c>
      <c r="Q148" s="154">
        <v>3.5999999999999999E-3</v>
      </c>
      <c r="R148" s="154">
        <f t="shared" si="2"/>
        <v>1.7999999999999999E-2</v>
      </c>
      <c r="S148" s="154">
        <v>0</v>
      </c>
      <c r="T148" s="155">
        <f t="shared" si="3"/>
        <v>0</v>
      </c>
      <c r="AR148" s="156" t="s">
        <v>449</v>
      </c>
      <c r="AT148" s="156" t="s">
        <v>523</v>
      </c>
      <c r="AU148" s="156" t="s">
        <v>88</v>
      </c>
      <c r="AY148" s="17" t="s">
        <v>273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7" t="s">
        <v>88</v>
      </c>
      <c r="BK148" s="157">
        <f t="shared" si="9"/>
        <v>0</v>
      </c>
      <c r="BL148" s="17" t="s">
        <v>375</v>
      </c>
      <c r="BM148" s="156" t="s">
        <v>527</v>
      </c>
    </row>
    <row r="149" spans="2:65" s="1" customFormat="1" ht="21.75" customHeight="1">
      <c r="B149" s="143"/>
      <c r="C149" s="188" t="s">
        <v>402</v>
      </c>
      <c r="D149" s="188" t="s">
        <v>523</v>
      </c>
      <c r="E149" s="189" t="s">
        <v>2282</v>
      </c>
      <c r="F149" s="190" t="s">
        <v>2283</v>
      </c>
      <c r="G149" s="191" t="s">
        <v>338</v>
      </c>
      <c r="H149" s="192">
        <v>11.2</v>
      </c>
      <c r="I149" s="193"/>
      <c r="J149" s="194">
        <f t="shared" si="0"/>
        <v>0</v>
      </c>
      <c r="K149" s="195"/>
      <c r="L149" s="196"/>
      <c r="M149" s="197" t="s">
        <v>1</v>
      </c>
      <c r="N149" s="198" t="s">
        <v>41</v>
      </c>
      <c r="P149" s="154">
        <f t="shared" si="1"/>
        <v>0</v>
      </c>
      <c r="Q149" s="154">
        <v>7.0000000000000001E-3</v>
      </c>
      <c r="R149" s="154">
        <f t="shared" si="2"/>
        <v>7.8399999999999997E-2</v>
      </c>
      <c r="S149" s="154">
        <v>0</v>
      </c>
      <c r="T149" s="155">
        <f t="shared" si="3"/>
        <v>0</v>
      </c>
      <c r="AR149" s="156" t="s">
        <v>449</v>
      </c>
      <c r="AT149" s="156" t="s">
        <v>523</v>
      </c>
      <c r="AU149" s="156" t="s">
        <v>88</v>
      </c>
      <c r="AY149" s="17" t="s">
        <v>273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7" t="s">
        <v>88</v>
      </c>
      <c r="BK149" s="157">
        <f t="shared" si="9"/>
        <v>0</v>
      </c>
      <c r="BL149" s="17" t="s">
        <v>375</v>
      </c>
      <c r="BM149" s="156" t="s">
        <v>536</v>
      </c>
    </row>
    <row r="150" spans="2:65" s="1" customFormat="1" ht="24.2" customHeight="1">
      <c r="B150" s="143"/>
      <c r="C150" s="188" t="s">
        <v>7</v>
      </c>
      <c r="D150" s="188" t="s">
        <v>523</v>
      </c>
      <c r="E150" s="189" t="s">
        <v>2284</v>
      </c>
      <c r="F150" s="190" t="s">
        <v>2285</v>
      </c>
      <c r="G150" s="191" t="s">
        <v>338</v>
      </c>
      <c r="H150" s="192">
        <v>362.2</v>
      </c>
      <c r="I150" s="193"/>
      <c r="J150" s="194">
        <f t="shared" si="0"/>
        <v>0</v>
      </c>
      <c r="K150" s="195"/>
      <c r="L150" s="196"/>
      <c r="M150" s="197" t="s">
        <v>1</v>
      </c>
      <c r="N150" s="198" t="s">
        <v>41</v>
      </c>
      <c r="P150" s="154">
        <f t="shared" si="1"/>
        <v>0</v>
      </c>
      <c r="Q150" s="154">
        <v>7.0000000000000001E-3</v>
      </c>
      <c r="R150" s="154">
        <f t="shared" si="2"/>
        <v>2.5354000000000001</v>
      </c>
      <c r="S150" s="154">
        <v>0</v>
      </c>
      <c r="T150" s="155">
        <f t="shared" si="3"/>
        <v>0</v>
      </c>
      <c r="AR150" s="156" t="s">
        <v>449</v>
      </c>
      <c r="AT150" s="156" t="s">
        <v>523</v>
      </c>
      <c r="AU150" s="156" t="s">
        <v>88</v>
      </c>
      <c r="AY150" s="17" t="s">
        <v>273</v>
      </c>
      <c r="BE150" s="157">
        <f t="shared" si="4"/>
        <v>0</v>
      </c>
      <c r="BF150" s="157">
        <f t="shared" si="5"/>
        <v>0</v>
      </c>
      <c r="BG150" s="157">
        <f t="shared" si="6"/>
        <v>0</v>
      </c>
      <c r="BH150" s="157">
        <f t="shared" si="7"/>
        <v>0</v>
      </c>
      <c r="BI150" s="157">
        <f t="shared" si="8"/>
        <v>0</v>
      </c>
      <c r="BJ150" s="17" t="s">
        <v>88</v>
      </c>
      <c r="BK150" s="157">
        <f t="shared" si="9"/>
        <v>0</v>
      </c>
      <c r="BL150" s="17" t="s">
        <v>375</v>
      </c>
      <c r="BM150" s="156" t="s">
        <v>544</v>
      </c>
    </row>
    <row r="151" spans="2:65" s="1" customFormat="1" ht="16.5" customHeight="1">
      <c r="B151" s="143"/>
      <c r="C151" s="188" t="s">
        <v>409</v>
      </c>
      <c r="D151" s="188" t="s">
        <v>523</v>
      </c>
      <c r="E151" s="189" t="s">
        <v>2286</v>
      </c>
      <c r="F151" s="190" t="s">
        <v>2287</v>
      </c>
      <c r="G151" s="191" t="s">
        <v>1134</v>
      </c>
      <c r="H151" s="192">
        <v>12</v>
      </c>
      <c r="I151" s="193"/>
      <c r="J151" s="194">
        <f t="shared" si="0"/>
        <v>0</v>
      </c>
      <c r="K151" s="195"/>
      <c r="L151" s="196"/>
      <c r="M151" s="197" t="s">
        <v>1</v>
      </c>
      <c r="N151" s="198" t="s">
        <v>41</v>
      </c>
      <c r="P151" s="154">
        <f t="shared" si="1"/>
        <v>0</v>
      </c>
      <c r="Q151" s="154">
        <v>3.0000000000000001E-3</v>
      </c>
      <c r="R151" s="154">
        <f t="shared" si="2"/>
        <v>3.6000000000000004E-2</v>
      </c>
      <c r="S151" s="154">
        <v>0</v>
      </c>
      <c r="T151" s="155">
        <f t="shared" si="3"/>
        <v>0</v>
      </c>
      <c r="AR151" s="156" t="s">
        <v>449</v>
      </c>
      <c r="AT151" s="156" t="s">
        <v>523</v>
      </c>
      <c r="AU151" s="156" t="s">
        <v>88</v>
      </c>
      <c r="AY151" s="17" t="s">
        <v>273</v>
      </c>
      <c r="BE151" s="157">
        <f t="shared" si="4"/>
        <v>0</v>
      </c>
      <c r="BF151" s="157">
        <f t="shared" si="5"/>
        <v>0</v>
      </c>
      <c r="BG151" s="157">
        <f t="shared" si="6"/>
        <v>0</v>
      </c>
      <c r="BH151" s="157">
        <f t="shared" si="7"/>
        <v>0</v>
      </c>
      <c r="BI151" s="157">
        <f t="shared" si="8"/>
        <v>0</v>
      </c>
      <c r="BJ151" s="17" t="s">
        <v>88</v>
      </c>
      <c r="BK151" s="157">
        <f t="shared" si="9"/>
        <v>0</v>
      </c>
      <c r="BL151" s="17" t="s">
        <v>375</v>
      </c>
      <c r="BM151" s="156" t="s">
        <v>554</v>
      </c>
    </row>
    <row r="152" spans="2:65" s="1" customFormat="1" ht="16.5" customHeight="1">
      <c r="B152" s="143"/>
      <c r="C152" s="188" t="s">
        <v>413</v>
      </c>
      <c r="D152" s="188" t="s">
        <v>523</v>
      </c>
      <c r="E152" s="189" t="s">
        <v>2288</v>
      </c>
      <c r="F152" s="190" t="s">
        <v>2289</v>
      </c>
      <c r="G152" s="191" t="s">
        <v>344</v>
      </c>
      <c r="H152" s="192">
        <v>12</v>
      </c>
      <c r="I152" s="193"/>
      <c r="J152" s="194">
        <f t="shared" si="0"/>
        <v>0</v>
      </c>
      <c r="K152" s="195"/>
      <c r="L152" s="196"/>
      <c r="M152" s="197" t="s">
        <v>1</v>
      </c>
      <c r="N152" s="198" t="s">
        <v>41</v>
      </c>
      <c r="P152" s="154">
        <f t="shared" si="1"/>
        <v>0</v>
      </c>
      <c r="Q152" s="154">
        <v>1.82E-3</v>
      </c>
      <c r="R152" s="154">
        <f t="shared" si="2"/>
        <v>2.1839999999999998E-2</v>
      </c>
      <c r="S152" s="154">
        <v>0</v>
      </c>
      <c r="T152" s="155">
        <f t="shared" si="3"/>
        <v>0</v>
      </c>
      <c r="AR152" s="156" t="s">
        <v>449</v>
      </c>
      <c r="AT152" s="156" t="s">
        <v>523</v>
      </c>
      <c r="AU152" s="156" t="s">
        <v>88</v>
      </c>
      <c r="AY152" s="17" t="s">
        <v>273</v>
      </c>
      <c r="BE152" s="157">
        <f t="shared" si="4"/>
        <v>0</v>
      </c>
      <c r="BF152" s="157">
        <f t="shared" si="5"/>
        <v>0</v>
      </c>
      <c r="BG152" s="157">
        <f t="shared" si="6"/>
        <v>0</v>
      </c>
      <c r="BH152" s="157">
        <f t="shared" si="7"/>
        <v>0</v>
      </c>
      <c r="BI152" s="157">
        <f t="shared" si="8"/>
        <v>0</v>
      </c>
      <c r="BJ152" s="17" t="s">
        <v>88</v>
      </c>
      <c r="BK152" s="157">
        <f t="shared" si="9"/>
        <v>0</v>
      </c>
      <c r="BL152" s="17" t="s">
        <v>375</v>
      </c>
      <c r="BM152" s="156" t="s">
        <v>559</v>
      </c>
    </row>
    <row r="153" spans="2:65" s="1" customFormat="1" ht="16.5" customHeight="1">
      <c r="B153" s="143"/>
      <c r="C153" s="188" t="s">
        <v>417</v>
      </c>
      <c r="D153" s="188" t="s">
        <v>523</v>
      </c>
      <c r="E153" s="189" t="s">
        <v>2290</v>
      </c>
      <c r="F153" s="190" t="s">
        <v>2291</v>
      </c>
      <c r="G153" s="191" t="s">
        <v>344</v>
      </c>
      <c r="H153" s="192">
        <v>10</v>
      </c>
      <c r="I153" s="193"/>
      <c r="J153" s="194">
        <f t="shared" si="0"/>
        <v>0</v>
      </c>
      <c r="K153" s="195"/>
      <c r="L153" s="196"/>
      <c r="M153" s="197" t="s">
        <v>1</v>
      </c>
      <c r="N153" s="198" t="s">
        <v>41</v>
      </c>
      <c r="P153" s="154">
        <f t="shared" si="1"/>
        <v>0</v>
      </c>
      <c r="Q153" s="154">
        <v>1.9599999999999999E-3</v>
      </c>
      <c r="R153" s="154">
        <f t="shared" si="2"/>
        <v>1.9599999999999999E-2</v>
      </c>
      <c r="S153" s="154">
        <v>0</v>
      </c>
      <c r="T153" s="155">
        <f t="shared" si="3"/>
        <v>0</v>
      </c>
      <c r="AR153" s="156" t="s">
        <v>449</v>
      </c>
      <c r="AT153" s="156" t="s">
        <v>523</v>
      </c>
      <c r="AU153" s="156" t="s">
        <v>88</v>
      </c>
      <c r="AY153" s="17" t="s">
        <v>273</v>
      </c>
      <c r="BE153" s="157">
        <f t="shared" si="4"/>
        <v>0</v>
      </c>
      <c r="BF153" s="157">
        <f t="shared" si="5"/>
        <v>0</v>
      </c>
      <c r="BG153" s="157">
        <f t="shared" si="6"/>
        <v>0</v>
      </c>
      <c r="BH153" s="157">
        <f t="shared" si="7"/>
        <v>0</v>
      </c>
      <c r="BI153" s="157">
        <f t="shared" si="8"/>
        <v>0</v>
      </c>
      <c r="BJ153" s="17" t="s">
        <v>88</v>
      </c>
      <c r="BK153" s="157">
        <f t="shared" si="9"/>
        <v>0</v>
      </c>
      <c r="BL153" s="17" t="s">
        <v>375</v>
      </c>
      <c r="BM153" s="156" t="s">
        <v>567</v>
      </c>
    </row>
    <row r="154" spans="2:65" s="1" customFormat="1" ht="16.5" customHeight="1">
      <c r="B154" s="143"/>
      <c r="C154" s="188" t="s">
        <v>419</v>
      </c>
      <c r="D154" s="188" t="s">
        <v>523</v>
      </c>
      <c r="E154" s="189" t="s">
        <v>2292</v>
      </c>
      <c r="F154" s="190" t="s">
        <v>2293</v>
      </c>
      <c r="G154" s="191" t="s">
        <v>344</v>
      </c>
      <c r="H154" s="192">
        <v>2</v>
      </c>
      <c r="I154" s="193"/>
      <c r="J154" s="194">
        <f t="shared" si="0"/>
        <v>0</v>
      </c>
      <c r="K154" s="195"/>
      <c r="L154" s="196"/>
      <c r="M154" s="197" t="s">
        <v>1</v>
      </c>
      <c r="N154" s="198" t="s">
        <v>41</v>
      </c>
      <c r="P154" s="154">
        <f t="shared" si="1"/>
        <v>0</v>
      </c>
      <c r="Q154" s="154">
        <v>1.9599999999999999E-3</v>
      </c>
      <c r="R154" s="154">
        <f t="shared" si="2"/>
        <v>3.9199999999999999E-3</v>
      </c>
      <c r="S154" s="154">
        <v>0</v>
      </c>
      <c r="T154" s="155">
        <f t="shared" si="3"/>
        <v>0</v>
      </c>
      <c r="AR154" s="156" t="s">
        <v>449</v>
      </c>
      <c r="AT154" s="156" t="s">
        <v>523</v>
      </c>
      <c r="AU154" s="156" t="s">
        <v>88</v>
      </c>
      <c r="AY154" s="17" t="s">
        <v>273</v>
      </c>
      <c r="BE154" s="157">
        <f t="shared" si="4"/>
        <v>0</v>
      </c>
      <c r="BF154" s="157">
        <f t="shared" si="5"/>
        <v>0</v>
      </c>
      <c r="BG154" s="157">
        <f t="shared" si="6"/>
        <v>0</v>
      </c>
      <c r="BH154" s="157">
        <f t="shared" si="7"/>
        <v>0</v>
      </c>
      <c r="BI154" s="157">
        <f t="shared" si="8"/>
        <v>0</v>
      </c>
      <c r="BJ154" s="17" t="s">
        <v>88</v>
      </c>
      <c r="BK154" s="157">
        <f t="shared" si="9"/>
        <v>0</v>
      </c>
      <c r="BL154" s="17" t="s">
        <v>375</v>
      </c>
      <c r="BM154" s="156" t="s">
        <v>572</v>
      </c>
    </row>
    <row r="155" spans="2:65" s="1" customFormat="1" ht="16.5" customHeight="1">
      <c r="B155" s="143"/>
      <c r="C155" s="188" t="s">
        <v>422</v>
      </c>
      <c r="D155" s="188" t="s">
        <v>523</v>
      </c>
      <c r="E155" s="189" t="s">
        <v>2294</v>
      </c>
      <c r="F155" s="190" t="s">
        <v>2295</v>
      </c>
      <c r="G155" s="191" t="s">
        <v>344</v>
      </c>
      <c r="H155" s="192">
        <v>5</v>
      </c>
      <c r="I155" s="193"/>
      <c r="J155" s="194">
        <f t="shared" si="0"/>
        <v>0</v>
      </c>
      <c r="K155" s="195"/>
      <c r="L155" s="196"/>
      <c r="M155" s="197" t="s">
        <v>1</v>
      </c>
      <c r="N155" s="198" t="s">
        <v>41</v>
      </c>
      <c r="P155" s="154">
        <f t="shared" si="1"/>
        <v>0</v>
      </c>
      <c r="Q155" s="154">
        <v>6.0000000000000001E-3</v>
      </c>
      <c r="R155" s="154">
        <f t="shared" si="2"/>
        <v>0.03</v>
      </c>
      <c r="S155" s="154">
        <v>0</v>
      </c>
      <c r="T155" s="155">
        <f t="shared" si="3"/>
        <v>0</v>
      </c>
      <c r="AR155" s="156" t="s">
        <v>449</v>
      </c>
      <c r="AT155" s="156" t="s">
        <v>523</v>
      </c>
      <c r="AU155" s="156" t="s">
        <v>88</v>
      </c>
      <c r="AY155" s="17" t="s">
        <v>273</v>
      </c>
      <c r="BE155" s="157">
        <f t="shared" si="4"/>
        <v>0</v>
      </c>
      <c r="BF155" s="157">
        <f t="shared" si="5"/>
        <v>0</v>
      </c>
      <c r="BG155" s="157">
        <f t="shared" si="6"/>
        <v>0</v>
      </c>
      <c r="BH155" s="157">
        <f t="shared" si="7"/>
        <v>0</v>
      </c>
      <c r="BI155" s="157">
        <f t="shared" si="8"/>
        <v>0</v>
      </c>
      <c r="BJ155" s="17" t="s">
        <v>88</v>
      </c>
      <c r="BK155" s="157">
        <f t="shared" si="9"/>
        <v>0</v>
      </c>
      <c r="BL155" s="17" t="s">
        <v>375</v>
      </c>
      <c r="BM155" s="156" t="s">
        <v>580</v>
      </c>
    </row>
    <row r="156" spans="2:65" s="1" customFormat="1" ht="16.5" customHeight="1">
      <c r="B156" s="143"/>
      <c r="C156" s="188" t="s">
        <v>427</v>
      </c>
      <c r="D156" s="188" t="s">
        <v>523</v>
      </c>
      <c r="E156" s="189" t="s">
        <v>2296</v>
      </c>
      <c r="F156" s="190" t="s">
        <v>2297</v>
      </c>
      <c r="G156" s="191" t="s">
        <v>344</v>
      </c>
      <c r="H156" s="192">
        <v>12</v>
      </c>
      <c r="I156" s="193"/>
      <c r="J156" s="194">
        <f t="shared" si="0"/>
        <v>0</v>
      </c>
      <c r="K156" s="195"/>
      <c r="L156" s="196"/>
      <c r="M156" s="197" t="s">
        <v>1</v>
      </c>
      <c r="N156" s="198" t="s">
        <v>41</v>
      </c>
      <c r="P156" s="154">
        <f t="shared" si="1"/>
        <v>0</v>
      </c>
      <c r="Q156" s="154">
        <v>6.0000000000000001E-3</v>
      </c>
      <c r="R156" s="154">
        <f t="shared" si="2"/>
        <v>7.2000000000000008E-2</v>
      </c>
      <c r="S156" s="154">
        <v>0</v>
      </c>
      <c r="T156" s="155">
        <f t="shared" si="3"/>
        <v>0</v>
      </c>
      <c r="AR156" s="156" t="s">
        <v>449</v>
      </c>
      <c r="AT156" s="156" t="s">
        <v>523</v>
      </c>
      <c r="AU156" s="156" t="s">
        <v>88</v>
      </c>
      <c r="AY156" s="17" t="s">
        <v>273</v>
      </c>
      <c r="BE156" s="157">
        <f t="shared" si="4"/>
        <v>0</v>
      </c>
      <c r="BF156" s="157">
        <f t="shared" si="5"/>
        <v>0</v>
      </c>
      <c r="BG156" s="157">
        <f t="shared" si="6"/>
        <v>0</v>
      </c>
      <c r="BH156" s="157">
        <f t="shared" si="7"/>
        <v>0</v>
      </c>
      <c r="BI156" s="157">
        <f t="shared" si="8"/>
        <v>0</v>
      </c>
      <c r="BJ156" s="17" t="s">
        <v>88</v>
      </c>
      <c r="BK156" s="157">
        <f t="shared" si="9"/>
        <v>0</v>
      </c>
      <c r="BL156" s="17" t="s">
        <v>375</v>
      </c>
      <c r="BM156" s="156" t="s">
        <v>588</v>
      </c>
    </row>
    <row r="157" spans="2:65" s="1" customFormat="1" ht="16.5" customHeight="1">
      <c r="B157" s="143"/>
      <c r="C157" s="188" t="s">
        <v>444</v>
      </c>
      <c r="D157" s="188" t="s">
        <v>523</v>
      </c>
      <c r="E157" s="189" t="s">
        <v>2298</v>
      </c>
      <c r="F157" s="190" t="s">
        <v>2299</v>
      </c>
      <c r="G157" s="191" t="s">
        <v>1134</v>
      </c>
      <c r="H157" s="192">
        <v>2</v>
      </c>
      <c r="I157" s="193"/>
      <c r="J157" s="194">
        <f t="shared" si="0"/>
        <v>0</v>
      </c>
      <c r="K157" s="195"/>
      <c r="L157" s="196"/>
      <c r="M157" s="197" t="s">
        <v>1</v>
      </c>
      <c r="N157" s="198" t="s">
        <v>41</v>
      </c>
      <c r="P157" s="154">
        <f t="shared" si="1"/>
        <v>0</v>
      </c>
      <c r="Q157" s="154">
        <v>2.5000000000000001E-3</v>
      </c>
      <c r="R157" s="154">
        <f t="shared" si="2"/>
        <v>5.0000000000000001E-3</v>
      </c>
      <c r="S157" s="154">
        <v>0</v>
      </c>
      <c r="T157" s="155">
        <f t="shared" si="3"/>
        <v>0</v>
      </c>
      <c r="AR157" s="156" t="s">
        <v>449</v>
      </c>
      <c r="AT157" s="156" t="s">
        <v>523</v>
      </c>
      <c r="AU157" s="156" t="s">
        <v>88</v>
      </c>
      <c r="AY157" s="17" t="s">
        <v>273</v>
      </c>
      <c r="BE157" s="157">
        <f t="shared" si="4"/>
        <v>0</v>
      </c>
      <c r="BF157" s="157">
        <f t="shared" si="5"/>
        <v>0</v>
      </c>
      <c r="BG157" s="157">
        <f t="shared" si="6"/>
        <v>0</v>
      </c>
      <c r="BH157" s="157">
        <f t="shared" si="7"/>
        <v>0</v>
      </c>
      <c r="BI157" s="157">
        <f t="shared" si="8"/>
        <v>0</v>
      </c>
      <c r="BJ157" s="17" t="s">
        <v>88</v>
      </c>
      <c r="BK157" s="157">
        <f t="shared" si="9"/>
        <v>0</v>
      </c>
      <c r="BL157" s="17" t="s">
        <v>375</v>
      </c>
      <c r="BM157" s="156" t="s">
        <v>600</v>
      </c>
    </row>
    <row r="158" spans="2:65" s="1" customFormat="1" ht="16.5" customHeight="1">
      <c r="B158" s="143"/>
      <c r="C158" s="188" t="s">
        <v>189</v>
      </c>
      <c r="D158" s="188" t="s">
        <v>523</v>
      </c>
      <c r="E158" s="189" t="s">
        <v>2300</v>
      </c>
      <c r="F158" s="190" t="s">
        <v>2301</v>
      </c>
      <c r="G158" s="191" t="s">
        <v>1134</v>
      </c>
      <c r="H158" s="192">
        <v>4</v>
      </c>
      <c r="I158" s="193"/>
      <c r="J158" s="194">
        <f t="shared" si="0"/>
        <v>0</v>
      </c>
      <c r="K158" s="195"/>
      <c r="L158" s="196"/>
      <c r="M158" s="197" t="s">
        <v>1</v>
      </c>
      <c r="N158" s="198" t="s">
        <v>41</v>
      </c>
      <c r="P158" s="154">
        <f t="shared" si="1"/>
        <v>0</v>
      </c>
      <c r="Q158" s="154">
        <v>7.4999999999999997E-3</v>
      </c>
      <c r="R158" s="154">
        <f t="shared" si="2"/>
        <v>0.03</v>
      </c>
      <c r="S158" s="154">
        <v>0</v>
      </c>
      <c r="T158" s="155">
        <f t="shared" si="3"/>
        <v>0</v>
      </c>
      <c r="AR158" s="156" t="s">
        <v>449</v>
      </c>
      <c r="AT158" s="156" t="s">
        <v>523</v>
      </c>
      <c r="AU158" s="156" t="s">
        <v>88</v>
      </c>
      <c r="AY158" s="17" t="s">
        <v>273</v>
      </c>
      <c r="BE158" s="157">
        <f t="shared" si="4"/>
        <v>0</v>
      </c>
      <c r="BF158" s="157">
        <f t="shared" si="5"/>
        <v>0</v>
      </c>
      <c r="BG158" s="157">
        <f t="shared" si="6"/>
        <v>0</v>
      </c>
      <c r="BH158" s="157">
        <f t="shared" si="7"/>
        <v>0</v>
      </c>
      <c r="BI158" s="157">
        <f t="shared" si="8"/>
        <v>0</v>
      </c>
      <c r="BJ158" s="17" t="s">
        <v>88</v>
      </c>
      <c r="BK158" s="157">
        <f t="shared" si="9"/>
        <v>0</v>
      </c>
      <c r="BL158" s="17" t="s">
        <v>375</v>
      </c>
      <c r="BM158" s="156" t="s">
        <v>618</v>
      </c>
    </row>
    <row r="159" spans="2:65" s="1" customFormat="1" ht="16.5" customHeight="1">
      <c r="B159" s="143"/>
      <c r="C159" s="188" t="s">
        <v>449</v>
      </c>
      <c r="D159" s="188" t="s">
        <v>523</v>
      </c>
      <c r="E159" s="189" t="s">
        <v>2302</v>
      </c>
      <c r="F159" s="190" t="s">
        <v>2303</v>
      </c>
      <c r="G159" s="191" t="s">
        <v>1134</v>
      </c>
      <c r="H159" s="192">
        <v>10</v>
      </c>
      <c r="I159" s="193"/>
      <c r="J159" s="194">
        <f t="shared" si="0"/>
        <v>0</v>
      </c>
      <c r="K159" s="195"/>
      <c r="L159" s="196"/>
      <c r="M159" s="197" t="s">
        <v>1</v>
      </c>
      <c r="N159" s="198" t="s">
        <v>41</v>
      </c>
      <c r="P159" s="154">
        <f t="shared" si="1"/>
        <v>0</v>
      </c>
      <c r="Q159" s="154">
        <v>1E-3</v>
      </c>
      <c r="R159" s="154">
        <f t="shared" si="2"/>
        <v>0.01</v>
      </c>
      <c r="S159" s="154">
        <v>0</v>
      </c>
      <c r="T159" s="155">
        <f t="shared" si="3"/>
        <v>0</v>
      </c>
      <c r="AR159" s="156" t="s">
        <v>449</v>
      </c>
      <c r="AT159" s="156" t="s">
        <v>523</v>
      </c>
      <c r="AU159" s="156" t="s">
        <v>88</v>
      </c>
      <c r="AY159" s="17" t="s">
        <v>273</v>
      </c>
      <c r="BE159" s="157">
        <f t="shared" si="4"/>
        <v>0</v>
      </c>
      <c r="BF159" s="157">
        <f t="shared" si="5"/>
        <v>0</v>
      </c>
      <c r="BG159" s="157">
        <f t="shared" si="6"/>
        <v>0</v>
      </c>
      <c r="BH159" s="157">
        <f t="shared" si="7"/>
        <v>0</v>
      </c>
      <c r="BI159" s="157">
        <f t="shared" si="8"/>
        <v>0</v>
      </c>
      <c r="BJ159" s="17" t="s">
        <v>88</v>
      </c>
      <c r="BK159" s="157">
        <f t="shared" si="9"/>
        <v>0</v>
      </c>
      <c r="BL159" s="17" t="s">
        <v>375</v>
      </c>
      <c r="BM159" s="156" t="s">
        <v>625</v>
      </c>
    </row>
    <row r="160" spans="2:65" s="1" customFormat="1" ht="16.5" customHeight="1">
      <c r="B160" s="143"/>
      <c r="C160" s="188" t="s">
        <v>451</v>
      </c>
      <c r="D160" s="188" t="s">
        <v>523</v>
      </c>
      <c r="E160" s="189" t="s">
        <v>2304</v>
      </c>
      <c r="F160" s="190" t="s">
        <v>2305</v>
      </c>
      <c r="G160" s="191" t="s">
        <v>1134</v>
      </c>
      <c r="H160" s="192">
        <v>10</v>
      </c>
      <c r="I160" s="193"/>
      <c r="J160" s="194">
        <f t="shared" ref="J160:J191" si="10">ROUND(I160*H160,2)</f>
        <v>0</v>
      </c>
      <c r="K160" s="195"/>
      <c r="L160" s="196"/>
      <c r="M160" s="197" t="s">
        <v>1</v>
      </c>
      <c r="N160" s="198" t="s">
        <v>41</v>
      </c>
      <c r="P160" s="154">
        <f t="shared" ref="P160:P191" si="11">O160*H160</f>
        <v>0</v>
      </c>
      <c r="Q160" s="154">
        <v>1E-3</v>
      </c>
      <c r="R160" s="154">
        <f t="shared" ref="R160:R191" si="12">Q160*H160</f>
        <v>0.01</v>
      </c>
      <c r="S160" s="154">
        <v>0</v>
      </c>
      <c r="T160" s="155">
        <f t="shared" ref="T160:T191" si="13">S160*H160</f>
        <v>0</v>
      </c>
      <c r="AR160" s="156" t="s">
        <v>449</v>
      </c>
      <c r="AT160" s="156" t="s">
        <v>523</v>
      </c>
      <c r="AU160" s="156" t="s">
        <v>88</v>
      </c>
      <c r="AY160" s="17" t="s">
        <v>273</v>
      </c>
      <c r="BE160" s="157">
        <f t="shared" ref="BE160:BE191" si="14">IF(N160="základná",J160,0)</f>
        <v>0</v>
      </c>
      <c r="BF160" s="157">
        <f t="shared" ref="BF160:BF191" si="15">IF(N160="znížená",J160,0)</f>
        <v>0</v>
      </c>
      <c r="BG160" s="157">
        <f t="shared" ref="BG160:BG191" si="16">IF(N160="zákl. prenesená",J160,0)</f>
        <v>0</v>
      </c>
      <c r="BH160" s="157">
        <f t="shared" ref="BH160:BH191" si="17">IF(N160="zníž. prenesená",J160,0)</f>
        <v>0</v>
      </c>
      <c r="BI160" s="157">
        <f t="shared" ref="BI160:BI191" si="18">IF(N160="nulová",J160,0)</f>
        <v>0</v>
      </c>
      <c r="BJ160" s="17" t="s">
        <v>88</v>
      </c>
      <c r="BK160" s="157">
        <f t="shared" ref="BK160:BK191" si="19">ROUND(I160*H160,2)</f>
        <v>0</v>
      </c>
      <c r="BL160" s="17" t="s">
        <v>375</v>
      </c>
      <c r="BM160" s="156" t="s">
        <v>639</v>
      </c>
    </row>
    <row r="161" spans="2:65" s="1" customFormat="1" ht="16.5" customHeight="1">
      <c r="B161" s="143"/>
      <c r="C161" s="188" t="s">
        <v>482</v>
      </c>
      <c r="D161" s="188" t="s">
        <v>523</v>
      </c>
      <c r="E161" s="189" t="s">
        <v>2306</v>
      </c>
      <c r="F161" s="190" t="s">
        <v>2307</v>
      </c>
      <c r="G161" s="191" t="s">
        <v>1134</v>
      </c>
      <c r="H161" s="192">
        <v>2</v>
      </c>
      <c r="I161" s="193"/>
      <c r="J161" s="194">
        <f t="shared" si="10"/>
        <v>0</v>
      </c>
      <c r="K161" s="195"/>
      <c r="L161" s="196"/>
      <c r="M161" s="197" t="s">
        <v>1</v>
      </c>
      <c r="N161" s="198" t="s">
        <v>41</v>
      </c>
      <c r="P161" s="154">
        <f t="shared" si="11"/>
        <v>0</v>
      </c>
      <c r="Q161" s="154">
        <v>1E-3</v>
      </c>
      <c r="R161" s="154">
        <f t="shared" si="12"/>
        <v>2E-3</v>
      </c>
      <c r="S161" s="154">
        <v>0</v>
      </c>
      <c r="T161" s="155">
        <f t="shared" si="13"/>
        <v>0</v>
      </c>
      <c r="AR161" s="156" t="s">
        <v>449</v>
      </c>
      <c r="AT161" s="156" t="s">
        <v>523</v>
      </c>
      <c r="AU161" s="156" t="s">
        <v>88</v>
      </c>
      <c r="AY161" s="17" t="s">
        <v>273</v>
      </c>
      <c r="BE161" s="157">
        <f t="shared" si="14"/>
        <v>0</v>
      </c>
      <c r="BF161" s="157">
        <f t="shared" si="15"/>
        <v>0</v>
      </c>
      <c r="BG161" s="157">
        <f t="shared" si="16"/>
        <v>0</v>
      </c>
      <c r="BH161" s="157">
        <f t="shared" si="17"/>
        <v>0</v>
      </c>
      <c r="BI161" s="157">
        <f t="shared" si="18"/>
        <v>0</v>
      </c>
      <c r="BJ161" s="17" t="s">
        <v>88</v>
      </c>
      <c r="BK161" s="157">
        <f t="shared" si="19"/>
        <v>0</v>
      </c>
      <c r="BL161" s="17" t="s">
        <v>375</v>
      </c>
      <c r="BM161" s="156" t="s">
        <v>652</v>
      </c>
    </row>
    <row r="162" spans="2:65" s="1" customFormat="1" ht="16.5" customHeight="1">
      <c r="B162" s="143"/>
      <c r="C162" s="188" t="s">
        <v>486</v>
      </c>
      <c r="D162" s="188" t="s">
        <v>523</v>
      </c>
      <c r="E162" s="189" t="s">
        <v>2308</v>
      </c>
      <c r="F162" s="190" t="s">
        <v>2309</v>
      </c>
      <c r="G162" s="191" t="s">
        <v>547</v>
      </c>
      <c r="H162" s="192">
        <v>145.80000000000001</v>
      </c>
      <c r="I162" s="193"/>
      <c r="J162" s="194">
        <f t="shared" si="10"/>
        <v>0</v>
      </c>
      <c r="K162" s="195"/>
      <c r="L162" s="196"/>
      <c r="M162" s="197" t="s">
        <v>1</v>
      </c>
      <c r="N162" s="198" t="s">
        <v>41</v>
      </c>
      <c r="P162" s="154">
        <f t="shared" si="11"/>
        <v>0</v>
      </c>
      <c r="Q162" s="154">
        <v>5.0000000000000001E-4</v>
      </c>
      <c r="R162" s="154">
        <f t="shared" si="12"/>
        <v>7.2900000000000006E-2</v>
      </c>
      <c r="S162" s="154">
        <v>0</v>
      </c>
      <c r="T162" s="155">
        <f t="shared" si="13"/>
        <v>0</v>
      </c>
      <c r="AR162" s="156" t="s">
        <v>449</v>
      </c>
      <c r="AT162" s="156" t="s">
        <v>523</v>
      </c>
      <c r="AU162" s="156" t="s">
        <v>88</v>
      </c>
      <c r="AY162" s="17" t="s">
        <v>273</v>
      </c>
      <c r="BE162" s="157">
        <f t="shared" si="14"/>
        <v>0</v>
      </c>
      <c r="BF162" s="157">
        <f t="shared" si="15"/>
        <v>0</v>
      </c>
      <c r="BG162" s="157">
        <f t="shared" si="16"/>
        <v>0</v>
      </c>
      <c r="BH162" s="157">
        <f t="shared" si="17"/>
        <v>0</v>
      </c>
      <c r="BI162" s="157">
        <f t="shared" si="18"/>
        <v>0</v>
      </c>
      <c r="BJ162" s="17" t="s">
        <v>88</v>
      </c>
      <c r="BK162" s="157">
        <f t="shared" si="19"/>
        <v>0</v>
      </c>
      <c r="BL162" s="17" t="s">
        <v>375</v>
      </c>
      <c r="BM162" s="156" t="s">
        <v>669</v>
      </c>
    </row>
    <row r="163" spans="2:65" s="1" customFormat="1" ht="16.5" customHeight="1">
      <c r="B163" s="143"/>
      <c r="C163" s="188" t="s">
        <v>488</v>
      </c>
      <c r="D163" s="188" t="s">
        <v>523</v>
      </c>
      <c r="E163" s="189" t="s">
        <v>2310</v>
      </c>
      <c r="F163" s="190" t="s">
        <v>2311</v>
      </c>
      <c r="G163" s="191" t="s">
        <v>547</v>
      </c>
      <c r="H163" s="192">
        <v>420</v>
      </c>
      <c r="I163" s="193"/>
      <c r="J163" s="194">
        <f t="shared" si="10"/>
        <v>0</v>
      </c>
      <c r="K163" s="195"/>
      <c r="L163" s="196"/>
      <c r="M163" s="197" t="s">
        <v>1</v>
      </c>
      <c r="N163" s="198" t="s">
        <v>41</v>
      </c>
      <c r="P163" s="154">
        <f t="shared" si="11"/>
        <v>0</v>
      </c>
      <c r="Q163" s="154">
        <v>5.0000000000000001E-4</v>
      </c>
      <c r="R163" s="154">
        <f t="shared" si="12"/>
        <v>0.21</v>
      </c>
      <c r="S163" s="154">
        <v>0</v>
      </c>
      <c r="T163" s="155">
        <f t="shared" si="13"/>
        <v>0</v>
      </c>
      <c r="AR163" s="156" t="s">
        <v>449</v>
      </c>
      <c r="AT163" s="156" t="s">
        <v>523</v>
      </c>
      <c r="AU163" s="156" t="s">
        <v>88</v>
      </c>
      <c r="AY163" s="17" t="s">
        <v>273</v>
      </c>
      <c r="BE163" s="157">
        <f t="shared" si="14"/>
        <v>0</v>
      </c>
      <c r="BF163" s="157">
        <f t="shared" si="15"/>
        <v>0</v>
      </c>
      <c r="BG163" s="157">
        <f t="shared" si="16"/>
        <v>0</v>
      </c>
      <c r="BH163" s="157">
        <f t="shared" si="17"/>
        <v>0</v>
      </c>
      <c r="BI163" s="157">
        <f t="shared" si="18"/>
        <v>0</v>
      </c>
      <c r="BJ163" s="17" t="s">
        <v>88</v>
      </c>
      <c r="BK163" s="157">
        <f t="shared" si="19"/>
        <v>0</v>
      </c>
      <c r="BL163" s="17" t="s">
        <v>375</v>
      </c>
      <c r="BM163" s="156" t="s">
        <v>680</v>
      </c>
    </row>
    <row r="164" spans="2:65" s="1" customFormat="1" ht="16.5" customHeight="1">
      <c r="B164" s="143"/>
      <c r="C164" s="188" t="s">
        <v>505</v>
      </c>
      <c r="D164" s="188" t="s">
        <v>523</v>
      </c>
      <c r="E164" s="189" t="s">
        <v>2312</v>
      </c>
      <c r="F164" s="190" t="s">
        <v>2313</v>
      </c>
      <c r="G164" s="191" t="s">
        <v>344</v>
      </c>
      <c r="H164" s="192">
        <v>16</v>
      </c>
      <c r="I164" s="193"/>
      <c r="J164" s="194">
        <f t="shared" si="10"/>
        <v>0</v>
      </c>
      <c r="K164" s="195"/>
      <c r="L164" s="196"/>
      <c r="M164" s="197" t="s">
        <v>1</v>
      </c>
      <c r="N164" s="198" t="s">
        <v>41</v>
      </c>
      <c r="P164" s="154">
        <f t="shared" si="11"/>
        <v>0</v>
      </c>
      <c r="Q164" s="154">
        <v>8.0000000000000002E-3</v>
      </c>
      <c r="R164" s="154">
        <f t="shared" si="12"/>
        <v>0.128</v>
      </c>
      <c r="S164" s="154">
        <v>0</v>
      </c>
      <c r="T164" s="155">
        <f t="shared" si="13"/>
        <v>0</v>
      </c>
      <c r="AR164" s="156" t="s">
        <v>449</v>
      </c>
      <c r="AT164" s="156" t="s">
        <v>523</v>
      </c>
      <c r="AU164" s="156" t="s">
        <v>88</v>
      </c>
      <c r="AY164" s="17" t="s">
        <v>273</v>
      </c>
      <c r="BE164" s="157">
        <f t="shared" si="14"/>
        <v>0</v>
      </c>
      <c r="BF164" s="157">
        <f t="shared" si="15"/>
        <v>0</v>
      </c>
      <c r="BG164" s="157">
        <f t="shared" si="16"/>
        <v>0</v>
      </c>
      <c r="BH164" s="157">
        <f t="shared" si="17"/>
        <v>0</v>
      </c>
      <c r="BI164" s="157">
        <f t="shared" si="18"/>
        <v>0</v>
      </c>
      <c r="BJ164" s="17" t="s">
        <v>88</v>
      </c>
      <c r="BK164" s="157">
        <f t="shared" si="19"/>
        <v>0</v>
      </c>
      <c r="BL164" s="17" t="s">
        <v>375</v>
      </c>
      <c r="BM164" s="156" t="s">
        <v>691</v>
      </c>
    </row>
    <row r="165" spans="2:65" s="1" customFormat="1" ht="21.75" customHeight="1">
      <c r="B165" s="143"/>
      <c r="C165" s="144" t="s">
        <v>509</v>
      </c>
      <c r="D165" s="144" t="s">
        <v>274</v>
      </c>
      <c r="E165" s="145" t="s">
        <v>2314</v>
      </c>
      <c r="F165" s="146" t="s">
        <v>2315</v>
      </c>
      <c r="G165" s="147" t="s">
        <v>1134</v>
      </c>
      <c r="H165" s="148">
        <v>1</v>
      </c>
      <c r="I165" s="149"/>
      <c r="J165" s="150">
        <f t="shared" si="10"/>
        <v>0</v>
      </c>
      <c r="K165" s="151"/>
      <c r="L165" s="32"/>
      <c r="M165" s="152" t="s">
        <v>1</v>
      </c>
      <c r="N165" s="153" t="s">
        <v>41</v>
      </c>
      <c r="P165" s="154">
        <f t="shared" si="11"/>
        <v>0</v>
      </c>
      <c r="Q165" s="154">
        <v>0</v>
      </c>
      <c r="R165" s="154">
        <f t="shared" si="12"/>
        <v>0</v>
      </c>
      <c r="S165" s="154">
        <v>0</v>
      </c>
      <c r="T165" s="155">
        <f t="shared" si="13"/>
        <v>0</v>
      </c>
      <c r="AR165" s="156" t="s">
        <v>375</v>
      </c>
      <c r="AT165" s="156" t="s">
        <v>274</v>
      </c>
      <c r="AU165" s="156" t="s">
        <v>88</v>
      </c>
      <c r="AY165" s="17" t="s">
        <v>273</v>
      </c>
      <c r="BE165" s="157">
        <f t="shared" si="14"/>
        <v>0</v>
      </c>
      <c r="BF165" s="157">
        <f t="shared" si="15"/>
        <v>0</v>
      </c>
      <c r="BG165" s="157">
        <f t="shared" si="16"/>
        <v>0</v>
      </c>
      <c r="BH165" s="157">
        <f t="shared" si="17"/>
        <v>0</v>
      </c>
      <c r="BI165" s="157">
        <f t="shared" si="18"/>
        <v>0</v>
      </c>
      <c r="BJ165" s="17" t="s">
        <v>88</v>
      </c>
      <c r="BK165" s="157">
        <f t="shared" si="19"/>
        <v>0</v>
      </c>
      <c r="BL165" s="17" t="s">
        <v>375</v>
      </c>
      <c r="BM165" s="156" t="s">
        <v>701</v>
      </c>
    </row>
    <row r="166" spans="2:65" s="1" customFormat="1" ht="21.75" customHeight="1">
      <c r="B166" s="143"/>
      <c r="C166" s="144" t="s">
        <v>513</v>
      </c>
      <c r="D166" s="144" t="s">
        <v>274</v>
      </c>
      <c r="E166" s="145" t="s">
        <v>2316</v>
      </c>
      <c r="F166" s="146" t="s">
        <v>2317</v>
      </c>
      <c r="G166" s="147" t="s">
        <v>1134</v>
      </c>
      <c r="H166" s="148">
        <v>6</v>
      </c>
      <c r="I166" s="149"/>
      <c r="J166" s="150">
        <f t="shared" si="10"/>
        <v>0</v>
      </c>
      <c r="K166" s="151"/>
      <c r="L166" s="32"/>
      <c r="M166" s="152" t="s">
        <v>1</v>
      </c>
      <c r="N166" s="153" t="s">
        <v>41</v>
      </c>
      <c r="P166" s="154">
        <f t="shared" si="11"/>
        <v>0</v>
      </c>
      <c r="Q166" s="154">
        <v>0</v>
      </c>
      <c r="R166" s="154">
        <f t="shared" si="12"/>
        <v>0</v>
      </c>
      <c r="S166" s="154">
        <v>0</v>
      </c>
      <c r="T166" s="155">
        <f t="shared" si="13"/>
        <v>0</v>
      </c>
      <c r="AR166" s="156" t="s">
        <v>375</v>
      </c>
      <c r="AT166" s="156" t="s">
        <v>274</v>
      </c>
      <c r="AU166" s="156" t="s">
        <v>88</v>
      </c>
      <c r="AY166" s="17" t="s">
        <v>273</v>
      </c>
      <c r="BE166" s="157">
        <f t="shared" si="14"/>
        <v>0</v>
      </c>
      <c r="BF166" s="157">
        <f t="shared" si="15"/>
        <v>0</v>
      </c>
      <c r="BG166" s="157">
        <f t="shared" si="16"/>
        <v>0</v>
      </c>
      <c r="BH166" s="157">
        <f t="shared" si="17"/>
        <v>0</v>
      </c>
      <c r="BI166" s="157">
        <f t="shared" si="18"/>
        <v>0</v>
      </c>
      <c r="BJ166" s="17" t="s">
        <v>88</v>
      </c>
      <c r="BK166" s="157">
        <f t="shared" si="19"/>
        <v>0</v>
      </c>
      <c r="BL166" s="17" t="s">
        <v>375</v>
      </c>
      <c r="BM166" s="156" t="s">
        <v>710</v>
      </c>
    </row>
    <row r="167" spans="2:65" s="1" customFormat="1" ht="16.5" customHeight="1">
      <c r="B167" s="143"/>
      <c r="C167" s="144" t="s">
        <v>518</v>
      </c>
      <c r="D167" s="144" t="s">
        <v>274</v>
      </c>
      <c r="E167" s="145" t="s">
        <v>2318</v>
      </c>
      <c r="F167" s="146" t="s">
        <v>2319</v>
      </c>
      <c r="G167" s="147" t="s">
        <v>1134</v>
      </c>
      <c r="H167" s="148">
        <v>1</v>
      </c>
      <c r="I167" s="149"/>
      <c r="J167" s="150">
        <f t="shared" si="10"/>
        <v>0</v>
      </c>
      <c r="K167" s="151"/>
      <c r="L167" s="32"/>
      <c r="M167" s="152" t="s">
        <v>1</v>
      </c>
      <c r="N167" s="153" t="s">
        <v>41</v>
      </c>
      <c r="P167" s="154">
        <f t="shared" si="11"/>
        <v>0</v>
      </c>
      <c r="Q167" s="154">
        <v>0</v>
      </c>
      <c r="R167" s="154">
        <f t="shared" si="12"/>
        <v>0</v>
      </c>
      <c r="S167" s="154">
        <v>0</v>
      </c>
      <c r="T167" s="155">
        <f t="shared" si="13"/>
        <v>0</v>
      </c>
      <c r="AR167" s="156" t="s">
        <v>375</v>
      </c>
      <c r="AT167" s="156" t="s">
        <v>274</v>
      </c>
      <c r="AU167" s="156" t="s">
        <v>88</v>
      </c>
      <c r="AY167" s="17" t="s">
        <v>273</v>
      </c>
      <c r="BE167" s="157">
        <f t="shared" si="14"/>
        <v>0</v>
      </c>
      <c r="BF167" s="157">
        <f t="shared" si="15"/>
        <v>0</v>
      </c>
      <c r="BG167" s="157">
        <f t="shared" si="16"/>
        <v>0</v>
      </c>
      <c r="BH167" s="157">
        <f t="shared" si="17"/>
        <v>0</v>
      </c>
      <c r="BI167" s="157">
        <f t="shared" si="18"/>
        <v>0</v>
      </c>
      <c r="BJ167" s="17" t="s">
        <v>88</v>
      </c>
      <c r="BK167" s="157">
        <f t="shared" si="19"/>
        <v>0</v>
      </c>
      <c r="BL167" s="17" t="s">
        <v>375</v>
      </c>
      <c r="BM167" s="156" t="s">
        <v>721</v>
      </c>
    </row>
    <row r="168" spans="2:65" s="1" customFormat="1" ht="24.2" customHeight="1">
      <c r="B168" s="143"/>
      <c r="C168" s="144" t="s">
        <v>522</v>
      </c>
      <c r="D168" s="144" t="s">
        <v>274</v>
      </c>
      <c r="E168" s="145" t="s">
        <v>2320</v>
      </c>
      <c r="F168" s="146" t="s">
        <v>2321</v>
      </c>
      <c r="G168" s="147" t="s">
        <v>1134</v>
      </c>
      <c r="H168" s="148">
        <v>2</v>
      </c>
      <c r="I168" s="149"/>
      <c r="J168" s="150">
        <f t="shared" si="10"/>
        <v>0</v>
      </c>
      <c r="K168" s="151"/>
      <c r="L168" s="32"/>
      <c r="M168" s="152" t="s">
        <v>1</v>
      </c>
      <c r="N168" s="153" t="s">
        <v>41</v>
      </c>
      <c r="P168" s="154">
        <f t="shared" si="11"/>
        <v>0</v>
      </c>
      <c r="Q168" s="154">
        <v>0</v>
      </c>
      <c r="R168" s="154">
        <f t="shared" si="12"/>
        <v>0</v>
      </c>
      <c r="S168" s="154">
        <v>0</v>
      </c>
      <c r="T168" s="155">
        <f t="shared" si="13"/>
        <v>0</v>
      </c>
      <c r="AR168" s="156" t="s">
        <v>375</v>
      </c>
      <c r="AT168" s="156" t="s">
        <v>274</v>
      </c>
      <c r="AU168" s="156" t="s">
        <v>88</v>
      </c>
      <c r="AY168" s="17" t="s">
        <v>273</v>
      </c>
      <c r="BE168" s="157">
        <f t="shared" si="14"/>
        <v>0</v>
      </c>
      <c r="BF168" s="157">
        <f t="shared" si="15"/>
        <v>0</v>
      </c>
      <c r="BG168" s="157">
        <f t="shared" si="16"/>
        <v>0</v>
      </c>
      <c r="BH168" s="157">
        <f t="shared" si="17"/>
        <v>0</v>
      </c>
      <c r="BI168" s="157">
        <f t="shared" si="18"/>
        <v>0</v>
      </c>
      <c r="BJ168" s="17" t="s">
        <v>88</v>
      </c>
      <c r="BK168" s="157">
        <f t="shared" si="19"/>
        <v>0</v>
      </c>
      <c r="BL168" s="17" t="s">
        <v>375</v>
      </c>
      <c r="BM168" s="156" t="s">
        <v>731</v>
      </c>
    </row>
    <row r="169" spans="2:65" s="1" customFormat="1" ht="16.5" customHeight="1">
      <c r="B169" s="143"/>
      <c r="C169" s="144" t="s">
        <v>527</v>
      </c>
      <c r="D169" s="144" t="s">
        <v>274</v>
      </c>
      <c r="E169" s="145" t="s">
        <v>2322</v>
      </c>
      <c r="F169" s="146" t="s">
        <v>2323</v>
      </c>
      <c r="G169" s="147" t="s">
        <v>1134</v>
      </c>
      <c r="H169" s="148">
        <v>2</v>
      </c>
      <c r="I169" s="149"/>
      <c r="J169" s="150">
        <f t="shared" si="10"/>
        <v>0</v>
      </c>
      <c r="K169" s="151"/>
      <c r="L169" s="32"/>
      <c r="M169" s="152" t="s">
        <v>1</v>
      </c>
      <c r="N169" s="153" t="s">
        <v>41</v>
      </c>
      <c r="P169" s="154">
        <f t="shared" si="11"/>
        <v>0</v>
      </c>
      <c r="Q169" s="154">
        <v>0</v>
      </c>
      <c r="R169" s="154">
        <f t="shared" si="12"/>
        <v>0</v>
      </c>
      <c r="S169" s="154">
        <v>0</v>
      </c>
      <c r="T169" s="155">
        <f t="shared" si="13"/>
        <v>0</v>
      </c>
      <c r="AR169" s="156" t="s">
        <v>375</v>
      </c>
      <c r="AT169" s="156" t="s">
        <v>274</v>
      </c>
      <c r="AU169" s="156" t="s">
        <v>88</v>
      </c>
      <c r="AY169" s="17" t="s">
        <v>273</v>
      </c>
      <c r="BE169" s="157">
        <f t="shared" si="14"/>
        <v>0</v>
      </c>
      <c r="BF169" s="157">
        <f t="shared" si="15"/>
        <v>0</v>
      </c>
      <c r="BG169" s="157">
        <f t="shared" si="16"/>
        <v>0</v>
      </c>
      <c r="BH169" s="157">
        <f t="shared" si="17"/>
        <v>0</v>
      </c>
      <c r="BI169" s="157">
        <f t="shared" si="18"/>
        <v>0</v>
      </c>
      <c r="BJ169" s="17" t="s">
        <v>88</v>
      </c>
      <c r="BK169" s="157">
        <f t="shared" si="19"/>
        <v>0</v>
      </c>
      <c r="BL169" s="17" t="s">
        <v>375</v>
      </c>
      <c r="BM169" s="156" t="s">
        <v>740</v>
      </c>
    </row>
    <row r="170" spans="2:65" s="1" customFormat="1" ht="16.5" customHeight="1">
      <c r="B170" s="143"/>
      <c r="C170" s="144" t="s">
        <v>532</v>
      </c>
      <c r="D170" s="144" t="s">
        <v>274</v>
      </c>
      <c r="E170" s="145" t="s">
        <v>2324</v>
      </c>
      <c r="F170" s="146" t="s">
        <v>2325</v>
      </c>
      <c r="G170" s="147" t="s">
        <v>1134</v>
      </c>
      <c r="H170" s="148">
        <v>7</v>
      </c>
      <c r="I170" s="149"/>
      <c r="J170" s="150">
        <f t="shared" si="10"/>
        <v>0</v>
      </c>
      <c r="K170" s="151"/>
      <c r="L170" s="32"/>
      <c r="M170" s="152" t="s">
        <v>1</v>
      </c>
      <c r="N170" s="153" t="s">
        <v>41</v>
      </c>
      <c r="P170" s="154">
        <f t="shared" si="11"/>
        <v>0</v>
      </c>
      <c r="Q170" s="154">
        <v>0</v>
      </c>
      <c r="R170" s="154">
        <f t="shared" si="12"/>
        <v>0</v>
      </c>
      <c r="S170" s="154">
        <v>0</v>
      </c>
      <c r="T170" s="155">
        <f t="shared" si="13"/>
        <v>0</v>
      </c>
      <c r="AR170" s="156" t="s">
        <v>375</v>
      </c>
      <c r="AT170" s="156" t="s">
        <v>274</v>
      </c>
      <c r="AU170" s="156" t="s">
        <v>88</v>
      </c>
      <c r="AY170" s="17" t="s">
        <v>273</v>
      </c>
      <c r="BE170" s="157">
        <f t="shared" si="14"/>
        <v>0</v>
      </c>
      <c r="BF170" s="157">
        <f t="shared" si="15"/>
        <v>0</v>
      </c>
      <c r="BG170" s="157">
        <f t="shared" si="16"/>
        <v>0</v>
      </c>
      <c r="BH170" s="157">
        <f t="shared" si="17"/>
        <v>0</v>
      </c>
      <c r="BI170" s="157">
        <f t="shared" si="18"/>
        <v>0</v>
      </c>
      <c r="BJ170" s="17" t="s">
        <v>88</v>
      </c>
      <c r="BK170" s="157">
        <f t="shared" si="19"/>
        <v>0</v>
      </c>
      <c r="BL170" s="17" t="s">
        <v>375</v>
      </c>
      <c r="BM170" s="156" t="s">
        <v>753</v>
      </c>
    </row>
    <row r="171" spans="2:65" s="1" customFormat="1" ht="16.5" customHeight="1">
      <c r="B171" s="143"/>
      <c r="C171" s="144" t="s">
        <v>536</v>
      </c>
      <c r="D171" s="144" t="s">
        <v>274</v>
      </c>
      <c r="E171" s="145" t="s">
        <v>2326</v>
      </c>
      <c r="F171" s="146" t="s">
        <v>2327</v>
      </c>
      <c r="G171" s="147" t="s">
        <v>1134</v>
      </c>
      <c r="H171" s="148">
        <v>19</v>
      </c>
      <c r="I171" s="149"/>
      <c r="J171" s="150">
        <f t="shared" si="10"/>
        <v>0</v>
      </c>
      <c r="K171" s="151"/>
      <c r="L171" s="32"/>
      <c r="M171" s="152" t="s">
        <v>1</v>
      </c>
      <c r="N171" s="153" t="s">
        <v>41</v>
      </c>
      <c r="P171" s="154">
        <f t="shared" si="11"/>
        <v>0</v>
      </c>
      <c r="Q171" s="154">
        <v>0</v>
      </c>
      <c r="R171" s="154">
        <f t="shared" si="12"/>
        <v>0</v>
      </c>
      <c r="S171" s="154">
        <v>0</v>
      </c>
      <c r="T171" s="155">
        <f t="shared" si="13"/>
        <v>0</v>
      </c>
      <c r="AR171" s="156" t="s">
        <v>375</v>
      </c>
      <c r="AT171" s="156" t="s">
        <v>274</v>
      </c>
      <c r="AU171" s="156" t="s">
        <v>88</v>
      </c>
      <c r="AY171" s="17" t="s">
        <v>273</v>
      </c>
      <c r="BE171" s="157">
        <f t="shared" si="14"/>
        <v>0</v>
      </c>
      <c r="BF171" s="157">
        <f t="shared" si="15"/>
        <v>0</v>
      </c>
      <c r="BG171" s="157">
        <f t="shared" si="16"/>
        <v>0</v>
      </c>
      <c r="BH171" s="157">
        <f t="shared" si="17"/>
        <v>0</v>
      </c>
      <c r="BI171" s="157">
        <f t="shared" si="18"/>
        <v>0</v>
      </c>
      <c r="BJ171" s="17" t="s">
        <v>88</v>
      </c>
      <c r="BK171" s="157">
        <f t="shared" si="19"/>
        <v>0</v>
      </c>
      <c r="BL171" s="17" t="s">
        <v>375</v>
      </c>
      <c r="BM171" s="156" t="s">
        <v>763</v>
      </c>
    </row>
    <row r="172" spans="2:65" s="1" customFormat="1" ht="16.5" customHeight="1">
      <c r="B172" s="143"/>
      <c r="C172" s="144" t="s">
        <v>540</v>
      </c>
      <c r="D172" s="144" t="s">
        <v>274</v>
      </c>
      <c r="E172" s="145" t="s">
        <v>2328</v>
      </c>
      <c r="F172" s="146" t="s">
        <v>2329</v>
      </c>
      <c r="G172" s="147" t="s">
        <v>1134</v>
      </c>
      <c r="H172" s="148">
        <v>2</v>
      </c>
      <c r="I172" s="149"/>
      <c r="J172" s="150">
        <f t="shared" si="10"/>
        <v>0</v>
      </c>
      <c r="K172" s="151"/>
      <c r="L172" s="32"/>
      <c r="M172" s="152" t="s">
        <v>1</v>
      </c>
      <c r="N172" s="153" t="s">
        <v>41</v>
      </c>
      <c r="P172" s="154">
        <f t="shared" si="11"/>
        <v>0</v>
      </c>
      <c r="Q172" s="154">
        <v>0</v>
      </c>
      <c r="R172" s="154">
        <f t="shared" si="12"/>
        <v>0</v>
      </c>
      <c r="S172" s="154">
        <v>0</v>
      </c>
      <c r="T172" s="155">
        <f t="shared" si="13"/>
        <v>0</v>
      </c>
      <c r="AR172" s="156" t="s">
        <v>375</v>
      </c>
      <c r="AT172" s="156" t="s">
        <v>274</v>
      </c>
      <c r="AU172" s="156" t="s">
        <v>88</v>
      </c>
      <c r="AY172" s="17" t="s">
        <v>273</v>
      </c>
      <c r="BE172" s="157">
        <f t="shared" si="14"/>
        <v>0</v>
      </c>
      <c r="BF172" s="157">
        <f t="shared" si="15"/>
        <v>0</v>
      </c>
      <c r="BG172" s="157">
        <f t="shared" si="16"/>
        <v>0</v>
      </c>
      <c r="BH172" s="157">
        <f t="shared" si="17"/>
        <v>0</v>
      </c>
      <c r="BI172" s="157">
        <f t="shared" si="18"/>
        <v>0</v>
      </c>
      <c r="BJ172" s="17" t="s">
        <v>88</v>
      </c>
      <c r="BK172" s="157">
        <f t="shared" si="19"/>
        <v>0</v>
      </c>
      <c r="BL172" s="17" t="s">
        <v>375</v>
      </c>
      <c r="BM172" s="156" t="s">
        <v>775</v>
      </c>
    </row>
    <row r="173" spans="2:65" s="1" customFormat="1" ht="16.5" customHeight="1">
      <c r="B173" s="143"/>
      <c r="C173" s="144" t="s">
        <v>544</v>
      </c>
      <c r="D173" s="144" t="s">
        <v>274</v>
      </c>
      <c r="E173" s="145" t="s">
        <v>2330</v>
      </c>
      <c r="F173" s="146" t="s">
        <v>2331</v>
      </c>
      <c r="G173" s="147" t="s">
        <v>1134</v>
      </c>
      <c r="H173" s="148">
        <v>2</v>
      </c>
      <c r="I173" s="149"/>
      <c r="J173" s="150">
        <f t="shared" si="10"/>
        <v>0</v>
      </c>
      <c r="K173" s="151"/>
      <c r="L173" s="32"/>
      <c r="M173" s="152" t="s">
        <v>1</v>
      </c>
      <c r="N173" s="153" t="s">
        <v>41</v>
      </c>
      <c r="P173" s="154">
        <f t="shared" si="11"/>
        <v>0</v>
      </c>
      <c r="Q173" s="154">
        <v>0</v>
      </c>
      <c r="R173" s="154">
        <f t="shared" si="12"/>
        <v>0</v>
      </c>
      <c r="S173" s="154">
        <v>0</v>
      </c>
      <c r="T173" s="155">
        <f t="shared" si="13"/>
        <v>0</v>
      </c>
      <c r="AR173" s="156" t="s">
        <v>375</v>
      </c>
      <c r="AT173" s="156" t="s">
        <v>274</v>
      </c>
      <c r="AU173" s="156" t="s">
        <v>88</v>
      </c>
      <c r="AY173" s="17" t="s">
        <v>273</v>
      </c>
      <c r="BE173" s="157">
        <f t="shared" si="14"/>
        <v>0</v>
      </c>
      <c r="BF173" s="157">
        <f t="shared" si="15"/>
        <v>0</v>
      </c>
      <c r="BG173" s="157">
        <f t="shared" si="16"/>
        <v>0</v>
      </c>
      <c r="BH173" s="157">
        <f t="shared" si="17"/>
        <v>0</v>
      </c>
      <c r="BI173" s="157">
        <f t="shared" si="18"/>
        <v>0</v>
      </c>
      <c r="BJ173" s="17" t="s">
        <v>88</v>
      </c>
      <c r="BK173" s="157">
        <f t="shared" si="19"/>
        <v>0</v>
      </c>
      <c r="BL173" s="17" t="s">
        <v>375</v>
      </c>
      <c r="BM173" s="156" t="s">
        <v>787</v>
      </c>
    </row>
    <row r="174" spans="2:65" s="1" customFormat="1" ht="16.5" customHeight="1">
      <c r="B174" s="143"/>
      <c r="C174" s="144" t="s">
        <v>550</v>
      </c>
      <c r="D174" s="144" t="s">
        <v>274</v>
      </c>
      <c r="E174" s="145" t="s">
        <v>2332</v>
      </c>
      <c r="F174" s="146" t="s">
        <v>2333</v>
      </c>
      <c r="G174" s="147" t="s">
        <v>1134</v>
      </c>
      <c r="H174" s="148">
        <v>18</v>
      </c>
      <c r="I174" s="149"/>
      <c r="J174" s="150">
        <f t="shared" si="10"/>
        <v>0</v>
      </c>
      <c r="K174" s="151"/>
      <c r="L174" s="32"/>
      <c r="M174" s="152" t="s">
        <v>1</v>
      </c>
      <c r="N174" s="153" t="s">
        <v>41</v>
      </c>
      <c r="P174" s="154">
        <f t="shared" si="11"/>
        <v>0</v>
      </c>
      <c r="Q174" s="154">
        <v>0</v>
      </c>
      <c r="R174" s="154">
        <f t="shared" si="12"/>
        <v>0</v>
      </c>
      <c r="S174" s="154">
        <v>0</v>
      </c>
      <c r="T174" s="155">
        <f t="shared" si="13"/>
        <v>0</v>
      </c>
      <c r="AR174" s="156" t="s">
        <v>375</v>
      </c>
      <c r="AT174" s="156" t="s">
        <v>274</v>
      </c>
      <c r="AU174" s="156" t="s">
        <v>88</v>
      </c>
      <c r="AY174" s="17" t="s">
        <v>273</v>
      </c>
      <c r="BE174" s="157">
        <f t="shared" si="14"/>
        <v>0</v>
      </c>
      <c r="BF174" s="157">
        <f t="shared" si="15"/>
        <v>0</v>
      </c>
      <c r="BG174" s="157">
        <f t="shared" si="16"/>
        <v>0</v>
      </c>
      <c r="BH174" s="157">
        <f t="shared" si="17"/>
        <v>0</v>
      </c>
      <c r="BI174" s="157">
        <f t="shared" si="18"/>
        <v>0</v>
      </c>
      <c r="BJ174" s="17" t="s">
        <v>88</v>
      </c>
      <c r="BK174" s="157">
        <f t="shared" si="19"/>
        <v>0</v>
      </c>
      <c r="BL174" s="17" t="s">
        <v>375</v>
      </c>
      <c r="BM174" s="156" t="s">
        <v>798</v>
      </c>
    </row>
    <row r="175" spans="2:65" s="1" customFormat="1" ht="16.5" customHeight="1">
      <c r="B175" s="143"/>
      <c r="C175" s="144" t="s">
        <v>554</v>
      </c>
      <c r="D175" s="144" t="s">
        <v>274</v>
      </c>
      <c r="E175" s="145" t="s">
        <v>2334</v>
      </c>
      <c r="F175" s="146" t="s">
        <v>2335</v>
      </c>
      <c r="G175" s="147" t="s">
        <v>1134</v>
      </c>
      <c r="H175" s="148">
        <v>2</v>
      </c>
      <c r="I175" s="149"/>
      <c r="J175" s="150">
        <f t="shared" si="10"/>
        <v>0</v>
      </c>
      <c r="K175" s="151"/>
      <c r="L175" s="32"/>
      <c r="M175" s="152" t="s">
        <v>1</v>
      </c>
      <c r="N175" s="153" t="s">
        <v>41</v>
      </c>
      <c r="P175" s="154">
        <f t="shared" si="11"/>
        <v>0</v>
      </c>
      <c r="Q175" s="154">
        <v>0</v>
      </c>
      <c r="R175" s="154">
        <f t="shared" si="12"/>
        <v>0</v>
      </c>
      <c r="S175" s="154">
        <v>0</v>
      </c>
      <c r="T175" s="155">
        <f t="shared" si="13"/>
        <v>0</v>
      </c>
      <c r="AR175" s="156" t="s">
        <v>375</v>
      </c>
      <c r="AT175" s="156" t="s">
        <v>274</v>
      </c>
      <c r="AU175" s="156" t="s">
        <v>88</v>
      </c>
      <c r="AY175" s="17" t="s">
        <v>273</v>
      </c>
      <c r="BE175" s="157">
        <f t="shared" si="14"/>
        <v>0</v>
      </c>
      <c r="BF175" s="157">
        <f t="shared" si="15"/>
        <v>0</v>
      </c>
      <c r="BG175" s="157">
        <f t="shared" si="16"/>
        <v>0</v>
      </c>
      <c r="BH175" s="157">
        <f t="shared" si="17"/>
        <v>0</v>
      </c>
      <c r="BI175" s="157">
        <f t="shared" si="18"/>
        <v>0</v>
      </c>
      <c r="BJ175" s="17" t="s">
        <v>88</v>
      </c>
      <c r="BK175" s="157">
        <f t="shared" si="19"/>
        <v>0</v>
      </c>
      <c r="BL175" s="17" t="s">
        <v>375</v>
      </c>
      <c r="BM175" s="156" t="s">
        <v>802</v>
      </c>
    </row>
    <row r="176" spans="2:65" s="1" customFormat="1" ht="16.5" customHeight="1">
      <c r="B176" s="143"/>
      <c r="C176" s="144" t="s">
        <v>556</v>
      </c>
      <c r="D176" s="144" t="s">
        <v>274</v>
      </c>
      <c r="E176" s="145" t="s">
        <v>2336</v>
      </c>
      <c r="F176" s="146" t="s">
        <v>2337</v>
      </c>
      <c r="G176" s="147" t="s">
        <v>1134</v>
      </c>
      <c r="H176" s="148">
        <v>5</v>
      </c>
      <c r="I176" s="149"/>
      <c r="J176" s="150">
        <f t="shared" si="10"/>
        <v>0</v>
      </c>
      <c r="K176" s="151"/>
      <c r="L176" s="32"/>
      <c r="M176" s="152" t="s">
        <v>1</v>
      </c>
      <c r="N176" s="153" t="s">
        <v>41</v>
      </c>
      <c r="P176" s="154">
        <f t="shared" si="11"/>
        <v>0</v>
      </c>
      <c r="Q176" s="154">
        <v>0</v>
      </c>
      <c r="R176" s="154">
        <f t="shared" si="12"/>
        <v>0</v>
      </c>
      <c r="S176" s="154">
        <v>0</v>
      </c>
      <c r="T176" s="155">
        <f t="shared" si="13"/>
        <v>0</v>
      </c>
      <c r="AR176" s="156" t="s">
        <v>375</v>
      </c>
      <c r="AT176" s="156" t="s">
        <v>274</v>
      </c>
      <c r="AU176" s="156" t="s">
        <v>88</v>
      </c>
      <c r="AY176" s="17" t="s">
        <v>273</v>
      </c>
      <c r="BE176" s="157">
        <f t="shared" si="14"/>
        <v>0</v>
      </c>
      <c r="BF176" s="157">
        <f t="shared" si="15"/>
        <v>0</v>
      </c>
      <c r="BG176" s="157">
        <f t="shared" si="16"/>
        <v>0</v>
      </c>
      <c r="BH176" s="157">
        <f t="shared" si="17"/>
        <v>0</v>
      </c>
      <c r="BI176" s="157">
        <f t="shared" si="18"/>
        <v>0</v>
      </c>
      <c r="BJ176" s="17" t="s">
        <v>88</v>
      </c>
      <c r="BK176" s="157">
        <f t="shared" si="19"/>
        <v>0</v>
      </c>
      <c r="BL176" s="17" t="s">
        <v>375</v>
      </c>
      <c r="BM176" s="156" t="s">
        <v>809</v>
      </c>
    </row>
    <row r="177" spans="2:65" s="1" customFormat="1" ht="16.5" customHeight="1">
      <c r="B177" s="143"/>
      <c r="C177" s="144" t="s">
        <v>559</v>
      </c>
      <c r="D177" s="144" t="s">
        <v>274</v>
      </c>
      <c r="E177" s="145" t="s">
        <v>2338</v>
      </c>
      <c r="F177" s="146" t="s">
        <v>2339</v>
      </c>
      <c r="G177" s="147" t="s">
        <v>344</v>
      </c>
      <c r="H177" s="148">
        <v>168</v>
      </c>
      <c r="I177" s="149"/>
      <c r="J177" s="150">
        <f t="shared" si="10"/>
        <v>0</v>
      </c>
      <c r="K177" s="151"/>
      <c r="L177" s="32"/>
      <c r="M177" s="152" t="s">
        <v>1</v>
      </c>
      <c r="N177" s="153" t="s">
        <v>41</v>
      </c>
      <c r="P177" s="154">
        <f t="shared" si="11"/>
        <v>0</v>
      </c>
      <c r="Q177" s="154">
        <v>0</v>
      </c>
      <c r="R177" s="154">
        <f t="shared" si="12"/>
        <v>0</v>
      </c>
      <c r="S177" s="154">
        <v>0</v>
      </c>
      <c r="T177" s="155">
        <f t="shared" si="13"/>
        <v>0</v>
      </c>
      <c r="AR177" s="156" t="s">
        <v>375</v>
      </c>
      <c r="AT177" s="156" t="s">
        <v>274</v>
      </c>
      <c r="AU177" s="156" t="s">
        <v>88</v>
      </c>
      <c r="AY177" s="17" t="s">
        <v>273</v>
      </c>
      <c r="BE177" s="157">
        <f t="shared" si="14"/>
        <v>0</v>
      </c>
      <c r="BF177" s="157">
        <f t="shared" si="15"/>
        <v>0</v>
      </c>
      <c r="BG177" s="157">
        <f t="shared" si="16"/>
        <v>0</v>
      </c>
      <c r="BH177" s="157">
        <f t="shared" si="17"/>
        <v>0</v>
      </c>
      <c r="BI177" s="157">
        <f t="shared" si="18"/>
        <v>0</v>
      </c>
      <c r="BJ177" s="17" t="s">
        <v>88</v>
      </c>
      <c r="BK177" s="157">
        <f t="shared" si="19"/>
        <v>0</v>
      </c>
      <c r="BL177" s="17" t="s">
        <v>375</v>
      </c>
      <c r="BM177" s="156" t="s">
        <v>819</v>
      </c>
    </row>
    <row r="178" spans="2:65" s="1" customFormat="1" ht="16.5" customHeight="1">
      <c r="B178" s="143"/>
      <c r="C178" s="144" t="s">
        <v>563</v>
      </c>
      <c r="D178" s="144" t="s">
        <v>274</v>
      </c>
      <c r="E178" s="145" t="s">
        <v>2340</v>
      </c>
      <c r="F178" s="146" t="s">
        <v>2341</v>
      </c>
      <c r="G178" s="147" t="s">
        <v>344</v>
      </c>
      <c r="H178" s="148">
        <v>35</v>
      </c>
      <c r="I178" s="149"/>
      <c r="J178" s="150">
        <f t="shared" si="10"/>
        <v>0</v>
      </c>
      <c r="K178" s="151"/>
      <c r="L178" s="32"/>
      <c r="M178" s="152" t="s">
        <v>1</v>
      </c>
      <c r="N178" s="153" t="s">
        <v>41</v>
      </c>
      <c r="P178" s="154">
        <f t="shared" si="11"/>
        <v>0</v>
      </c>
      <c r="Q178" s="154">
        <v>0</v>
      </c>
      <c r="R178" s="154">
        <f t="shared" si="12"/>
        <v>0</v>
      </c>
      <c r="S178" s="154">
        <v>0</v>
      </c>
      <c r="T178" s="155">
        <f t="shared" si="13"/>
        <v>0</v>
      </c>
      <c r="AR178" s="156" t="s">
        <v>375</v>
      </c>
      <c r="AT178" s="156" t="s">
        <v>274</v>
      </c>
      <c r="AU178" s="156" t="s">
        <v>88</v>
      </c>
      <c r="AY178" s="17" t="s">
        <v>273</v>
      </c>
      <c r="BE178" s="157">
        <f t="shared" si="14"/>
        <v>0</v>
      </c>
      <c r="BF178" s="157">
        <f t="shared" si="15"/>
        <v>0</v>
      </c>
      <c r="BG178" s="157">
        <f t="shared" si="16"/>
        <v>0</v>
      </c>
      <c r="BH178" s="157">
        <f t="shared" si="17"/>
        <v>0</v>
      </c>
      <c r="BI178" s="157">
        <f t="shared" si="18"/>
        <v>0</v>
      </c>
      <c r="BJ178" s="17" t="s">
        <v>88</v>
      </c>
      <c r="BK178" s="157">
        <f t="shared" si="19"/>
        <v>0</v>
      </c>
      <c r="BL178" s="17" t="s">
        <v>375</v>
      </c>
      <c r="BM178" s="156" t="s">
        <v>830</v>
      </c>
    </row>
    <row r="179" spans="2:65" s="1" customFormat="1" ht="16.5" customHeight="1">
      <c r="B179" s="143"/>
      <c r="C179" s="144" t="s">
        <v>567</v>
      </c>
      <c r="D179" s="144" t="s">
        <v>274</v>
      </c>
      <c r="E179" s="145" t="s">
        <v>2342</v>
      </c>
      <c r="F179" s="146" t="s">
        <v>2343</v>
      </c>
      <c r="G179" s="147" t="s">
        <v>344</v>
      </c>
      <c r="H179" s="148">
        <v>30</v>
      </c>
      <c r="I179" s="149"/>
      <c r="J179" s="150">
        <f t="shared" si="10"/>
        <v>0</v>
      </c>
      <c r="K179" s="151"/>
      <c r="L179" s="32"/>
      <c r="M179" s="152" t="s">
        <v>1</v>
      </c>
      <c r="N179" s="153" t="s">
        <v>41</v>
      </c>
      <c r="P179" s="154">
        <f t="shared" si="11"/>
        <v>0</v>
      </c>
      <c r="Q179" s="154">
        <v>0</v>
      </c>
      <c r="R179" s="154">
        <f t="shared" si="12"/>
        <v>0</v>
      </c>
      <c r="S179" s="154">
        <v>0</v>
      </c>
      <c r="T179" s="155">
        <f t="shared" si="13"/>
        <v>0</v>
      </c>
      <c r="AR179" s="156" t="s">
        <v>375</v>
      </c>
      <c r="AT179" s="156" t="s">
        <v>274</v>
      </c>
      <c r="AU179" s="156" t="s">
        <v>88</v>
      </c>
      <c r="AY179" s="17" t="s">
        <v>273</v>
      </c>
      <c r="BE179" s="157">
        <f t="shared" si="14"/>
        <v>0</v>
      </c>
      <c r="BF179" s="157">
        <f t="shared" si="15"/>
        <v>0</v>
      </c>
      <c r="BG179" s="157">
        <f t="shared" si="16"/>
        <v>0</v>
      </c>
      <c r="BH179" s="157">
        <f t="shared" si="17"/>
        <v>0</v>
      </c>
      <c r="BI179" s="157">
        <f t="shared" si="18"/>
        <v>0</v>
      </c>
      <c r="BJ179" s="17" t="s">
        <v>88</v>
      </c>
      <c r="BK179" s="157">
        <f t="shared" si="19"/>
        <v>0</v>
      </c>
      <c r="BL179" s="17" t="s">
        <v>375</v>
      </c>
      <c r="BM179" s="156" t="s">
        <v>843</v>
      </c>
    </row>
    <row r="180" spans="2:65" s="1" customFormat="1" ht="16.5" customHeight="1">
      <c r="B180" s="143"/>
      <c r="C180" s="144" t="s">
        <v>569</v>
      </c>
      <c r="D180" s="144" t="s">
        <v>274</v>
      </c>
      <c r="E180" s="145" t="s">
        <v>2344</v>
      </c>
      <c r="F180" s="146" t="s">
        <v>2345</v>
      </c>
      <c r="G180" s="147" t="s">
        <v>344</v>
      </c>
      <c r="H180" s="148">
        <v>37</v>
      </c>
      <c r="I180" s="149"/>
      <c r="J180" s="150">
        <f t="shared" si="10"/>
        <v>0</v>
      </c>
      <c r="K180" s="151"/>
      <c r="L180" s="32"/>
      <c r="M180" s="152" t="s">
        <v>1</v>
      </c>
      <c r="N180" s="153" t="s">
        <v>41</v>
      </c>
      <c r="P180" s="154">
        <f t="shared" si="11"/>
        <v>0</v>
      </c>
      <c r="Q180" s="154">
        <v>0</v>
      </c>
      <c r="R180" s="154">
        <f t="shared" si="12"/>
        <v>0</v>
      </c>
      <c r="S180" s="154">
        <v>0</v>
      </c>
      <c r="T180" s="155">
        <f t="shared" si="13"/>
        <v>0</v>
      </c>
      <c r="AR180" s="156" t="s">
        <v>375</v>
      </c>
      <c r="AT180" s="156" t="s">
        <v>274</v>
      </c>
      <c r="AU180" s="156" t="s">
        <v>88</v>
      </c>
      <c r="AY180" s="17" t="s">
        <v>273</v>
      </c>
      <c r="BE180" s="157">
        <f t="shared" si="14"/>
        <v>0</v>
      </c>
      <c r="BF180" s="157">
        <f t="shared" si="15"/>
        <v>0</v>
      </c>
      <c r="BG180" s="157">
        <f t="shared" si="16"/>
        <v>0</v>
      </c>
      <c r="BH180" s="157">
        <f t="shared" si="17"/>
        <v>0</v>
      </c>
      <c r="BI180" s="157">
        <f t="shared" si="18"/>
        <v>0</v>
      </c>
      <c r="BJ180" s="17" t="s">
        <v>88</v>
      </c>
      <c r="BK180" s="157">
        <f t="shared" si="19"/>
        <v>0</v>
      </c>
      <c r="BL180" s="17" t="s">
        <v>375</v>
      </c>
      <c r="BM180" s="156" t="s">
        <v>858</v>
      </c>
    </row>
    <row r="181" spans="2:65" s="1" customFormat="1" ht="16.5" customHeight="1">
      <c r="B181" s="143"/>
      <c r="C181" s="144" t="s">
        <v>572</v>
      </c>
      <c r="D181" s="144" t="s">
        <v>274</v>
      </c>
      <c r="E181" s="145" t="s">
        <v>2346</v>
      </c>
      <c r="F181" s="146" t="s">
        <v>2347</v>
      </c>
      <c r="G181" s="147" t="s">
        <v>344</v>
      </c>
      <c r="H181" s="148">
        <v>7</v>
      </c>
      <c r="I181" s="149"/>
      <c r="J181" s="150">
        <f t="shared" si="10"/>
        <v>0</v>
      </c>
      <c r="K181" s="151"/>
      <c r="L181" s="32"/>
      <c r="M181" s="152" t="s">
        <v>1</v>
      </c>
      <c r="N181" s="153" t="s">
        <v>41</v>
      </c>
      <c r="P181" s="154">
        <f t="shared" si="11"/>
        <v>0</v>
      </c>
      <c r="Q181" s="154">
        <v>0</v>
      </c>
      <c r="R181" s="154">
        <f t="shared" si="12"/>
        <v>0</v>
      </c>
      <c r="S181" s="154">
        <v>0</v>
      </c>
      <c r="T181" s="155">
        <f t="shared" si="13"/>
        <v>0</v>
      </c>
      <c r="AR181" s="156" t="s">
        <v>375</v>
      </c>
      <c r="AT181" s="156" t="s">
        <v>274</v>
      </c>
      <c r="AU181" s="156" t="s">
        <v>88</v>
      </c>
      <c r="AY181" s="17" t="s">
        <v>273</v>
      </c>
      <c r="BE181" s="157">
        <f t="shared" si="14"/>
        <v>0</v>
      </c>
      <c r="BF181" s="157">
        <f t="shared" si="15"/>
        <v>0</v>
      </c>
      <c r="BG181" s="157">
        <f t="shared" si="16"/>
        <v>0</v>
      </c>
      <c r="BH181" s="157">
        <f t="shared" si="17"/>
        <v>0</v>
      </c>
      <c r="BI181" s="157">
        <f t="shared" si="18"/>
        <v>0</v>
      </c>
      <c r="BJ181" s="17" t="s">
        <v>88</v>
      </c>
      <c r="BK181" s="157">
        <f t="shared" si="19"/>
        <v>0</v>
      </c>
      <c r="BL181" s="17" t="s">
        <v>375</v>
      </c>
      <c r="BM181" s="156" t="s">
        <v>871</v>
      </c>
    </row>
    <row r="182" spans="2:65" s="1" customFormat="1" ht="16.5" customHeight="1">
      <c r="B182" s="143"/>
      <c r="C182" s="144" t="s">
        <v>576</v>
      </c>
      <c r="D182" s="144" t="s">
        <v>274</v>
      </c>
      <c r="E182" s="145" t="s">
        <v>2348</v>
      </c>
      <c r="F182" s="146" t="s">
        <v>2349</v>
      </c>
      <c r="G182" s="147" t="s">
        <v>344</v>
      </c>
      <c r="H182" s="148">
        <v>0</v>
      </c>
      <c r="I182" s="149"/>
      <c r="J182" s="150">
        <f t="shared" si="10"/>
        <v>0</v>
      </c>
      <c r="K182" s="151"/>
      <c r="L182" s="32"/>
      <c r="M182" s="152" t="s">
        <v>1</v>
      </c>
      <c r="N182" s="153" t="s">
        <v>41</v>
      </c>
      <c r="P182" s="154">
        <f t="shared" si="11"/>
        <v>0</v>
      </c>
      <c r="Q182" s="154">
        <v>0</v>
      </c>
      <c r="R182" s="154">
        <f t="shared" si="12"/>
        <v>0</v>
      </c>
      <c r="S182" s="154">
        <v>0</v>
      </c>
      <c r="T182" s="155">
        <f t="shared" si="13"/>
        <v>0</v>
      </c>
      <c r="AR182" s="156" t="s">
        <v>375</v>
      </c>
      <c r="AT182" s="156" t="s">
        <v>274</v>
      </c>
      <c r="AU182" s="156" t="s">
        <v>88</v>
      </c>
      <c r="AY182" s="17" t="s">
        <v>273</v>
      </c>
      <c r="BE182" s="157">
        <f t="shared" si="14"/>
        <v>0</v>
      </c>
      <c r="BF182" s="157">
        <f t="shared" si="15"/>
        <v>0</v>
      </c>
      <c r="BG182" s="157">
        <f t="shared" si="16"/>
        <v>0</v>
      </c>
      <c r="BH182" s="157">
        <f t="shared" si="17"/>
        <v>0</v>
      </c>
      <c r="BI182" s="157">
        <f t="shared" si="18"/>
        <v>0</v>
      </c>
      <c r="BJ182" s="17" t="s">
        <v>88</v>
      </c>
      <c r="BK182" s="157">
        <f t="shared" si="19"/>
        <v>0</v>
      </c>
      <c r="BL182" s="17" t="s">
        <v>375</v>
      </c>
      <c r="BM182" s="156" t="s">
        <v>882</v>
      </c>
    </row>
    <row r="183" spans="2:65" s="1" customFormat="1" ht="21.75" customHeight="1">
      <c r="B183" s="143"/>
      <c r="C183" s="144" t="s">
        <v>580</v>
      </c>
      <c r="D183" s="144" t="s">
        <v>274</v>
      </c>
      <c r="E183" s="145" t="s">
        <v>2350</v>
      </c>
      <c r="F183" s="146" t="s">
        <v>2351</v>
      </c>
      <c r="G183" s="147" t="s">
        <v>344</v>
      </c>
      <c r="H183" s="148">
        <v>12</v>
      </c>
      <c r="I183" s="149"/>
      <c r="J183" s="150">
        <f t="shared" si="10"/>
        <v>0</v>
      </c>
      <c r="K183" s="151"/>
      <c r="L183" s="32"/>
      <c r="M183" s="152" t="s">
        <v>1</v>
      </c>
      <c r="N183" s="153" t="s">
        <v>41</v>
      </c>
      <c r="P183" s="154">
        <f t="shared" si="11"/>
        <v>0</v>
      </c>
      <c r="Q183" s="154">
        <v>0</v>
      </c>
      <c r="R183" s="154">
        <f t="shared" si="12"/>
        <v>0</v>
      </c>
      <c r="S183" s="154">
        <v>0</v>
      </c>
      <c r="T183" s="155">
        <f t="shared" si="13"/>
        <v>0</v>
      </c>
      <c r="AR183" s="156" t="s">
        <v>375</v>
      </c>
      <c r="AT183" s="156" t="s">
        <v>274</v>
      </c>
      <c r="AU183" s="156" t="s">
        <v>88</v>
      </c>
      <c r="AY183" s="17" t="s">
        <v>273</v>
      </c>
      <c r="BE183" s="157">
        <f t="shared" si="14"/>
        <v>0</v>
      </c>
      <c r="BF183" s="157">
        <f t="shared" si="15"/>
        <v>0</v>
      </c>
      <c r="BG183" s="157">
        <f t="shared" si="16"/>
        <v>0</v>
      </c>
      <c r="BH183" s="157">
        <f t="shared" si="17"/>
        <v>0</v>
      </c>
      <c r="BI183" s="157">
        <f t="shared" si="18"/>
        <v>0</v>
      </c>
      <c r="BJ183" s="17" t="s">
        <v>88</v>
      </c>
      <c r="BK183" s="157">
        <f t="shared" si="19"/>
        <v>0</v>
      </c>
      <c r="BL183" s="17" t="s">
        <v>375</v>
      </c>
      <c r="BM183" s="156" t="s">
        <v>892</v>
      </c>
    </row>
    <row r="184" spans="2:65" s="1" customFormat="1" ht="21.75" customHeight="1">
      <c r="B184" s="143"/>
      <c r="C184" s="144" t="s">
        <v>143</v>
      </c>
      <c r="D184" s="144" t="s">
        <v>274</v>
      </c>
      <c r="E184" s="145" t="s">
        <v>2352</v>
      </c>
      <c r="F184" s="146" t="s">
        <v>2353</v>
      </c>
      <c r="G184" s="147" t="s">
        <v>344</v>
      </c>
      <c r="H184" s="148">
        <v>10</v>
      </c>
      <c r="I184" s="149"/>
      <c r="J184" s="150">
        <f t="shared" si="10"/>
        <v>0</v>
      </c>
      <c r="K184" s="151"/>
      <c r="L184" s="32"/>
      <c r="M184" s="152" t="s">
        <v>1</v>
      </c>
      <c r="N184" s="153" t="s">
        <v>41</v>
      </c>
      <c r="P184" s="154">
        <f t="shared" si="11"/>
        <v>0</v>
      </c>
      <c r="Q184" s="154">
        <v>0</v>
      </c>
      <c r="R184" s="154">
        <f t="shared" si="12"/>
        <v>0</v>
      </c>
      <c r="S184" s="154">
        <v>0</v>
      </c>
      <c r="T184" s="155">
        <f t="shared" si="13"/>
        <v>0</v>
      </c>
      <c r="AR184" s="156" t="s">
        <v>375</v>
      </c>
      <c r="AT184" s="156" t="s">
        <v>274</v>
      </c>
      <c r="AU184" s="156" t="s">
        <v>88</v>
      </c>
      <c r="AY184" s="17" t="s">
        <v>273</v>
      </c>
      <c r="BE184" s="157">
        <f t="shared" si="14"/>
        <v>0</v>
      </c>
      <c r="BF184" s="157">
        <f t="shared" si="15"/>
        <v>0</v>
      </c>
      <c r="BG184" s="157">
        <f t="shared" si="16"/>
        <v>0</v>
      </c>
      <c r="BH184" s="157">
        <f t="shared" si="17"/>
        <v>0</v>
      </c>
      <c r="BI184" s="157">
        <f t="shared" si="18"/>
        <v>0</v>
      </c>
      <c r="BJ184" s="17" t="s">
        <v>88</v>
      </c>
      <c r="BK184" s="157">
        <f t="shared" si="19"/>
        <v>0</v>
      </c>
      <c r="BL184" s="17" t="s">
        <v>375</v>
      </c>
      <c r="BM184" s="156" t="s">
        <v>904</v>
      </c>
    </row>
    <row r="185" spans="2:65" s="1" customFormat="1" ht="21.75" customHeight="1">
      <c r="B185" s="143"/>
      <c r="C185" s="144" t="s">
        <v>588</v>
      </c>
      <c r="D185" s="144" t="s">
        <v>274</v>
      </c>
      <c r="E185" s="145" t="s">
        <v>2354</v>
      </c>
      <c r="F185" s="146" t="s">
        <v>2355</v>
      </c>
      <c r="G185" s="147" t="s">
        <v>344</v>
      </c>
      <c r="H185" s="148">
        <v>2</v>
      </c>
      <c r="I185" s="149"/>
      <c r="J185" s="150">
        <f t="shared" si="10"/>
        <v>0</v>
      </c>
      <c r="K185" s="151"/>
      <c r="L185" s="32"/>
      <c r="M185" s="152" t="s">
        <v>1</v>
      </c>
      <c r="N185" s="153" t="s">
        <v>41</v>
      </c>
      <c r="P185" s="154">
        <f t="shared" si="11"/>
        <v>0</v>
      </c>
      <c r="Q185" s="154">
        <v>0</v>
      </c>
      <c r="R185" s="154">
        <f t="shared" si="12"/>
        <v>0</v>
      </c>
      <c r="S185" s="154">
        <v>0</v>
      </c>
      <c r="T185" s="155">
        <f t="shared" si="13"/>
        <v>0</v>
      </c>
      <c r="AR185" s="156" t="s">
        <v>375</v>
      </c>
      <c r="AT185" s="156" t="s">
        <v>274</v>
      </c>
      <c r="AU185" s="156" t="s">
        <v>88</v>
      </c>
      <c r="AY185" s="17" t="s">
        <v>273</v>
      </c>
      <c r="BE185" s="157">
        <f t="shared" si="14"/>
        <v>0</v>
      </c>
      <c r="BF185" s="157">
        <f t="shared" si="15"/>
        <v>0</v>
      </c>
      <c r="BG185" s="157">
        <f t="shared" si="16"/>
        <v>0</v>
      </c>
      <c r="BH185" s="157">
        <f t="shared" si="17"/>
        <v>0</v>
      </c>
      <c r="BI185" s="157">
        <f t="shared" si="18"/>
        <v>0</v>
      </c>
      <c r="BJ185" s="17" t="s">
        <v>88</v>
      </c>
      <c r="BK185" s="157">
        <f t="shared" si="19"/>
        <v>0</v>
      </c>
      <c r="BL185" s="17" t="s">
        <v>375</v>
      </c>
      <c r="BM185" s="156" t="s">
        <v>919</v>
      </c>
    </row>
    <row r="186" spans="2:65" s="1" customFormat="1" ht="21.75" customHeight="1">
      <c r="B186" s="143"/>
      <c r="C186" s="144" t="s">
        <v>592</v>
      </c>
      <c r="D186" s="144" t="s">
        <v>274</v>
      </c>
      <c r="E186" s="145" t="s">
        <v>2356</v>
      </c>
      <c r="F186" s="146" t="s">
        <v>2357</v>
      </c>
      <c r="G186" s="147" t="s">
        <v>344</v>
      </c>
      <c r="H186" s="148">
        <v>5</v>
      </c>
      <c r="I186" s="149"/>
      <c r="J186" s="150">
        <f t="shared" si="10"/>
        <v>0</v>
      </c>
      <c r="K186" s="151"/>
      <c r="L186" s="32"/>
      <c r="M186" s="152" t="s">
        <v>1</v>
      </c>
      <c r="N186" s="153" t="s">
        <v>41</v>
      </c>
      <c r="P186" s="154">
        <f t="shared" si="11"/>
        <v>0</v>
      </c>
      <c r="Q186" s="154">
        <v>0</v>
      </c>
      <c r="R186" s="154">
        <f t="shared" si="12"/>
        <v>0</v>
      </c>
      <c r="S186" s="154">
        <v>0</v>
      </c>
      <c r="T186" s="155">
        <f t="shared" si="13"/>
        <v>0</v>
      </c>
      <c r="AR186" s="156" t="s">
        <v>375</v>
      </c>
      <c r="AT186" s="156" t="s">
        <v>274</v>
      </c>
      <c r="AU186" s="156" t="s">
        <v>88</v>
      </c>
      <c r="AY186" s="17" t="s">
        <v>273</v>
      </c>
      <c r="BE186" s="157">
        <f t="shared" si="14"/>
        <v>0</v>
      </c>
      <c r="BF186" s="157">
        <f t="shared" si="15"/>
        <v>0</v>
      </c>
      <c r="BG186" s="157">
        <f t="shared" si="16"/>
        <v>0</v>
      </c>
      <c r="BH186" s="157">
        <f t="shared" si="17"/>
        <v>0</v>
      </c>
      <c r="BI186" s="157">
        <f t="shared" si="18"/>
        <v>0</v>
      </c>
      <c r="BJ186" s="17" t="s">
        <v>88</v>
      </c>
      <c r="BK186" s="157">
        <f t="shared" si="19"/>
        <v>0</v>
      </c>
      <c r="BL186" s="17" t="s">
        <v>375</v>
      </c>
      <c r="BM186" s="156" t="s">
        <v>931</v>
      </c>
    </row>
    <row r="187" spans="2:65" s="1" customFormat="1" ht="21.75" customHeight="1">
      <c r="B187" s="143"/>
      <c r="C187" s="144" t="s">
        <v>600</v>
      </c>
      <c r="D187" s="144" t="s">
        <v>274</v>
      </c>
      <c r="E187" s="145" t="s">
        <v>2358</v>
      </c>
      <c r="F187" s="146" t="s">
        <v>2359</v>
      </c>
      <c r="G187" s="147" t="s">
        <v>344</v>
      </c>
      <c r="H187" s="148">
        <v>12</v>
      </c>
      <c r="I187" s="149"/>
      <c r="J187" s="150">
        <f t="shared" si="10"/>
        <v>0</v>
      </c>
      <c r="K187" s="151"/>
      <c r="L187" s="32"/>
      <c r="M187" s="152" t="s">
        <v>1</v>
      </c>
      <c r="N187" s="153" t="s">
        <v>41</v>
      </c>
      <c r="P187" s="154">
        <f t="shared" si="11"/>
        <v>0</v>
      </c>
      <c r="Q187" s="154">
        <v>0</v>
      </c>
      <c r="R187" s="154">
        <f t="shared" si="12"/>
        <v>0</v>
      </c>
      <c r="S187" s="154">
        <v>0</v>
      </c>
      <c r="T187" s="155">
        <f t="shared" si="13"/>
        <v>0</v>
      </c>
      <c r="AR187" s="156" t="s">
        <v>375</v>
      </c>
      <c r="AT187" s="156" t="s">
        <v>274</v>
      </c>
      <c r="AU187" s="156" t="s">
        <v>88</v>
      </c>
      <c r="AY187" s="17" t="s">
        <v>273</v>
      </c>
      <c r="BE187" s="157">
        <f t="shared" si="14"/>
        <v>0</v>
      </c>
      <c r="BF187" s="157">
        <f t="shared" si="15"/>
        <v>0</v>
      </c>
      <c r="BG187" s="157">
        <f t="shared" si="16"/>
        <v>0</v>
      </c>
      <c r="BH187" s="157">
        <f t="shared" si="17"/>
        <v>0</v>
      </c>
      <c r="BI187" s="157">
        <f t="shared" si="18"/>
        <v>0</v>
      </c>
      <c r="BJ187" s="17" t="s">
        <v>88</v>
      </c>
      <c r="BK187" s="157">
        <f t="shared" si="19"/>
        <v>0</v>
      </c>
      <c r="BL187" s="17" t="s">
        <v>375</v>
      </c>
      <c r="BM187" s="156" t="s">
        <v>944</v>
      </c>
    </row>
    <row r="188" spans="2:65" s="1" customFormat="1" ht="16.5" customHeight="1">
      <c r="B188" s="143"/>
      <c r="C188" s="144" t="s">
        <v>612</v>
      </c>
      <c r="D188" s="144" t="s">
        <v>274</v>
      </c>
      <c r="E188" s="145" t="s">
        <v>2360</v>
      </c>
      <c r="F188" s="146" t="s">
        <v>2361</v>
      </c>
      <c r="G188" s="147" t="s">
        <v>1134</v>
      </c>
      <c r="H188" s="148">
        <v>12</v>
      </c>
      <c r="I188" s="149"/>
      <c r="J188" s="150">
        <f t="shared" si="10"/>
        <v>0</v>
      </c>
      <c r="K188" s="151"/>
      <c r="L188" s="32"/>
      <c r="M188" s="152" t="s">
        <v>1</v>
      </c>
      <c r="N188" s="153" t="s">
        <v>41</v>
      </c>
      <c r="P188" s="154">
        <f t="shared" si="11"/>
        <v>0</v>
      </c>
      <c r="Q188" s="154">
        <v>0</v>
      </c>
      <c r="R188" s="154">
        <f t="shared" si="12"/>
        <v>0</v>
      </c>
      <c r="S188" s="154">
        <v>0</v>
      </c>
      <c r="T188" s="155">
        <f t="shared" si="13"/>
        <v>0</v>
      </c>
      <c r="AR188" s="156" t="s">
        <v>375</v>
      </c>
      <c r="AT188" s="156" t="s">
        <v>274</v>
      </c>
      <c r="AU188" s="156" t="s">
        <v>88</v>
      </c>
      <c r="AY188" s="17" t="s">
        <v>273</v>
      </c>
      <c r="BE188" s="157">
        <f t="shared" si="14"/>
        <v>0</v>
      </c>
      <c r="BF188" s="157">
        <f t="shared" si="15"/>
        <v>0</v>
      </c>
      <c r="BG188" s="157">
        <f t="shared" si="16"/>
        <v>0</v>
      </c>
      <c r="BH188" s="157">
        <f t="shared" si="17"/>
        <v>0</v>
      </c>
      <c r="BI188" s="157">
        <f t="shared" si="18"/>
        <v>0</v>
      </c>
      <c r="BJ188" s="17" t="s">
        <v>88</v>
      </c>
      <c r="BK188" s="157">
        <f t="shared" si="19"/>
        <v>0</v>
      </c>
      <c r="BL188" s="17" t="s">
        <v>375</v>
      </c>
      <c r="BM188" s="156" t="s">
        <v>957</v>
      </c>
    </row>
    <row r="189" spans="2:65" s="1" customFormat="1" ht="24.2" customHeight="1">
      <c r="B189" s="143"/>
      <c r="C189" s="144" t="s">
        <v>618</v>
      </c>
      <c r="D189" s="144" t="s">
        <v>274</v>
      </c>
      <c r="E189" s="145" t="s">
        <v>2362</v>
      </c>
      <c r="F189" s="146" t="s">
        <v>2363</v>
      </c>
      <c r="G189" s="147" t="s">
        <v>1134</v>
      </c>
      <c r="H189" s="148">
        <v>6</v>
      </c>
      <c r="I189" s="149"/>
      <c r="J189" s="150">
        <f t="shared" si="10"/>
        <v>0</v>
      </c>
      <c r="K189" s="151"/>
      <c r="L189" s="32"/>
      <c r="M189" s="152" t="s">
        <v>1</v>
      </c>
      <c r="N189" s="153" t="s">
        <v>41</v>
      </c>
      <c r="P189" s="154">
        <f t="shared" si="11"/>
        <v>0</v>
      </c>
      <c r="Q189" s="154">
        <v>1E-3</v>
      </c>
      <c r="R189" s="154">
        <f t="shared" si="12"/>
        <v>6.0000000000000001E-3</v>
      </c>
      <c r="S189" s="154">
        <v>0</v>
      </c>
      <c r="T189" s="155">
        <f t="shared" si="13"/>
        <v>0</v>
      </c>
      <c r="AR189" s="156" t="s">
        <v>375</v>
      </c>
      <c r="AT189" s="156" t="s">
        <v>274</v>
      </c>
      <c r="AU189" s="156" t="s">
        <v>88</v>
      </c>
      <c r="AY189" s="17" t="s">
        <v>273</v>
      </c>
      <c r="BE189" s="157">
        <f t="shared" si="14"/>
        <v>0</v>
      </c>
      <c r="BF189" s="157">
        <f t="shared" si="15"/>
        <v>0</v>
      </c>
      <c r="BG189" s="157">
        <f t="shared" si="16"/>
        <v>0</v>
      </c>
      <c r="BH189" s="157">
        <f t="shared" si="17"/>
        <v>0</v>
      </c>
      <c r="BI189" s="157">
        <f t="shared" si="18"/>
        <v>0</v>
      </c>
      <c r="BJ189" s="17" t="s">
        <v>88</v>
      </c>
      <c r="BK189" s="157">
        <f t="shared" si="19"/>
        <v>0</v>
      </c>
      <c r="BL189" s="17" t="s">
        <v>375</v>
      </c>
      <c r="BM189" s="156" t="s">
        <v>968</v>
      </c>
    </row>
    <row r="190" spans="2:65" s="1" customFormat="1" ht="16.5" customHeight="1">
      <c r="B190" s="143"/>
      <c r="C190" s="144" t="s">
        <v>620</v>
      </c>
      <c r="D190" s="144" t="s">
        <v>274</v>
      </c>
      <c r="E190" s="145" t="s">
        <v>2364</v>
      </c>
      <c r="F190" s="146" t="s">
        <v>2365</v>
      </c>
      <c r="G190" s="147" t="s">
        <v>547</v>
      </c>
      <c r="H190" s="148">
        <v>420</v>
      </c>
      <c r="I190" s="149"/>
      <c r="J190" s="150">
        <f t="shared" si="10"/>
        <v>0</v>
      </c>
      <c r="K190" s="151"/>
      <c r="L190" s="32"/>
      <c r="M190" s="152" t="s">
        <v>1</v>
      </c>
      <c r="N190" s="153" t="s">
        <v>41</v>
      </c>
      <c r="P190" s="154">
        <f t="shared" si="11"/>
        <v>0</v>
      </c>
      <c r="Q190" s="154">
        <v>1E-3</v>
      </c>
      <c r="R190" s="154">
        <f t="shared" si="12"/>
        <v>0.42</v>
      </c>
      <c r="S190" s="154">
        <v>0</v>
      </c>
      <c r="T190" s="155">
        <f t="shared" si="13"/>
        <v>0</v>
      </c>
      <c r="AR190" s="156" t="s">
        <v>375</v>
      </c>
      <c r="AT190" s="156" t="s">
        <v>274</v>
      </c>
      <c r="AU190" s="156" t="s">
        <v>88</v>
      </c>
      <c r="AY190" s="17" t="s">
        <v>273</v>
      </c>
      <c r="BE190" s="157">
        <f t="shared" si="14"/>
        <v>0</v>
      </c>
      <c r="BF190" s="157">
        <f t="shared" si="15"/>
        <v>0</v>
      </c>
      <c r="BG190" s="157">
        <f t="shared" si="16"/>
        <v>0</v>
      </c>
      <c r="BH190" s="157">
        <f t="shared" si="17"/>
        <v>0</v>
      </c>
      <c r="BI190" s="157">
        <f t="shared" si="18"/>
        <v>0</v>
      </c>
      <c r="BJ190" s="17" t="s">
        <v>88</v>
      </c>
      <c r="BK190" s="157">
        <f t="shared" si="19"/>
        <v>0</v>
      </c>
      <c r="BL190" s="17" t="s">
        <v>375</v>
      </c>
      <c r="BM190" s="156" t="s">
        <v>977</v>
      </c>
    </row>
    <row r="191" spans="2:65" s="1" customFormat="1" ht="16.5" customHeight="1">
      <c r="B191" s="143"/>
      <c r="C191" s="144" t="s">
        <v>625</v>
      </c>
      <c r="D191" s="144" t="s">
        <v>274</v>
      </c>
      <c r="E191" s="145" t="s">
        <v>2366</v>
      </c>
      <c r="F191" s="146" t="s">
        <v>2367</v>
      </c>
      <c r="G191" s="147" t="s">
        <v>547</v>
      </c>
      <c r="H191" s="148">
        <v>420</v>
      </c>
      <c r="I191" s="149"/>
      <c r="J191" s="150">
        <f t="shared" si="10"/>
        <v>0</v>
      </c>
      <c r="K191" s="151"/>
      <c r="L191" s="32"/>
      <c r="M191" s="152" t="s">
        <v>1</v>
      </c>
      <c r="N191" s="153" t="s">
        <v>41</v>
      </c>
      <c r="P191" s="154">
        <f t="shared" si="11"/>
        <v>0</v>
      </c>
      <c r="Q191" s="154">
        <v>0</v>
      </c>
      <c r="R191" s="154">
        <f t="shared" si="12"/>
        <v>0</v>
      </c>
      <c r="S191" s="154">
        <v>0</v>
      </c>
      <c r="T191" s="155">
        <f t="shared" si="13"/>
        <v>0</v>
      </c>
      <c r="AR191" s="156" t="s">
        <v>375</v>
      </c>
      <c r="AT191" s="156" t="s">
        <v>274</v>
      </c>
      <c r="AU191" s="156" t="s">
        <v>88</v>
      </c>
      <c r="AY191" s="17" t="s">
        <v>273</v>
      </c>
      <c r="BE191" s="157">
        <f t="shared" si="14"/>
        <v>0</v>
      </c>
      <c r="BF191" s="157">
        <f t="shared" si="15"/>
        <v>0</v>
      </c>
      <c r="BG191" s="157">
        <f t="shared" si="16"/>
        <v>0</v>
      </c>
      <c r="BH191" s="157">
        <f t="shared" si="17"/>
        <v>0</v>
      </c>
      <c r="BI191" s="157">
        <f t="shared" si="18"/>
        <v>0</v>
      </c>
      <c r="BJ191" s="17" t="s">
        <v>88</v>
      </c>
      <c r="BK191" s="157">
        <f t="shared" si="19"/>
        <v>0</v>
      </c>
      <c r="BL191" s="17" t="s">
        <v>375</v>
      </c>
      <c r="BM191" s="156" t="s">
        <v>988</v>
      </c>
    </row>
    <row r="192" spans="2:65" s="1" customFormat="1" ht="16.5" customHeight="1">
      <c r="B192" s="143"/>
      <c r="C192" s="144" t="s">
        <v>167</v>
      </c>
      <c r="D192" s="144" t="s">
        <v>274</v>
      </c>
      <c r="E192" s="145" t="s">
        <v>2368</v>
      </c>
      <c r="F192" s="146" t="s">
        <v>2369</v>
      </c>
      <c r="G192" s="147" t="s">
        <v>547</v>
      </c>
      <c r="H192" s="148">
        <v>55</v>
      </c>
      <c r="I192" s="149"/>
      <c r="J192" s="150">
        <f t="shared" ref="J192:J202" si="20">ROUND(I192*H192,2)</f>
        <v>0</v>
      </c>
      <c r="K192" s="151"/>
      <c r="L192" s="32"/>
      <c r="M192" s="152" t="s">
        <v>1</v>
      </c>
      <c r="N192" s="153" t="s">
        <v>41</v>
      </c>
      <c r="P192" s="154">
        <f t="shared" ref="P192:P202" si="21">O192*H192</f>
        <v>0</v>
      </c>
      <c r="Q192" s="154">
        <v>0</v>
      </c>
      <c r="R192" s="154">
        <f t="shared" ref="R192:R202" si="22">Q192*H192</f>
        <v>0</v>
      </c>
      <c r="S192" s="154">
        <v>0</v>
      </c>
      <c r="T192" s="155">
        <f t="shared" ref="T192:T202" si="23">S192*H192</f>
        <v>0</v>
      </c>
      <c r="AR192" s="156" t="s">
        <v>375</v>
      </c>
      <c r="AT192" s="156" t="s">
        <v>274</v>
      </c>
      <c r="AU192" s="156" t="s">
        <v>88</v>
      </c>
      <c r="AY192" s="17" t="s">
        <v>273</v>
      </c>
      <c r="BE192" s="157">
        <f t="shared" ref="BE192:BE202" si="24">IF(N192="základná",J192,0)</f>
        <v>0</v>
      </c>
      <c r="BF192" s="157">
        <f t="shared" ref="BF192:BF202" si="25">IF(N192="znížená",J192,0)</f>
        <v>0</v>
      </c>
      <c r="BG192" s="157">
        <f t="shared" ref="BG192:BG202" si="26">IF(N192="zákl. prenesená",J192,0)</f>
        <v>0</v>
      </c>
      <c r="BH192" s="157">
        <f t="shared" ref="BH192:BH202" si="27">IF(N192="zníž. prenesená",J192,0)</f>
        <v>0</v>
      </c>
      <c r="BI192" s="157">
        <f t="shared" ref="BI192:BI202" si="28">IF(N192="nulová",J192,0)</f>
        <v>0</v>
      </c>
      <c r="BJ192" s="17" t="s">
        <v>88</v>
      </c>
      <c r="BK192" s="157">
        <f t="shared" ref="BK192:BK202" si="29">ROUND(I192*H192,2)</f>
        <v>0</v>
      </c>
      <c r="BL192" s="17" t="s">
        <v>375</v>
      </c>
      <c r="BM192" s="156" t="s">
        <v>1001</v>
      </c>
    </row>
    <row r="193" spans="2:65" s="1" customFormat="1" ht="16.5" customHeight="1">
      <c r="B193" s="143"/>
      <c r="C193" s="144" t="s">
        <v>639</v>
      </c>
      <c r="D193" s="144" t="s">
        <v>274</v>
      </c>
      <c r="E193" s="145" t="s">
        <v>2370</v>
      </c>
      <c r="F193" s="146" t="s">
        <v>2371</v>
      </c>
      <c r="G193" s="147" t="s">
        <v>318</v>
      </c>
      <c r="H193" s="148">
        <v>10</v>
      </c>
      <c r="I193" s="149"/>
      <c r="J193" s="150">
        <f t="shared" si="20"/>
        <v>0</v>
      </c>
      <c r="K193" s="151"/>
      <c r="L193" s="32"/>
      <c r="M193" s="152" t="s">
        <v>1</v>
      </c>
      <c r="N193" s="153" t="s">
        <v>41</v>
      </c>
      <c r="P193" s="154">
        <f t="shared" si="21"/>
        <v>0</v>
      </c>
      <c r="Q193" s="154">
        <v>0</v>
      </c>
      <c r="R193" s="154">
        <f t="shared" si="22"/>
        <v>0</v>
      </c>
      <c r="S193" s="154">
        <v>0</v>
      </c>
      <c r="T193" s="155">
        <f t="shared" si="23"/>
        <v>0</v>
      </c>
      <c r="AR193" s="156" t="s">
        <v>375</v>
      </c>
      <c r="AT193" s="156" t="s">
        <v>274</v>
      </c>
      <c r="AU193" s="156" t="s">
        <v>88</v>
      </c>
      <c r="AY193" s="17" t="s">
        <v>273</v>
      </c>
      <c r="BE193" s="157">
        <f t="shared" si="24"/>
        <v>0</v>
      </c>
      <c r="BF193" s="157">
        <f t="shared" si="25"/>
        <v>0</v>
      </c>
      <c r="BG193" s="157">
        <f t="shared" si="26"/>
        <v>0</v>
      </c>
      <c r="BH193" s="157">
        <f t="shared" si="27"/>
        <v>0</v>
      </c>
      <c r="BI193" s="157">
        <f t="shared" si="28"/>
        <v>0</v>
      </c>
      <c r="BJ193" s="17" t="s">
        <v>88</v>
      </c>
      <c r="BK193" s="157">
        <f t="shared" si="29"/>
        <v>0</v>
      </c>
      <c r="BL193" s="17" t="s">
        <v>375</v>
      </c>
      <c r="BM193" s="156" t="s">
        <v>1012</v>
      </c>
    </row>
    <row r="194" spans="2:65" s="1" customFormat="1" ht="21.75" customHeight="1">
      <c r="B194" s="143"/>
      <c r="C194" s="144" t="s">
        <v>647</v>
      </c>
      <c r="D194" s="144" t="s">
        <v>274</v>
      </c>
      <c r="E194" s="145" t="s">
        <v>2372</v>
      </c>
      <c r="F194" s="146" t="s">
        <v>2373</v>
      </c>
      <c r="G194" s="147" t="s">
        <v>1134</v>
      </c>
      <c r="H194" s="148">
        <v>1</v>
      </c>
      <c r="I194" s="149"/>
      <c r="J194" s="150">
        <f t="shared" si="20"/>
        <v>0</v>
      </c>
      <c r="K194" s="151"/>
      <c r="L194" s="32"/>
      <c r="M194" s="152" t="s">
        <v>1</v>
      </c>
      <c r="N194" s="153" t="s">
        <v>41</v>
      </c>
      <c r="P194" s="154">
        <f t="shared" si="21"/>
        <v>0</v>
      </c>
      <c r="Q194" s="154">
        <v>0</v>
      </c>
      <c r="R194" s="154">
        <f t="shared" si="22"/>
        <v>0</v>
      </c>
      <c r="S194" s="154">
        <v>0</v>
      </c>
      <c r="T194" s="155">
        <f t="shared" si="23"/>
        <v>0</v>
      </c>
      <c r="AR194" s="156" t="s">
        <v>375</v>
      </c>
      <c r="AT194" s="156" t="s">
        <v>274</v>
      </c>
      <c r="AU194" s="156" t="s">
        <v>88</v>
      </c>
      <c r="AY194" s="17" t="s">
        <v>273</v>
      </c>
      <c r="BE194" s="157">
        <f t="shared" si="24"/>
        <v>0</v>
      </c>
      <c r="BF194" s="157">
        <f t="shared" si="25"/>
        <v>0</v>
      </c>
      <c r="BG194" s="157">
        <f t="shared" si="26"/>
        <v>0</v>
      </c>
      <c r="BH194" s="157">
        <f t="shared" si="27"/>
        <v>0</v>
      </c>
      <c r="BI194" s="157">
        <f t="shared" si="28"/>
        <v>0</v>
      </c>
      <c r="BJ194" s="17" t="s">
        <v>88</v>
      </c>
      <c r="BK194" s="157">
        <f t="shared" si="29"/>
        <v>0</v>
      </c>
      <c r="BL194" s="17" t="s">
        <v>375</v>
      </c>
      <c r="BM194" s="156" t="s">
        <v>1021</v>
      </c>
    </row>
    <row r="195" spans="2:65" s="1" customFormat="1" ht="16.5" customHeight="1">
      <c r="B195" s="143"/>
      <c r="C195" s="144" t="s">
        <v>652</v>
      </c>
      <c r="D195" s="144" t="s">
        <v>274</v>
      </c>
      <c r="E195" s="145" t="s">
        <v>2374</v>
      </c>
      <c r="F195" s="146" t="s">
        <v>2375</v>
      </c>
      <c r="G195" s="147" t="s">
        <v>1134</v>
      </c>
      <c r="H195" s="148">
        <v>2</v>
      </c>
      <c r="I195" s="149"/>
      <c r="J195" s="150">
        <f t="shared" si="20"/>
        <v>0</v>
      </c>
      <c r="K195" s="151"/>
      <c r="L195" s="32"/>
      <c r="M195" s="152" t="s">
        <v>1</v>
      </c>
      <c r="N195" s="153" t="s">
        <v>41</v>
      </c>
      <c r="P195" s="154">
        <f t="shared" si="21"/>
        <v>0</v>
      </c>
      <c r="Q195" s="154">
        <v>1.4999999999999999E-2</v>
      </c>
      <c r="R195" s="154">
        <f t="shared" si="22"/>
        <v>0.03</v>
      </c>
      <c r="S195" s="154">
        <v>0</v>
      </c>
      <c r="T195" s="155">
        <f t="shared" si="23"/>
        <v>0</v>
      </c>
      <c r="AR195" s="156" t="s">
        <v>375</v>
      </c>
      <c r="AT195" s="156" t="s">
        <v>274</v>
      </c>
      <c r="AU195" s="156" t="s">
        <v>88</v>
      </c>
      <c r="AY195" s="17" t="s">
        <v>273</v>
      </c>
      <c r="BE195" s="157">
        <f t="shared" si="24"/>
        <v>0</v>
      </c>
      <c r="BF195" s="157">
        <f t="shared" si="25"/>
        <v>0</v>
      </c>
      <c r="BG195" s="157">
        <f t="shared" si="26"/>
        <v>0</v>
      </c>
      <c r="BH195" s="157">
        <f t="shared" si="27"/>
        <v>0</v>
      </c>
      <c r="BI195" s="157">
        <f t="shared" si="28"/>
        <v>0</v>
      </c>
      <c r="BJ195" s="17" t="s">
        <v>88</v>
      </c>
      <c r="BK195" s="157">
        <f t="shared" si="29"/>
        <v>0</v>
      </c>
      <c r="BL195" s="17" t="s">
        <v>375</v>
      </c>
      <c r="BM195" s="156" t="s">
        <v>1029</v>
      </c>
    </row>
    <row r="196" spans="2:65" s="1" customFormat="1" ht="16.5" customHeight="1">
      <c r="B196" s="143"/>
      <c r="C196" s="144" t="s">
        <v>664</v>
      </c>
      <c r="D196" s="144" t="s">
        <v>274</v>
      </c>
      <c r="E196" s="145" t="s">
        <v>2376</v>
      </c>
      <c r="F196" s="146" t="s">
        <v>2377</v>
      </c>
      <c r="G196" s="147" t="s">
        <v>547</v>
      </c>
      <c r="H196" s="148">
        <v>520</v>
      </c>
      <c r="I196" s="149"/>
      <c r="J196" s="150">
        <f t="shared" si="20"/>
        <v>0</v>
      </c>
      <c r="K196" s="151"/>
      <c r="L196" s="32"/>
      <c r="M196" s="152" t="s">
        <v>1</v>
      </c>
      <c r="N196" s="153" t="s">
        <v>41</v>
      </c>
      <c r="P196" s="154">
        <f t="shared" si="21"/>
        <v>0</v>
      </c>
      <c r="Q196" s="154">
        <v>1E-3</v>
      </c>
      <c r="R196" s="154">
        <f t="shared" si="22"/>
        <v>0.52</v>
      </c>
      <c r="S196" s="154">
        <v>0</v>
      </c>
      <c r="T196" s="155">
        <f t="shared" si="23"/>
        <v>0</v>
      </c>
      <c r="AR196" s="156" t="s">
        <v>375</v>
      </c>
      <c r="AT196" s="156" t="s">
        <v>274</v>
      </c>
      <c r="AU196" s="156" t="s">
        <v>88</v>
      </c>
      <c r="AY196" s="17" t="s">
        <v>273</v>
      </c>
      <c r="BE196" s="157">
        <f t="shared" si="24"/>
        <v>0</v>
      </c>
      <c r="BF196" s="157">
        <f t="shared" si="25"/>
        <v>0</v>
      </c>
      <c r="BG196" s="157">
        <f t="shared" si="26"/>
        <v>0</v>
      </c>
      <c r="BH196" s="157">
        <f t="shared" si="27"/>
        <v>0</v>
      </c>
      <c r="BI196" s="157">
        <f t="shared" si="28"/>
        <v>0</v>
      </c>
      <c r="BJ196" s="17" t="s">
        <v>88</v>
      </c>
      <c r="BK196" s="157">
        <f t="shared" si="29"/>
        <v>0</v>
      </c>
      <c r="BL196" s="17" t="s">
        <v>375</v>
      </c>
      <c r="BM196" s="156" t="s">
        <v>1038</v>
      </c>
    </row>
    <row r="197" spans="2:65" s="1" customFormat="1" ht="16.5" customHeight="1">
      <c r="B197" s="143"/>
      <c r="C197" s="144" t="s">
        <v>669</v>
      </c>
      <c r="D197" s="144" t="s">
        <v>274</v>
      </c>
      <c r="E197" s="145" t="s">
        <v>2378</v>
      </c>
      <c r="F197" s="146" t="s">
        <v>2379</v>
      </c>
      <c r="G197" s="147" t="s">
        <v>338</v>
      </c>
      <c r="H197" s="148">
        <v>620.78</v>
      </c>
      <c r="I197" s="149"/>
      <c r="J197" s="150">
        <f t="shared" si="20"/>
        <v>0</v>
      </c>
      <c r="K197" s="151"/>
      <c r="L197" s="32"/>
      <c r="M197" s="152" t="s">
        <v>1</v>
      </c>
      <c r="N197" s="153" t="s">
        <v>41</v>
      </c>
      <c r="P197" s="154">
        <f t="shared" si="21"/>
        <v>0</v>
      </c>
      <c r="Q197" s="154">
        <v>5.0000000000000001E-3</v>
      </c>
      <c r="R197" s="154">
        <f t="shared" si="22"/>
        <v>3.1038999999999999</v>
      </c>
      <c r="S197" s="154">
        <v>0</v>
      </c>
      <c r="T197" s="155">
        <f t="shared" si="23"/>
        <v>0</v>
      </c>
      <c r="AR197" s="156" t="s">
        <v>375</v>
      </c>
      <c r="AT197" s="156" t="s">
        <v>274</v>
      </c>
      <c r="AU197" s="156" t="s">
        <v>88</v>
      </c>
      <c r="AY197" s="17" t="s">
        <v>273</v>
      </c>
      <c r="BE197" s="157">
        <f t="shared" si="24"/>
        <v>0</v>
      </c>
      <c r="BF197" s="157">
        <f t="shared" si="25"/>
        <v>0</v>
      </c>
      <c r="BG197" s="157">
        <f t="shared" si="26"/>
        <v>0</v>
      </c>
      <c r="BH197" s="157">
        <f t="shared" si="27"/>
        <v>0</v>
      </c>
      <c r="BI197" s="157">
        <f t="shared" si="28"/>
        <v>0</v>
      </c>
      <c r="BJ197" s="17" t="s">
        <v>88</v>
      </c>
      <c r="BK197" s="157">
        <f t="shared" si="29"/>
        <v>0</v>
      </c>
      <c r="BL197" s="17" t="s">
        <v>375</v>
      </c>
      <c r="BM197" s="156" t="s">
        <v>1047</v>
      </c>
    </row>
    <row r="198" spans="2:65" s="1" customFormat="1" ht="16.5" customHeight="1">
      <c r="B198" s="143"/>
      <c r="C198" s="144" t="s">
        <v>674</v>
      </c>
      <c r="D198" s="144" t="s">
        <v>274</v>
      </c>
      <c r="E198" s="145" t="s">
        <v>1512</v>
      </c>
      <c r="F198" s="146" t="s">
        <v>2380</v>
      </c>
      <c r="G198" s="147" t="s">
        <v>1095</v>
      </c>
      <c r="H198" s="200"/>
      <c r="I198" s="149"/>
      <c r="J198" s="150">
        <f t="shared" si="20"/>
        <v>0</v>
      </c>
      <c r="K198" s="151"/>
      <c r="L198" s="32"/>
      <c r="M198" s="152" t="s">
        <v>1</v>
      </c>
      <c r="N198" s="153" t="s">
        <v>41</v>
      </c>
      <c r="P198" s="154">
        <f t="shared" si="21"/>
        <v>0</v>
      </c>
      <c r="Q198" s="154">
        <v>0</v>
      </c>
      <c r="R198" s="154">
        <f t="shared" si="22"/>
        <v>0</v>
      </c>
      <c r="S198" s="154">
        <v>0</v>
      </c>
      <c r="T198" s="155">
        <f t="shared" si="23"/>
        <v>0</v>
      </c>
      <c r="AR198" s="156" t="s">
        <v>375</v>
      </c>
      <c r="AT198" s="156" t="s">
        <v>274</v>
      </c>
      <c r="AU198" s="156" t="s">
        <v>88</v>
      </c>
      <c r="AY198" s="17" t="s">
        <v>273</v>
      </c>
      <c r="BE198" s="157">
        <f t="shared" si="24"/>
        <v>0</v>
      </c>
      <c r="BF198" s="157">
        <f t="shared" si="25"/>
        <v>0</v>
      </c>
      <c r="BG198" s="157">
        <f t="shared" si="26"/>
        <v>0</v>
      </c>
      <c r="BH198" s="157">
        <f t="shared" si="27"/>
        <v>0</v>
      </c>
      <c r="BI198" s="157">
        <f t="shared" si="28"/>
        <v>0</v>
      </c>
      <c r="BJ198" s="17" t="s">
        <v>88</v>
      </c>
      <c r="BK198" s="157">
        <f t="shared" si="29"/>
        <v>0</v>
      </c>
      <c r="BL198" s="17" t="s">
        <v>375</v>
      </c>
      <c r="BM198" s="156" t="s">
        <v>1055</v>
      </c>
    </row>
    <row r="199" spans="2:65" s="1" customFormat="1" ht="16.5" customHeight="1">
      <c r="B199" s="143"/>
      <c r="C199" s="144" t="s">
        <v>680</v>
      </c>
      <c r="D199" s="144" t="s">
        <v>274</v>
      </c>
      <c r="E199" s="145" t="s">
        <v>2381</v>
      </c>
      <c r="F199" s="146" t="s">
        <v>2382</v>
      </c>
      <c r="G199" s="147" t="s">
        <v>1095</v>
      </c>
      <c r="H199" s="200"/>
      <c r="I199" s="149"/>
      <c r="J199" s="150">
        <f t="shared" si="20"/>
        <v>0</v>
      </c>
      <c r="K199" s="151"/>
      <c r="L199" s="32"/>
      <c r="M199" s="152" t="s">
        <v>1</v>
      </c>
      <c r="N199" s="153" t="s">
        <v>41</v>
      </c>
      <c r="P199" s="154">
        <f t="shared" si="21"/>
        <v>0</v>
      </c>
      <c r="Q199" s="154">
        <v>0</v>
      </c>
      <c r="R199" s="154">
        <f t="shared" si="22"/>
        <v>0</v>
      </c>
      <c r="S199" s="154">
        <v>0</v>
      </c>
      <c r="T199" s="155">
        <f t="shared" si="23"/>
        <v>0</v>
      </c>
      <c r="AR199" s="156" t="s">
        <v>375</v>
      </c>
      <c r="AT199" s="156" t="s">
        <v>274</v>
      </c>
      <c r="AU199" s="156" t="s">
        <v>88</v>
      </c>
      <c r="AY199" s="17" t="s">
        <v>273</v>
      </c>
      <c r="BE199" s="157">
        <f t="shared" si="24"/>
        <v>0</v>
      </c>
      <c r="BF199" s="157">
        <f t="shared" si="25"/>
        <v>0</v>
      </c>
      <c r="BG199" s="157">
        <f t="shared" si="26"/>
        <v>0</v>
      </c>
      <c r="BH199" s="157">
        <f t="shared" si="27"/>
        <v>0</v>
      </c>
      <c r="BI199" s="157">
        <f t="shared" si="28"/>
        <v>0</v>
      </c>
      <c r="BJ199" s="17" t="s">
        <v>88</v>
      </c>
      <c r="BK199" s="157">
        <f t="shared" si="29"/>
        <v>0</v>
      </c>
      <c r="BL199" s="17" t="s">
        <v>375</v>
      </c>
      <c r="BM199" s="156" t="s">
        <v>1064</v>
      </c>
    </row>
    <row r="200" spans="2:65" s="1" customFormat="1" ht="16.5" customHeight="1">
      <c r="B200" s="143"/>
      <c r="C200" s="144" t="s">
        <v>685</v>
      </c>
      <c r="D200" s="144" t="s">
        <v>274</v>
      </c>
      <c r="E200" s="145" t="s">
        <v>2383</v>
      </c>
      <c r="F200" s="146" t="s">
        <v>2384</v>
      </c>
      <c r="G200" s="147" t="s">
        <v>1095</v>
      </c>
      <c r="H200" s="200"/>
      <c r="I200" s="149"/>
      <c r="J200" s="150">
        <f t="shared" si="20"/>
        <v>0</v>
      </c>
      <c r="K200" s="151"/>
      <c r="L200" s="32"/>
      <c r="M200" s="152" t="s">
        <v>1</v>
      </c>
      <c r="N200" s="153" t="s">
        <v>41</v>
      </c>
      <c r="P200" s="154">
        <f t="shared" si="21"/>
        <v>0</v>
      </c>
      <c r="Q200" s="154">
        <v>0</v>
      </c>
      <c r="R200" s="154">
        <f t="shared" si="22"/>
        <v>0</v>
      </c>
      <c r="S200" s="154">
        <v>0</v>
      </c>
      <c r="T200" s="155">
        <f t="shared" si="23"/>
        <v>0</v>
      </c>
      <c r="AR200" s="156" t="s">
        <v>375</v>
      </c>
      <c r="AT200" s="156" t="s">
        <v>274</v>
      </c>
      <c r="AU200" s="156" t="s">
        <v>88</v>
      </c>
      <c r="AY200" s="17" t="s">
        <v>273</v>
      </c>
      <c r="BE200" s="157">
        <f t="shared" si="24"/>
        <v>0</v>
      </c>
      <c r="BF200" s="157">
        <f t="shared" si="25"/>
        <v>0</v>
      </c>
      <c r="BG200" s="157">
        <f t="shared" si="26"/>
        <v>0</v>
      </c>
      <c r="BH200" s="157">
        <f t="shared" si="27"/>
        <v>0</v>
      </c>
      <c r="BI200" s="157">
        <f t="shared" si="28"/>
        <v>0</v>
      </c>
      <c r="BJ200" s="17" t="s">
        <v>88</v>
      </c>
      <c r="BK200" s="157">
        <f t="shared" si="29"/>
        <v>0</v>
      </c>
      <c r="BL200" s="17" t="s">
        <v>375</v>
      </c>
      <c r="BM200" s="156" t="s">
        <v>1074</v>
      </c>
    </row>
    <row r="201" spans="2:65" s="1" customFormat="1" ht="16.5" customHeight="1">
      <c r="B201" s="143"/>
      <c r="C201" s="144" t="s">
        <v>691</v>
      </c>
      <c r="D201" s="144" t="s">
        <v>274</v>
      </c>
      <c r="E201" s="145" t="s">
        <v>2385</v>
      </c>
      <c r="F201" s="146" t="s">
        <v>2386</v>
      </c>
      <c r="G201" s="147" t="s">
        <v>2387</v>
      </c>
      <c r="H201" s="148">
        <v>80.831999999999994</v>
      </c>
      <c r="I201" s="149"/>
      <c r="J201" s="150">
        <f t="shared" si="20"/>
        <v>0</v>
      </c>
      <c r="K201" s="151"/>
      <c r="L201" s="32"/>
      <c r="M201" s="152" t="s">
        <v>1</v>
      </c>
      <c r="N201" s="153" t="s">
        <v>41</v>
      </c>
      <c r="P201" s="154">
        <f t="shared" si="21"/>
        <v>0</v>
      </c>
      <c r="Q201" s="154">
        <v>0</v>
      </c>
      <c r="R201" s="154">
        <f t="shared" si="22"/>
        <v>0</v>
      </c>
      <c r="S201" s="154">
        <v>0</v>
      </c>
      <c r="T201" s="155">
        <f t="shared" si="23"/>
        <v>0</v>
      </c>
      <c r="AR201" s="156" t="s">
        <v>375</v>
      </c>
      <c r="AT201" s="156" t="s">
        <v>274</v>
      </c>
      <c r="AU201" s="156" t="s">
        <v>88</v>
      </c>
      <c r="AY201" s="17" t="s">
        <v>273</v>
      </c>
      <c r="BE201" s="157">
        <f t="shared" si="24"/>
        <v>0</v>
      </c>
      <c r="BF201" s="157">
        <f t="shared" si="25"/>
        <v>0</v>
      </c>
      <c r="BG201" s="157">
        <f t="shared" si="26"/>
        <v>0</v>
      </c>
      <c r="BH201" s="157">
        <f t="shared" si="27"/>
        <v>0</v>
      </c>
      <c r="BI201" s="157">
        <f t="shared" si="28"/>
        <v>0</v>
      </c>
      <c r="BJ201" s="17" t="s">
        <v>88</v>
      </c>
      <c r="BK201" s="157">
        <f t="shared" si="29"/>
        <v>0</v>
      </c>
      <c r="BL201" s="17" t="s">
        <v>375</v>
      </c>
      <c r="BM201" s="156" t="s">
        <v>1087</v>
      </c>
    </row>
    <row r="202" spans="2:65" s="1" customFormat="1" ht="16.5" customHeight="1">
      <c r="B202" s="143"/>
      <c r="C202" s="144" t="s">
        <v>696</v>
      </c>
      <c r="D202" s="144" t="s">
        <v>274</v>
      </c>
      <c r="E202" s="145" t="s">
        <v>2388</v>
      </c>
      <c r="F202" s="146" t="s">
        <v>2389</v>
      </c>
      <c r="G202" s="147" t="s">
        <v>2241</v>
      </c>
      <c r="H202" s="148">
        <v>1</v>
      </c>
      <c r="I202" s="149"/>
      <c r="J202" s="150">
        <f t="shared" si="20"/>
        <v>0</v>
      </c>
      <c r="K202" s="151"/>
      <c r="L202" s="32"/>
      <c r="M202" s="152" t="s">
        <v>1</v>
      </c>
      <c r="N202" s="153" t="s">
        <v>41</v>
      </c>
      <c r="P202" s="154">
        <f t="shared" si="21"/>
        <v>0</v>
      </c>
      <c r="Q202" s="154">
        <v>0</v>
      </c>
      <c r="R202" s="154">
        <f t="shared" si="22"/>
        <v>0</v>
      </c>
      <c r="S202" s="154">
        <v>0</v>
      </c>
      <c r="T202" s="155">
        <f t="shared" si="23"/>
        <v>0</v>
      </c>
      <c r="AR202" s="156" t="s">
        <v>375</v>
      </c>
      <c r="AT202" s="156" t="s">
        <v>274</v>
      </c>
      <c r="AU202" s="156" t="s">
        <v>88</v>
      </c>
      <c r="AY202" s="17" t="s">
        <v>273</v>
      </c>
      <c r="BE202" s="157">
        <f t="shared" si="24"/>
        <v>0</v>
      </c>
      <c r="BF202" s="157">
        <f t="shared" si="25"/>
        <v>0</v>
      </c>
      <c r="BG202" s="157">
        <f t="shared" si="26"/>
        <v>0</v>
      </c>
      <c r="BH202" s="157">
        <f t="shared" si="27"/>
        <v>0</v>
      </c>
      <c r="BI202" s="157">
        <f t="shared" si="28"/>
        <v>0</v>
      </c>
      <c r="BJ202" s="17" t="s">
        <v>88</v>
      </c>
      <c r="BK202" s="157">
        <f t="shared" si="29"/>
        <v>0</v>
      </c>
      <c r="BL202" s="17" t="s">
        <v>375</v>
      </c>
      <c r="BM202" s="156" t="s">
        <v>1099</v>
      </c>
    </row>
    <row r="203" spans="2:65" s="11" customFormat="1" ht="22.9" customHeight="1">
      <c r="B203" s="133"/>
      <c r="D203" s="134" t="s">
        <v>74</v>
      </c>
      <c r="E203" s="172" t="s">
        <v>2105</v>
      </c>
      <c r="F203" s="172" t="s">
        <v>2390</v>
      </c>
      <c r="I203" s="136"/>
      <c r="J203" s="173">
        <f>BK203</f>
        <v>0</v>
      </c>
      <c r="L203" s="133"/>
      <c r="M203" s="138"/>
      <c r="P203" s="139">
        <f>SUM(P204:P225)</f>
        <v>0</v>
      </c>
      <c r="R203" s="139">
        <f>SUM(R204:R225)</f>
        <v>0.56900000000000006</v>
      </c>
      <c r="T203" s="140">
        <f>SUM(T204:T225)</f>
        <v>0</v>
      </c>
      <c r="AR203" s="134" t="s">
        <v>82</v>
      </c>
      <c r="AT203" s="141" t="s">
        <v>74</v>
      </c>
      <c r="AU203" s="141" t="s">
        <v>82</v>
      </c>
      <c r="AY203" s="134" t="s">
        <v>273</v>
      </c>
      <c r="BK203" s="142">
        <f>SUM(BK204:BK225)</f>
        <v>0</v>
      </c>
    </row>
    <row r="204" spans="2:65" s="1" customFormat="1" ht="24.2" customHeight="1">
      <c r="B204" s="143"/>
      <c r="C204" s="188" t="s">
        <v>701</v>
      </c>
      <c r="D204" s="188" t="s">
        <v>523</v>
      </c>
      <c r="E204" s="189" t="s">
        <v>2391</v>
      </c>
      <c r="F204" s="190" t="s">
        <v>2392</v>
      </c>
      <c r="G204" s="191" t="s">
        <v>2241</v>
      </c>
      <c r="H204" s="192">
        <v>1</v>
      </c>
      <c r="I204" s="193"/>
      <c r="J204" s="194">
        <f t="shared" ref="J204:J225" si="30">ROUND(I204*H204,2)</f>
        <v>0</v>
      </c>
      <c r="K204" s="195"/>
      <c r="L204" s="196"/>
      <c r="M204" s="197" t="s">
        <v>1</v>
      </c>
      <c r="N204" s="198" t="s">
        <v>41</v>
      </c>
      <c r="P204" s="154">
        <f t="shared" ref="P204:P225" si="31">O204*H204</f>
        <v>0</v>
      </c>
      <c r="Q204" s="154">
        <v>0.11</v>
      </c>
      <c r="R204" s="154">
        <f t="shared" ref="R204:R225" si="32">Q204*H204</f>
        <v>0.11</v>
      </c>
      <c r="S204" s="154">
        <v>0</v>
      </c>
      <c r="T204" s="155">
        <f t="shared" ref="T204:T225" si="33">S204*H204</f>
        <v>0</v>
      </c>
      <c r="AR204" s="156" t="s">
        <v>449</v>
      </c>
      <c r="AT204" s="156" t="s">
        <v>523</v>
      </c>
      <c r="AU204" s="156" t="s">
        <v>88</v>
      </c>
      <c r="AY204" s="17" t="s">
        <v>273</v>
      </c>
      <c r="BE204" s="157">
        <f t="shared" ref="BE204:BE225" si="34">IF(N204="základná",J204,0)</f>
        <v>0</v>
      </c>
      <c r="BF204" s="157">
        <f t="shared" ref="BF204:BF225" si="35">IF(N204="znížená",J204,0)</f>
        <v>0</v>
      </c>
      <c r="BG204" s="157">
        <f t="shared" ref="BG204:BG225" si="36">IF(N204="zákl. prenesená",J204,0)</f>
        <v>0</v>
      </c>
      <c r="BH204" s="157">
        <f t="shared" ref="BH204:BH225" si="37">IF(N204="zníž. prenesená",J204,0)</f>
        <v>0</v>
      </c>
      <c r="BI204" s="157">
        <f t="shared" ref="BI204:BI225" si="38">IF(N204="nulová",J204,0)</f>
        <v>0</v>
      </c>
      <c r="BJ204" s="17" t="s">
        <v>88</v>
      </c>
      <c r="BK204" s="157">
        <f t="shared" ref="BK204:BK225" si="39">ROUND(I204*H204,2)</f>
        <v>0</v>
      </c>
      <c r="BL204" s="17" t="s">
        <v>375</v>
      </c>
      <c r="BM204" s="156" t="s">
        <v>1108</v>
      </c>
    </row>
    <row r="205" spans="2:65" s="1" customFormat="1" ht="21.75" customHeight="1">
      <c r="B205" s="143"/>
      <c r="C205" s="188" t="s">
        <v>706</v>
      </c>
      <c r="D205" s="188" t="s">
        <v>523</v>
      </c>
      <c r="E205" s="189" t="s">
        <v>2393</v>
      </c>
      <c r="F205" s="190" t="s">
        <v>2394</v>
      </c>
      <c r="G205" s="191" t="s">
        <v>2241</v>
      </c>
      <c r="H205" s="192">
        <v>1</v>
      </c>
      <c r="I205" s="193"/>
      <c r="J205" s="194">
        <f t="shared" si="30"/>
        <v>0</v>
      </c>
      <c r="K205" s="195"/>
      <c r="L205" s="196"/>
      <c r="M205" s="197" t="s">
        <v>1</v>
      </c>
      <c r="N205" s="198" t="s">
        <v>41</v>
      </c>
      <c r="P205" s="154">
        <f t="shared" si="31"/>
        <v>0</v>
      </c>
      <c r="Q205" s="154">
        <v>0.05</v>
      </c>
      <c r="R205" s="154">
        <f t="shared" si="32"/>
        <v>0.05</v>
      </c>
      <c r="S205" s="154">
        <v>0</v>
      </c>
      <c r="T205" s="155">
        <f t="shared" si="33"/>
        <v>0</v>
      </c>
      <c r="AR205" s="156" t="s">
        <v>449</v>
      </c>
      <c r="AT205" s="156" t="s">
        <v>523</v>
      </c>
      <c r="AU205" s="156" t="s">
        <v>88</v>
      </c>
      <c r="AY205" s="17" t="s">
        <v>273</v>
      </c>
      <c r="BE205" s="157">
        <f t="shared" si="34"/>
        <v>0</v>
      </c>
      <c r="BF205" s="157">
        <f t="shared" si="35"/>
        <v>0</v>
      </c>
      <c r="BG205" s="157">
        <f t="shared" si="36"/>
        <v>0</v>
      </c>
      <c r="BH205" s="157">
        <f t="shared" si="37"/>
        <v>0</v>
      </c>
      <c r="BI205" s="157">
        <f t="shared" si="38"/>
        <v>0</v>
      </c>
      <c r="BJ205" s="17" t="s">
        <v>88</v>
      </c>
      <c r="BK205" s="157">
        <f t="shared" si="39"/>
        <v>0</v>
      </c>
      <c r="BL205" s="17" t="s">
        <v>375</v>
      </c>
      <c r="BM205" s="156" t="s">
        <v>1117</v>
      </c>
    </row>
    <row r="206" spans="2:65" s="1" customFormat="1" ht="24.2" customHeight="1">
      <c r="B206" s="143"/>
      <c r="C206" s="188" t="s">
        <v>710</v>
      </c>
      <c r="D206" s="188" t="s">
        <v>523</v>
      </c>
      <c r="E206" s="189" t="s">
        <v>2395</v>
      </c>
      <c r="F206" s="190" t="s">
        <v>2396</v>
      </c>
      <c r="G206" s="191" t="s">
        <v>2241</v>
      </c>
      <c r="H206" s="192">
        <v>1</v>
      </c>
      <c r="I206" s="193"/>
      <c r="J206" s="194">
        <f t="shared" si="30"/>
        <v>0</v>
      </c>
      <c r="K206" s="195"/>
      <c r="L206" s="196"/>
      <c r="M206" s="197" t="s">
        <v>1</v>
      </c>
      <c r="N206" s="198" t="s">
        <v>41</v>
      </c>
      <c r="P206" s="154">
        <f t="shared" si="31"/>
        <v>0</v>
      </c>
      <c r="Q206" s="154">
        <v>1.2E-2</v>
      </c>
      <c r="R206" s="154">
        <f t="shared" si="32"/>
        <v>1.2E-2</v>
      </c>
      <c r="S206" s="154">
        <v>0</v>
      </c>
      <c r="T206" s="155">
        <f t="shared" si="33"/>
        <v>0</v>
      </c>
      <c r="AR206" s="156" t="s">
        <v>449</v>
      </c>
      <c r="AT206" s="156" t="s">
        <v>523</v>
      </c>
      <c r="AU206" s="156" t="s">
        <v>88</v>
      </c>
      <c r="AY206" s="17" t="s">
        <v>273</v>
      </c>
      <c r="BE206" s="157">
        <f t="shared" si="34"/>
        <v>0</v>
      </c>
      <c r="BF206" s="157">
        <f t="shared" si="35"/>
        <v>0</v>
      </c>
      <c r="BG206" s="157">
        <f t="shared" si="36"/>
        <v>0</v>
      </c>
      <c r="BH206" s="157">
        <f t="shared" si="37"/>
        <v>0</v>
      </c>
      <c r="BI206" s="157">
        <f t="shared" si="38"/>
        <v>0</v>
      </c>
      <c r="BJ206" s="17" t="s">
        <v>88</v>
      </c>
      <c r="BK206" s="157">
        <f t="shared" si="39"/>
        <v>0</v>
      </c>
      <c r="BL206" s="17" t="s">
        <v>375</v>
      </c>
      <c r="BM206" s="156" t="s">
        <v>1127</v>
      </c>
    </row>
    <row r="207" spans="2:65" s="1" customFormat="1" ht="21.75" customHeight="1">
      <c r="B207" s="143"/>
      <c r="C207" s="188" t="s">
        <v>715</v>
      </c>
      <c r="D207" s="188" t="s">
        <v>523</v>
      </c>
      <c r="E207" s="189" t="s">
        <v>2397</v>
      </c>
      <c r="F207" s="190" t="s">
        <v>2398</v>
      </c>
      <c r="G207" s="191" t="s">
        <v>2241</v>
      </c>
      <c r="H207" s="192">
        <v>1</v>
      </c>
      <c r="I207" s="193"/>
      <c r="J207" s="194">
        <f t="shared" si="30"/>
        <v>0</v>
      </c>
      <c r="K207" s="195"/>
      <c r="L207" s="196"/>
      <c r="M207" s="197" t="s">
        <v>1</v>
      </c>
      <c r="N207" s="198" t="s">
        <v>41</v>
      </c>
      <c r="P207" s="154">
        <f t="shared" si="31"/>
        <v>0</v>
      </c>
      <c r="Q207" s="154">
        <v>1.7999999999999999E-2</v>
      </c>
      <c r="R207" s="154">
        <f t="shared" si="32"/>
        <v>1.7999999999999999E-2</v>
      </c>
      <c r="S207" s="154">
        <v>0</v>
      </c>
      <c r="T207" s="155">
        <f t="shared" si="33"/>
        <v>0</v>
      </c>
      <c r="AR207" s="156" t="s">
        <v>449</v>
      </c>
      <c r="AT207" s="156" t="s">
        <v>523</v>
      </c>
      <c r="AU207" s="156" t="s">
        <v>88</v>
      </c>
      <c r="AY207" s="17" t="s">
        <v>273</v>
      </c>
      <c r="BE207" s="157">
        <f t="shared" si="34"/>
        <v>0</v>
      </c>
      <c r="BF207" s="157">
        <f t="shared" si="35"/>
        <v>0</v>
      </c>
      <c r="BG207" s="157">
        <f t="shared" si="36"/>
        <v>0</v>
      </c>
      <c r="BH207" s="157">
        <f t="shared" si="37"/>
        <v>0</v>
      </c>
      <c r="BI207" s="157">
        <f t="shared" si="38"/>
        <v>0</v>
      </c>
      <c r="BJ207" s="17" t="s">
        <v>88</v>
      </c>
      <c r="BK207" s="157">
        <f t="shared" si="39"/>
        <v>0</v>
      </c>
      <c r="BL207" s="17" t="s">
        <v>375</v>
      </c>
      <c r="BM207" s="156" t="s">
        <v>1136</v>
      </c>
    </row>
    <row r="208" spans="2:65" s="1" customFormat="1" ht="24.2" customHeight="1">
      <c r="B208" s="143"/>
      <c r="C208" s="188" t="s">
        <v>721</v>
      </c>
      <c r="D208" s="188" t="s">
        <v>523</v>
      </c>
      <c r="E208" s="189" t="s">
        <v>2399</v>
      </c>
      <c r="F208" s="190" t="s">
        <v>2400</v>
      </c>
      <c r="G208" s="191" t="s">
        <v>2241</v>
      </c>
      <c r="H208" s="192">
        <v>1</v>
      </c>
      <c r="I208" s="193"/>
      <c r="J208" s="194">
        <f t="shared" si="30"/>
        <v>0</v>
      </c>
      <c r="K208" s="195"/>
      <c r="L208" s="196"/>
      <c r="M208" s="197" t="s">
        <v>1</v>
      </c>
      <c r="N208" s="198" t="s">
        <v>41</v>
      </c>
      <c r="P208" s="154">
        <f t="shared" si="31"/>
        <v>0</v>
      </c>
      <c r="Q208" s="154">
        <v>7.4999999999999997E-2</v>
      </c>
      <c r="R208" s="154">
        <f t="shared" si="32"/>
        <v>7.4999999999999997E-2</v>
      </c>
      <c r="S208" s="154">
        <v>0</v>
      </c>
      <c r="T208" s="155">
        <f t="shared" si="33"/>
        <v>0</v>
      </c>
      <c r="AR208" s="156" t="s">
        <v>449</v>
      </c>
      <c r="AT208" s="156" t="s">
        <v>523</v>
      </c>
      <c r="AU208" s="156" t="s">
        <v>88</v>
      </c>
      <c r="AY208" s="17" t="s">
        <v>273</v>
      </c>
      <c r="BE208" s="157">
        <f t="shared" si="34"/>
        <v>0</v>
      </c>
      <c r="BF208" s="157">
        <f t="shared" si="35"/>
        <v>0</v>
      </c>
      <c r="BG208" s="157">
        <f t="shared" si="36"/>
        <v>0</v>
      </c>
      <c r="BH208" s="157">
        <f t="shared" si="37"/>
        <v>0</v>
      </c>
      <c r="BI208" s="157">
        <f t="shared" si="38"/>
        <v>0</v>
      </c>
      <c r="BJ208" s="17" t="s">
        <v>88</v>
      </c>
      <c r="BK208" s="157">
        <f t="shared" si="39"/>
        <v>0</v>
      </c>
      <c r="BL208" s="17" t="s">
        <v>375</v>
      </c>
      <c r="BM208" s="156" t="s">
        <v>1147</v>
      </c>
    </row>
    <row r="209" spans="2:65" s="1" customFormat="1" ht="24.2" customHeight="1">
      <c r="B209" s="143"/>
      <c r="C209" s="188" t="s">
        <v>726</v>
      </c>
      <c r="D209" s="188" t="s">
        <v>523</v>
      </c>
      <c r="E209" s="189" t="s">
        <v>2401</v>
      </c>
      <c r="F209" s="190" t="s">
        <v>2402</v>
      </c>
      <c r="G209" s="191" t="s">
        <v>2241</v>
      </c>
      <c r="H209" s="192">
        <v>4</v>
      </c>
      <c r="I209" s="193"/>
      <c r="J209" s="194">
        <f t="shared" si="30"/>
        <v>0</v>
      </c>
      <c r="K209" s="195"/>
      <c r="L209" s="196"/>
      <c r="M209" s="197" t="s">
        <v>1</v>
      </c>
      <c r="N209" s="198" t="s">
        <v>41</v>
      </c>
      <c r="P209" s="154">
        <f t="shared" si="31"/>
        <v>0</v>
      </c>
      <c r="Q209" s="154">
        <v>1.2E-2</v>
      </c>
      <c r="R209" s="154">
        <f t="shared" si="32"/>
        <v>4.8000000000000001E-2</v>
      </c>
      <c r="S209" s="154">
        <v>0</v>
      </c>
      <c r="T209" s="155">
        <f t="shared" si="33"/>
        <v>0</v>
      </c>
      <c r="AR209" s="156" t="s">
        <v>449</v>
      </c>
      <c r="AT209" s="156" t="s">
        <v>523</v>
      </c>
      <c r="AU209" s="156" t="s">
        <v>88</v>
      </c>
      <c r="AY209" s="17" t="s">
        <v>273</v>
      </c>
      <c r="BE209" s="157">
        <f t="shared" si="34"/>
        <v>0</v>
      </c>
      <c r="BF209" s="157">
        <f t="shared" si="35"/>
        <v>0</v>
      </c>
      <c r="BG209" s="157">
        <f t="shared" si="36"/>
        <v>0</v>
      </c>
      <c r="BH209" s="157">
        <f t="shared" si="37"/>
        <v>0</v>
      </c>
      <c r="BI209" s="157">
        <f t="shared" si="38"/>
        <v>0</v>
      </c>
      <c r="BJ209" s="17" t="s">
        <v>88</v>
      </c>
      <c r="BK209" s="157">
        <f t="shared" si="39"/>
        <v>0</v>
      </c>
      <c r="BL209" s="17" t="s">
        <v>375</v>
      </c>
      <c r="BM209" s="156" t="s">
        <v>1157</v>
      </c>
    </row>
    <row r="210" spans="2:65" s="1" customFormat="1" ht="24.2" customHeight="1">
      <c r="B210" s="143"/>
      <c r="C210" s="188" t="s">
        <v>731</v>
      </c>
      <c r="D210" s="188" t="s">
        <v>523</v>
      </c>
      <c r="E210" s="189" t="s">
        <v>2403</v>
      </c>
      <c r="F210" s="190" t="s">
        <v>2404</v>
      </c>
      <c r="G210" s="191" t="s">
        <v>2241</v>
      </c>
      <c r="H210" s="192">
        <v>1</v>
      </c>
      <c r="I210" s="193"/>
      <c r="J210" s="194">
        <f t="shared" si="30"/>
        <v>0</v>
      </c>
      <c r="K210" s="195"/>
      <c r="L210" s="196"/>
      <c r="M210" s="197" t="s">
        <v>1</v>
      </c>
      <c r="N210" s="198" t="s">
        <v>41</v>
      </c>
      <c r="P210" s="154">
        <f t="shared" si="31"/>
        <v>0</v>
      </c>
      <c r="Q210" s="154">
        <v>1.2E-2</v>
      </c>
      <c r="R210" s="154">
        <f t="shared" si="32"/>
        <v>1.2E-2</v>
      </c>
      <c r="S210" s="154">
        <v>0</v>
      </c>
      <c r="T210" s="155">
        <f t="shared" si="33"/>
        <v>0</v>
      </c>
      <c r="AR210" s="156" t="s">
        <v>449</v>
      </c>
      <c r="AT210" s="156" t="s">
        <v>523</v>
      </c>
      <c r="AU210" s="156" t="s">
        <v>88</v>
      </c>
      <c r="AY210" s="17" t="s">
        <v>273</v>
      </c>
      <c r="BE210" s="157">
        <f t="shared" si="34"/>
        <v>0</v>
      </c>
      <c r="BF210" s="157">
        <f t="shared" si="35"/>
        <v>0</v>
      </c>
      <c r="BG210" s="157">
        <f t="shared" si="36"/>
        <v>0</v>
      </c>
      <c r="BH210" s="157">
        <f t="shared" si="37"/>
        <v>0</v>
      </c>
      <c r="BI210" s="157">
        <f t="shared" si="38"/>
        <v>0</v>
      </c>
      <c r="BJ210" s="17" t="s">
        <v>88</v>
      </c>
      <c r="BK210" s="157">
        <f t="shared" si="39"/>
        <v>0</v>
      </c>
      <c r="BL210" s="17" t="s">
        <v>375</v>
      </c>
      <c r="BM210" s="156" t="s">
        <v>1166</v>
      </c>
    </row>
    <row r="211" spans="2:65" s="1" customFormat="1" ht="24.2" customHeight="1">
      <c r="B211" s="143"/>
      <c r="C211" s="144" t="s">
        <v>735</v>
      </c>
      <c r="D211" s="144" t="s">
        <v>274</v>
      </c>
      <c r="E211" s="145" t="s">
        <v>2405</v>
      </c>
      <c r="F211" s="146" t="s">
        <v>2406</v>
      </c>
      <c r="G211" s="147" t="s">
        <v>2241</v>
      </c>
      <c r="H211" s="148">
        <v>1</v>
      </c>
      <c r="I211" s="149"/>
      <c r="J211" s="150">
        <f t="shared" si="30"/>
        <v>0</v>
      </c>
      <c r="K211" s="151"/>
      <c r="L211" s="32"/>
      <c r="M211" s="152" t="s">
        <v>1</v>
      </c>
      <c r="N211" s="153" t="s">
        <v>41</v>
      </c>
      <c r="P211" s="154">
        <f t="shared" si="31"/>
        <v>0</v>
      </c>
      <c r="Q211" s="154">
        <v>0</v>
      </c>
      <c r="R211" s="154">
        <f t="shared" si="32"/>
        <v>0</v>
      </c>
      <c r="S211" s="154">
        <v>0</v>
      </c>
      <c r="T211" s="155">
        <f t="shared" si="33"/>
        <v>0</v>
      </c>
      <c r="AR211" s="156" t="s">
        <v>375</v>
      </c>
      <c r="AT211" s="156" t="s">
        <v>274</v>
      </c>
      <c r="AU211" s="156" t="s">
        <v>88</v>
      </c>
      <c r="AY211" s="17" t="s">
        <v>273</v>
      </c>
      <c r="BE211" s="157">
        <f t="shared" si="34"/>
        <v>0</v>
      </c>
      <c r="BF211" s="157">
        <f t="shared" si="35"/>
        <v>0</v>
      </c>
      <c r="BG211" s="157">
        <f t="shared" si="36"/>
        <v>0</v>
      </c>
      <c r="BH211" s="157">
        <f t="shared" si="37"/>
        <v>0</v>
      </c>
      <c r="BI211" s="157">
        <f t="shared" si="38"/>
        <v>0</v>
      </c>
      <c r="BJ211" s="17" t="s">
        <v>88</v>
      </c>
      <c r="BK211" s="157">
        <f t="shared" si="39"/>
        <v>0</v>
      </c>
      <c r="BL211" s="17" t="s">
        <v>375</v>
      </c>
      <c r="BM211" s="156" t="s">
        <v>1176</v>
      </c>
    </row>
    <row r="212" spans="2:65" s="1" customFormat="1" ht="24.2" customHeight="1">
      <c r="B212" s="143"/>
      <c r="C212" s="144" t="s">
        <v>740</v>
      </c>
      <c r="D212" s="144" t="s">
        <v>274</v>
      </c>
      <c r="E212" s="145" t="s">
        <v>2407</v>
      </c>
      <c r="F212" s="146" t="s">
        <v>2408</v>
      </c>
      <c r="G212" s="147" t="s">
        <v>2241</v>
      </c>
      <c r="H212" s="148">
        <v>1</v>
      </c>
      <c r="I212" s="149"/>
      <c r="J212" s="150">
        <f t="shared" si="30"/>
        <v>0</v>
      </c>
      <c r="K212" s="151"/>
      <c r="L212" s="32"/>
      <c r="M212" s="152" t="s">
        <v>1</v>
      </c>
      <c r="N212" s="153" t="s">
        <v>41</v>
      </c>
      <c r="P212" s="154">
        <f t="shared" si="31"/>
        <v>0</v>
      </c>
      <c r="Q212" s="154">
        <v>0</v>
      </c>
      <c r="R212" s="154">
        <f t="shared" si="32"/>
        <v>0</v>
      </c>
      <c r="S212" s="154">
        <v>0</v>
      </c>
      <c r="T212" s="155">
        <f t="shared" si="33"/>
        <v>0</v>
      </c>
      <c r="AR212" s="156" t="s">
        <v>375</v>
      </c>
      <c r="AT212" s="156" t="s">
        <v>274</v>
      </c>
      <c r="AU212" s="156" t="s">
        <v>88</v>
      </c>
      <c r="AY212" s="17" t="s">
        <v>273</v>
      </c>
      <c r="BE212" s="157">
        <f t="shared" si="34"/>
        <v>0</v>
      </c>
      <c r="BF212" s="157">
        <f t="shared" si="35"/>
        <v>0</v>
      </c>
      <c r="BG212" s="157">
        <f t="shared" si="36"/>
        <v>0</v>
      </c>
      <c r="BH212" s="157">
        <f t="shared" si="37"/>
        <v>0</v>
      </c>
      <c r="BI212" s="157">
        <f t="shared" si="38"/>
        <v>0</v>
      </c>
      <c r="BJ212" s="17" t="s">
        <v>88</v>
      </c>
      <c r="BK212" s="157">
        <f t="shared" si="39"/>
        <v>0</v>
      </c>
      <c r="BL212" s="17" t="s">
        <v>375</v>
      </c>
      <c r="BM212" s="156" t="s">
        <v>1186</v>
      </c>
    </row>
    <row r="213" spans="2:65" s="1" customFormat="1" ht="24.2" customHeight="1">
      <c r="B213" s="143"/>
      <c r="C213" s="144" t="s">
        <v>744</v>
      </c>
      <c r="D213" s="144" t="s">
        <v>274</v>
      </c>
      <c r="E213" s="145" t="s">
        <v>2409</v>
      </c>
      <c r="F213" s="146" t="s">
        <v>2410</v>
      </c>
      <c r="G213" s="147" t="s">
        <v>2241</v>
      </c>
      <c r="H213" s="148">
        <v>1</v>
      </c>
      <c r="I213" s="149"/>
      <c r="J213" s="150">
        <f t="shared" si="30"/>
        <v>0</v>
      </c>
      <c r="K213" s="151"/>
      <c r="L213" s="32"/>
      <c r="M213" s="152" t="s">
        <v>1</v>
      </c>
      <c r="N213" s="153" t="s">
        <v>41</v>
      </c>
      <c r="P213" s="154">
        <f t="shared" si="31"/>
        <v>0</v>
      </c>
      <c r="Q213" s="154">
        <v>0</v>
      </c>
      <c r="R213" s="154">
        <f t="shared" si="32"/>
        <v>0</v>
      </c>
      <c r="S213" s="154">
        <v>0</v>
      </c>
      <c r="T213" s="155">
        <f t="shared" si="33"/>
        <v>0</v>
      </c>
      <c r="AR213" s="156" t="s">
        <v>375</v>
      </c>
      <c r="AT213" s="156" t="s">
        <v>274</v>
      </c>
      <c r="AU213" s="156" t="s">
        <v>88</v>
      </c>
      <c r="AY213" s="17" t="s">
        <v>273</v>
      </c>
      <c r="BE213" s="157">
        <f t="shared" si="34"/>
        <v>0</v>
      </c>
      <c r="BF213" s="157">
        <f t="shared" si="35"/>
        <v>0</v>
      </c>
      <c r="BG213" s="157">
        <f t="shared" si="36"/>
        <v>0</v>
      </c>
      <c r="BH213" s="157">
        <f t="shared" si="37"/>
        <v>0</v>
      </c>
      <c r="BI213" s="157">
        <f t="shared" si="38"/>
        <v>0</v>
      </c>
      <c r="BJ213" s="17" t="s">
        <v>88</v>
      </c>
      <c r="BK213" s="157">
        <f t="shared" si="39"/>
        <v>0</v>
      </c>
      <c r="BL213" s="17" t="s">
        <v>375</v>
      </c>
      <c r="BM213" s="156" t="s">
        <v>1198</v>
      </c>
    </row>
    <row r="214" spans="2:65" s="1" customFormat="1" ht="16.5" customHeight="1">
      <c r="B214" s="143"/>
      <c r="C214" s="144" t="s">
        <v>753</v>
      </c>
      <c r="D214" s="144" t="s">
        <v>274</v>
      </c>
      <c r="E214" s="145" t="s">
        <v>2411</v>
      </c>
      <c r="F214" s="146" t="s">
        <v>2412</v>
      </c>
      <c r="G214" s="147" t="s">
        <v>2241</v>
      </c>
      <c r="H214" s="148">
        <v>1</v>
      </c>
      <c r="I214" s="149"/>
      <c r="J214" s="150">
        <f t="shared" si="30"/>
        <v>0</v>
      </c>
      <c r="K214" s="151"/>
      <c r="L214" s="32"/>
      <c r="M214" s="152" t="s">
        <v>1</v>
      </c>
      <c r="N214" s="153" t="s">
        <v>41</v>
      </c>
      <c r="P214" s="154">
        <f t="shared" si="31"/>
        <v>0</v>
      </c>
      <c r="Q214" s="154">
        <v>0</v>
      </c>
      <c r="R214" s="154">
        <f t="shared" si="32"/>
        <v>0</v>
      </c>
      <c r="S214" s="154">
        <v>0</v>
      </c>
      <c r="T214" s="155">
        <f t="shared" si="33"/>
        <v>0</v>
      </c>
      <c r="AR214" s="156" t="s">
        <v>375</v>
      </c>
      <c r="AT214" s="156" t="s">
        <v>274</v>
      </c>
      <c r="AU214" s="156" t="s">
        <v>88</v>
      </c>
      <c r="AY214" s="17" t="s">
        <v>273</v>
      </c>
      <c r="BE214" s="157">
        <f t="shared" si="34"/>
        <v>0</v>
      </c>
      <c r="BF214" s="157">
        <f t="shared" si="35"/>
        <v>0</v>
      </c>
      <c r="BG214" s="157">
        <f t="shared" si="36"/>
        <v>0</v>
      </c>
      <c r="BH214" s="157">
        <f t="shared" si="37"/>
        <v>0</v>
      </c>
      <c r="BI214" s="157">
        <f t="shared" si="38"/>
        <v>0</v>
      </c>
      <c r="BJ214" s="17" t="s">
        <v>88</v>
      </c>
      <c r="BK214" s="157">
        <f t="shared" si="39"/>
        <v>0</v>
      </c>
      <c r="BL214" s="17" t="s">
        <v>375</v>
      </c>
      <c r="BM214" s="156" t="s">
        <v>1208</v>
      </c>
    </row>
    <row r="215" spans="2:65" s="1" customFormat="1" ht="16.5" customHeight="1">
      <c r="B215" s="143"/>
      <c r="C215" s="144" t="s">
        <v>758</v>
      </c>
      <c r="D215" s="144" t="s">
        <v>274</v>
      </c>
      <c r="E215" s="145" t="s">
        <v>2413</v>
      </c>
      <c r="F215" s="146" t="s">
        <v>2414</v>
      </c>
      <c r="G215" s="147" t="s">
        <v>2241</v>
      </c>
      <c r="H215" s="148">
        <v>1</v>
      </c>
      <c r="I215" s="149"/>
      <c r="J215" s="150">
        <f t="shared" si="30"/>
        <v>0</v>
      </c>
      <c r="K215" s="151"/>
      <c r="L215" s="32"/>
      <c r="M215" s="152" t="s">
        <v>1</v>
      </c>
      <c r="N215" s="153" t="s">
        <v>41</v>
      </c>
      <c r="P215" s="154">
        <f t="shared" si="31"/>
        <v>0</v>
      </c>
      <c r="Q215" s="154">
        <v>0</v>
      </c>
      <c r="R215" s="154">
        <f t="shared" si="32"/>
        <v>0</v>
      </c>
      <c r="S215" s="154">
        <v>0</v>
      </c>
      <c r="T215" s="155">
        <f t="shared" si="33"/>
        <v>0</v>
      </c>
      <c r="AR215" s="156" t="s">
        <v>375</v>
      </c>
      <c r="AT215" s="156" t="s">
        <v>274</v>
      </c>
      <c r="AU215" s="156" t="s">
        <v>88</v>
      </c>
      <c r="AY215" s="17" t="s">
        <v>273</v>
      </c>
      <c r="BE215" s="157">
        <f t="shared" si="34"/>
        <v>0</v>
      </c>
      <c r="BF215" s="157">
        <f t="shared" si="35"/>
        <v>0</v>
      </c>
      <c r="BG215" s="157">
        <f t="shared" si="36"/>
        <v>0</v>
      </c>
      <c r="BH215" s="157">
        <f t="shared" si="37"/>
        <v>0</v>
      </c>
      <c r="BI215" s="157">
        <f t="shared" si="38"/>
        <v>0</v>
      </c>
      <c r="BJ215" s="17" t="s">
        <v>88</v>
      </c>
      <c r="BK215" s="157">
        <f t="shared" si="39"/>
        <v>0</v>
      </c>
      <c r="BL215" s="17" t="s">
        <v>375</v>
      </c>
      <c r="BM215" s="156" t="s">
        <v>1218</v>
      </c>
    </row>
    <row r="216" spans="2:65" s="1" customFormat="1" ht="21.75" customHeight="1">
      <c r="B216" s="143"/>
      <c r="C216" s="144" t="s">
        <v>763</v>
      </c>
      <c r="D216" s="144" t="s">
        <v>274</v>
      </c>
      <c r="E216" s="145" t="s">
        <v>2415</v>
      </c>
      <c r="F216" s="146" t="s">
        <v>2416</v>
      </c>
      <c r="G216" s="147" t="s">
        <v>2241</v>
      </c>
      <c r="H216" s="148">
        <v>1</v>
      </c>
      <c r="I216" s="149"/>
      <c r="J216" s="150">
        <f t="shared" si="30"/>
        <v>0</v>
      </c>
      <c r="K216" s="151"/>
      <c r="L216" s="32"/>
      <c r="M216" s="152" t="s">
        <v>1</v>
      </c>
      <c r="N216" s="153" t="s">
        <v>41</v>
      </c>
      <c r="P216" s="154">
        <f t="shared" si="31"/>
        <v>0</v>
      </c>
      <c r="Q216" s="154">
        <v>0</v>
      </c>
      <c r="R216" s="154">
        <f t="shared" si="32"/>
        <v>0</v>
      </c>
      <c r="S216" s="154">
        <v>0</v>
      </c>
      <c r="T216" s="155">
        <f t="shared" si="33"/>
        <v>0</v>
      </c>
      <c r="AR216" s="156" t="s">
        <v>375</v>
      </c>
      <c r="AT216" s="156" t="s">
        <v>274</v>
      </c>
      <c r="AU216" s="156" t="s">
        <v>88</v>
      </c>
      <c r="AY216" s="17" t="s">
        <v>273</v>
      </c>
      <c r="BE216" s="157">
        <f t="shared" si="34"/>
        <v>0</v>
      </c>
      <c r="BF216" s="157">
        <f t="shared" si="35"/>
        <v>0</v>
      </c>
      <c r="BG216" s="157">
        <f t="shared" si="36"/>
        <v>0</v>
      </c>
      <c r="BH216" s="157">
        <f t="shared" si="37"/>
        <v>0</v>
      </c>
      <c r="BI216" s="157">
        <f t="shared" si="38"/>
        <v>0</v>
      </c>
      <c r="BJ216" s="17" t="s">
        <v>88</v>
      </c>
      <c r="BK216" s="157">
        <f t="shared" si="39"/>
        <v>0</v>
      </c>
      <c r="BL216" s="17" t="s">
        <v>375</v>
      </c>
      <c r="BM216" s="156" t="s">
        <v>1230</v>
      </c>
    </row>
    <row r="217" spans="2:65" s="1" customFormat="1" ht="24.2" customHeight="1">
      <c r="B217" s="143"/>
      <c r="C217" s="144" t="s">
        <v>769</v>
      </c>
      <c r="D217" s="144" t="s">
        <v>274</v>
      </c>
      <c r="E217" s="145" t="s">
        <v>2417</v>
      </c>
      <c r="F217" s="146" t="s">
        <v>2418</v>
      </c>
      <c r="G217" s="147" t="s">
        <v>344</v>
      </c>
      <c r="H217" s="148">
        <v>104</v>
      </c>
      <c r="I217" s="149"/>
      <c r="J217" s="150">
        <f t="shared" si="30"/>
        <v>0</v>
      </c>
      <c r="K217" s="151"/>
      <c r="L217" s="32"/>
      <c r="M217" s="152" t="s">
        <v>1</v>
      </c>
      <c r="N217" s="153" t="s">
        <v>41</v>
      </c>
      <c r="P217" s="154">
        <f t="shared" si="31"/>
        <v>0</v>
      </c>
      <c r="Q217" s="154">
        <v>2E-3</v>
      </c>
      <c r="R217" s="154">
        <f t="shared" si="32"/>
        <v>0.20800000000000002</v>
      </c>
      <c r="S217" s="154">
        <v>0</v>
      </c>
      <c r="T217" s="155">
        <f t="shared" si="33"/>
        <v>0</v>
      </c>
      <c r="AR217" s="156" t="s">
        <v>375</v>
      </c>
      <c r="AT217" s="156" t="s">
        <v>274</v>
      </c>
      <c r="AU217" s="156" t="s">
        <v>88</v>
      </c>
      <c r="AY217" s="17" t="s">
        <v>273</v>
      </c>
      <c r="BE217" s="157">
        <f t="shared" si="34"/>
        <v>0</v>
      </c>
      <c r="BF217" s="157">
        <f t="shared" si="35"/>
        <v>0</v>
      </c>
      <c r="BG217" s="157">
        <f t="shared" si="36"/>
        <v>0</v>
      </c>
      <c r="BH217" s="157">
        <f t="shared" si="37"/>
        <v>0</v>
      </c>
      <c r="BI217" s="157">
        <f t="shared" si="38"/>
        <v>0</v>
      </c>
      <c r="BJ217" s="17" t="s">
        <v>88</v>
      </c>
      <c r="BK217" s="157">
        <f t="shared" si="39"/>
        <v>0</v>
      </c>
      <c r="BL217" s="17" t="s">
        <v>375</v>
      </c>
      <c r="BM217" s="156" t="s">
        <v>1266</v>
      </c>
    </row>
    <row r="218" spans="2:65" s="1" customFormat="1" ht="24.2" customHeight="1">
      <c r="B218" s="143"/>
      <c r="C218" s="144" t="s">
        <v>775</v>
      </c>
      <c r="D218" s="144" t="s">
        <v>274</v>
      </c>
      <c r="E218" s="145" t="s">
        <v>2419</v>
      </c>
      <c r="F218" s="146" t="s">
        <v>2420</v>
      </c>
      <c r="G218" s="147" t="s">
        <v>344</v>
      </c>
      <c r="H218" s="148">
        <v>12</v>
      </c>
      <c r="I218" s="149"/>
      <c r="J218" s="150">
        <f t="shared" si="30"/>
        <v>0</v>
      </c>
      <c r="K218" s="151"/>
      <c r="L218" s="32"/>
      <c r="M218" s="152" t="s">
        <v>1</v>
      </c>
      <c r="N218" s="153" t="s">
        <v>41</v>
      </c>
      <c r="P218" s="154">
        <f t="shared" si="31"/>
        <v>0</v>
      </c>
      <c r="Q218" s="154">
        <v>3.0000000000000001E-3</v>
      </c>
      <c r="R218" s="154">
        <f t="shared" si="32"/>
        <v>3.6000000000000004E-2</v>
      </c>
      <c r="S218" s="154">
        <v>0</v>
      </c>
      <c r="T218" s="155">
        <f t="shared" si="33"/>
        <v>0</v>
      </c>
      <c r="AR218" s="156" t="s">
        <v>375</v>
      </c>
      <c r="AT218" s="156" t="s">
        <v>274</v>
      </c>
      <c r="AU218" s="156" t="s">
        <v>88</v>
      </c>
      <c r="AY218" s="17" t="s">
        <v>273</v>
      </c>
      <c r="BE218" s="157">
        <f t="shared" si="34"/>
        <v>0</v>
      </c>
      <c r="BF218" s="157">
        <f t="shared" si="35"/>
        <v>0</v>
      </c>
      <c r="BG218" s="157">
        <f t="shared" si="36"/>
        <v>0</v>
      </c>
      <c r="BH218" s="157">
        <f t="shared" si="37"/>
        <v>0</v>
      </c>
      <c r="BI218" s="157">
        <f t="shared" si="38"/>
        <v>0</v>
      </c>
      <c r="BJ218" s="17" t="s">
        <v>88</v>
      </c>
      <c r="BK218" s="157">
        <f t="shared" si="39"/>
        <v>0</v>
      </c>
      <c r="BL218" s="17" t="s">
        <v>375</v>
      </c>
      <c r="BM218" s="156" t="s">
        <v>1285</v>
      </c>
    </row>
    <row r="219" spans="2:65" s="1" customFormat="1" ht="16.5" customHeight="1">
      <c r="B219" s="143"/>
      <c r="C219" s="144" t="s">
        <v>783</v>
      </c>
      <c r="D219" s="144" t="s">
        <v>274</v>
      </c>
      <c r="E219" s="145" t="s">
        <v>2421</v>
      </c>
      <c r="F219" s="146" t="s">
        <v>2422</v>
      </c>
      <c r="G219" s="147" t="s">
        <v>344</v>
      </c>
      <c r="H219" s="148">
        <v>10</v>
      </c>
      <c r="I219" s="149"/>
      <c r="J219" s="150">
        <f t="shared" si="30"/>
        <v>0</v>
      </c>
      <c r="K219" s="151"/>
      <c r="L219" s="32"/>
      <c r="M219" s="152" t="s">
        <v>1</v>
      </c>
      <c r="N219" s="153" t="s">
        <v>41</v>
      </c>
      <c r="P219" s="154">
        <f t="shared" si="31"/>
        <v>0</v>
      </c>
      <c r="Q219" s="154">
        <v>0</v>
      </c>
      <c r="R219" s="154">
        <f t="shared" si="32"/>
        <v>0</v>
      </c>
      <c r="S219" s="154">
        <v>0</v>
      </c>
      <c r="T219" s="155">
        <f t="shared" si="33"/>
        <v>0</v>
      </c>
      <c r="AR219" s="156" t="s">
        <v>375</v>
      </c>
      <c r="AT219" s="156" t="s">
        <v>274</v>
      </c>
      <c r="AU219" s="156" t="s">
        <v>88</v>
      </c>
      <c r="AY219" s="17" t="s">
        <v>273</v>
      </c>
      <c r="BE219" s="157">
        <f t="shared" si="34"/>
        <v>0</v>
      </c>
      <c r="BF219" s="157">
        <f t="shared" si="35"/>
        <v>0</v>
      </c>
      <c r="BG219" s="157">
        <f t="shared" si="36"/>
        <v>0</v>
      </c>
      <c r="BH219" s="157">
        <f t="shared" si="37"/>
        <v>0</v>
      </c>
      <c r="BI219" s="157">
        <f t="shared" si="38"/>
        <v>0</v>
      </c>
      <c r="BJ219" s="17" t="s">
        <v>88</v>
      </c>
      <c r="BK219" s="157">
        <f t="shared" si="39"/>
        <v>0</v>
      </c>
      <c r="BL219" s="17" t="s">
        <v>375</v>
      </c>
      <c r="BM219" s="156" t="s">
        <v>1303</v>
      </c>
    </row>
    <row r="220" spans="2:65" s="1" customFormat="1" ht="24.2" customHeight="1">
      <c r="B220" s="143"/>
      <c r="C220" s="144" t="s">
        <v>787</v>
      </c>
      <c r="D220" s="144" t="s">
        <v>274</v>
      </c>
      <c r="E220" s="145" t="s">
        <v>2423</v>
      </c>
      <c r="F220" s="146" t="s">
        <v>2424</v>
      </c>
      <c r="G220" s="147" t="s">
        <v>344</v>
      </c>
      <c r="H220" s="148">
        <v>12</v>
      </c>
      <c r="I220" s="149"/>
      <c r="J220" s="150">
        <f t="shared" si="30"/>
        <v>0</v>
      </c>
      <c r="K220" s="151"/>
      <c r="L220" s="32"/>
      <c r="M220" s="152" t="s">
        <v>1</v>
      </c>
      <c r="N220" s="153" t="s">
        <v>41</v>
      </c>
      <c r="P220" s="154">
        <f t="shared" si="31"/>
        <v>0</v>
      </c>
      <c r="Q220" s="154">
        <v>0</v>
      </c>
      <c r="R220" s="154">
        <f t="shared" si="32"/>
        <v>0</v>
      </c>
      <c r="S220" s="154">
        <v>0</v>
      </c>
      <c r="T220" s="155">
        <f t="shared" si="33"/>
        <v>0</v>
      </c>
      <c r="AR220" s="156" t="s">
        <v>375</v>
      </c>
      <c r="AT220" s="156" t="s">
        <v>274</v>
      </c>
      <c r="AU220" s="156" t="s">
        <v>88</v>
      </c>
      <c r="AY220" s="17" t="s">
        <v>273</v>
      </c>
      <c r="BE220" s="157">
        <f t="shared" si="34"/>
        <v>0</v>
      </c>
      <c r="BF220" s="157">
        <f t="shared" si="35"/>
        <v>0</v>
      </c>
      <c r="BG220" s="157">
        <f t="shared" si="36"/>
        <v>0</v>
      </c>
      <c r="BH220" s="157">
        <f t="shared" si="37"/>
        <v>0</v>
      </c>
      <c r="BI220" s="157">
        <f t="shared" si="38"/>
        <v>0</v>
      </c>
      <c r="BJ220" s="17" t="s">
        <v>88</v>
      </c>
      <c r="BK220" s="157">
        <f t="shared" si="39"/>
        <v>0</v>
      </c>
      <c r="BL220" s="17" t="s">
        <v>375</v>
      </c>
      <c r="BM220" s="156" t="s">
        <v>1319</v>
      </c>
    </row>
    <row r="221" spans="2:65" s="1" customFormat="1" ht="24.2" customHeight="1">
      <c r="B221" s="143"/>
      <c r="C221" s="144" t="s">
        <v>791</v>
      </c>
      <c r="D221" s="144" t="s">
        <v>274</v>
      </c>
      <c r="E221" s="145" t="s">
        <v>2425</v>
      </c>
      <c r="F221" s="146" t="s">
        <v>2426</v>
      </c>
      <c r="G221" s="147" t="s">
        <v>344</v>
      </c>
      <c r="H221" s="148">
        <v>104</v>
      </c>
      <c r="I221" s="149"/>
      <c r="J221" s="150">
        <f t="shared" si="30"/>
        <v>0</v>
      </c>
      <c r="K221" s="151"/>
      <c r="L221" s="32"/>
      <c r="M221" s="152" t="s">
        <v>1</v>
      </c>
      <c r="N221" s="153" t="s">
        <v>41</v>
      </c>
      <c r="P221" s="154">
        <f t="shared" si="31"/>
        <v>0</v>
      </c>
      <c r="Q221" s="154">
        <v>0</v>
      </c>
      <c r="R221" s="154">
        <f t="shared" si="32"/>
        <v>0</v>
      </c>
      <c r="S221" s="154">
        <v>0</v>
      </c>
      <c r="T221" s="155">
        <f t="shared" si="33"/>
        <v>0</v>
      </c>
      <c r="AR221" s="156" t="s">
        <v>375</v>
      </c>
      <c r="AT221" s="156" t="s">
        <v>274</v>
      </c>
      <c r="AU221" s="156" t="s">
        <v>88</v>
      </c>
      <c r="AY221" s="17" t="s">
        <v>273</v>
      </c>
      <c r="BE221" s="157">
        <f t="shared" si="34"/>
        <v>0</v>
      </c>
      <c r="BF221" s="157">
        <f t="shared" si="35"/>
        <v>0</v>
      </c>
      <c r="BG221" s="157">
        <f t="shared" si="36"/>
        <v>0</v>
      </c>
      <c r="BH221" s="157">
        <f t="shared" si="37"/>
        <v>0</v>
      </c>
      <c r="BI221" s="157">
        <f t="shared" si="38"/>
        <v>0</v>
      </c>
      <c r="BJ221" s="17" t="s">
        <v>88</v>
      </c>
      <c r="BK221" s="157">
        <f t="shared" si="39"/>
        <v>0</v>
      </c>
      <c r="BL221" s="17" t="s">
        <v>375</v>
      </c>
      <c r="BM221" s="156" t="s">
        <v>1336</v>
      </c>
    </row>
    <row r="222" spans="2:65" s="1" customFormat="1" ht="16.5" customHeight="1">
      <c r="B222" s="143"/>
      <c r="C222" s="144" t="s">
        <v>798</v>
      </c>
      <c r="D222" s="144" t="s">
        <v>274</v>
      </c>
      <c r="E222" s="145" t="s">
        <v>2427</v>
      </c>
      <c r="F222" s="146" t="s">
        <v>2380</v>
      </c>
      <c r="G222" s="147" t="s">
        <v>1095</v>
      </c>
      <c r="H222" s="200"/>
      <c r="I222" s="149"/>
      <c r="J222" s="150">
        <f t="shared" si="30"/>
        <v>0</v>
      </c>
      <c r="K222" s="151"/>
      <c r="L222" s="32"/>
      <c r="M222" s="152" t="s">
        <v>1</v>
      </c>
      <c r="N222" s="153" t="s">
        <v>41</v>
      </c>
      <c r="P222" s="154">
        <f t="shared" si="31"/>
        <v>0</v>
      </c>
      <c r="Q222" s="154">
        <v>0</v>
      </c>
      <c r="R222" s="154">
        <f t="shared" si="32"/>
        <v>0</v>
      </c>
      <c r="S222" s="154">
        <v>0</v>
      </c>
      <c r="T222" s="155">
        <f t="shared" si="33"/>
        <v>0</v>
      </c>
      <c r="AR222" s="156" t="s">
        <v>375</v>
      </c>
      <c r="AT222" s="156" t="s">
        <v>274</v>
      </c>
      <c r="AU222" s="156" t="s">
        <v>88</v>
      </c>
      <c r="AY222" s="17" t="s">
        <v>273</v>
      </c>
      <c r="BE222" s="157">
        <f t="shared" si="34"/>
        <v>0</v>
      </c>
      <c r="BF222" s="157">
        <f t="shared" si="35"/>
        <v>0</v>
      </c>
      <c r="BG222" s="157">
        <f t="shared" si="36"/>
        <v>0</v>
      </c>
      <c r="BH222" s="157">
        <f t="shared" si="37"/>
        <v>0</v>
      </c>
      <c r="BI222" s="157">
        <f t="shared" si="38"/>
        <v>0</v>
      </c>
      <c r="BJ222" s="17" t="s">
        <v>88</v>
      </c>
      <c r="BK222" s="157">
        <f t="shared" si="39"/>
        <v>0</v>
      </c>
      <c r="BL222" s="17" t="s">
        <v>375</v>
      </c>
      <c r="BM222" s="156" t="s">
        <v>1360</v>
      </c>
    </row>
    <row r="223" spans="2:65" s="1" customFormat="1" ht="16.5" customHeight="1">
      <c r="B223" s="143"/>
      <c r="C223" s="144" t="s">
        <v>480</v>
      </c>
      <c r="D223" s="144" t="s">
        <v>274</v>
      </c>
      <c r="E223" s="145" t="s">
        <v>2428</v>
      </c>
      <c r="F223" s="146" t="s">
        <v>2382</v>
      </c>
      <c r="G223" s="147" t="s">
        <v>1095</v>
      </c>
      <c r="H223" s="200"/>
      <c r="I223" s="149"/>
      <c r="J223" s="150">
        <f t="shared" si="30"/>
        <v>0</v>
      </c>
      <c r="K223" s="151"/>
      <c r="L223" s="32"/>
      <c r="M223" s="152" t="s">
        <v>1</v>
      </c>
      <c r="N223" s="153" t="s">
        <v>41</v>
      </c>
      <c r="P223" s="154">
        <f t="shared" si="31"/>
        <v>0</v>
      </c>
      <c r="Q223" s="154">
        <v>0</v>
      </c>
      <c r="R223" s="154">
        <f t="shared" si="32"/>
        <v>0</v>
      </c>
      <c r="S223" s="154">
        <v>0</v>
      </c>
      <c r="T223" s="155">
        <f t="shared" si="33"/>
        <v>0</v>
      </c>
      <c r="AR223" s="156" t="s">
        <v>375</v>
      </c>
      <c r="AT223" s="156" t="s">
        <v>274</v>
      </c>
      <c r="AU223" s="156" t="s">
        <v>88</v>
      </c>
      <c r="AY223" s="17" t="s">
        <v>273</v>
      </c>
      <c r="BE223" s="157">
        <f t="shared" si="34"/>
        <v>0</v>
      </c>
      <c r="BF223" s="157">
        <f t="shared" si="35"/>
        <v>0</v>
      </c>
      <c r="BG223" s="157">
        <f t="shared" si="36"/>
        <v>0</v>
      </c>
      <c r="BH223" s="157">
        <f t="shared" si="37"/>
        <v>0</v>
      </c>
      <c r="BI223" s="157">
        <f t="shared" si="38"/>
        <v>0</v>
      </c>
      <c r="BJ223" s="17" t="s">
        <v>88</v>
      </c>
      <c r="BK223" s="157">
        <f t="shared" si="39"/>
        <v>0</v>
      </c>
      <c r="BL223" s="17" t="s">
        <v>375</v>
      </c>
      <c r="BM223" s="156" t="s">
        <v>1389</v>
      </c>
    </row>
    <row r="224" spans="2:65" s="1" customFormat="1" ht="16.5" customHeight="1">
      <c r="B224" s="143"/>
      <c r="C224" s="144" t="s">
        <v>802</v>
      </c>
      <c r="D224" s="144" t="s">
        <v>274</v>
      </c>
      <c r="E224" s="145" t="s">
        <v>2429</v>
      </c>
      <c r="F224" s="146" t="s">
        <v>2384</v>
      </c>
      <c r="G224" s="147" t="s">
        <v>1095</v>
      </c>
      <c r="H224" s="200"/>
      <c r="I224" s="149"/>
      <c r="J224" s="150">
        <f t="shared" si="30"/>
        <v>0</v>
      </c>
      <c r="K224" s="151"/>
      <c r="L224" s="32"/>
      <c r="M224" s="152" t="s">
        <v>1</v>
      </c>
      <c r="N224" s="153" t="s">
        <v>41</v>
      </c>
      <c r="P224" s="154">
        <f t="shared" si="31"/>
        <v>0</v>
      </c>
      <c r="Q224" s="154">
        <v>0</v>
      </c>
      <c r="R224" s="154">
        <f t="shared" si="32"/>
        <v>0</v>
      </c>
      <c r="S224" s="154">
        <v>0</v>
      </c>
      <c r="T224" s="155">
        <f t="shared" si="33"/>
        <v>0</v>
      </c>
      <c r="AR224" s="156" t="s">
        <v>375</v>
      </c>
      <c r="AT224" s="156" t="s">
        <v>274</v>
      </c>
      <c r="AU224" s="156" t="s">
        <v>88</v>
      </c>
      <c r="AY224" s="17" t="s">
        <v>273</v>
      </c>
      <c r="BE224" s="157">
        <f t="shared" si="34"/>
        <v>0</v>
      </c>
      <c r="BF224" s="157">
        <f t="shared" si="35"/>
        <v>0</v>
      </c>
      <c r="BG224" s="157">
        <f t="shared" si="36"/>
        <v>0</v>
      </c>
      <c r="BH224" s="157">
        <f t="shared" si="37"/>
        <v>0</v>
      </c>
      <c r="BI224" s="157">
        <f t="shared" si="38"/>
        <v>0</v>
      </c>
      <c r="BJ224" s="17" t="s">
        <v>88</v>
      </c>
      <c r="BK224" s="157">
        <f t="shared" si="39"/>
        <v>0</v>
      </c>
      <c r="BL224" s="17" t="s">
        <v>375</v>
      </c>
      <c r="BM224" s="156" t="s">
        <v>1407</v>
      </c>
    </row>
    <row r="225" spans="2:65" s="1" customFormat="1" ht="16.5" customHeight="1">
      <c r="B225" s="143"/>
      <c r="C225" s="144" t="s">
        <v>804</v>
      </c>
      <c r="D225" s="144" t="s">
        <v>274</v>
      </c>
      <c r="E225" s="145" t="s">
        <v>2385</v>
      </c>
      <c r="F225" s="146" t="s">
        <v>2386</v>
      </c>
      <c r="G225" s="147" t="s">
        <v>2387</v>
      </c>
      <c r="H225" s="148">
        <v>5.69</v>
      </c>
      <c r="I225" s="149"/>
      <c r="J225" s="150">
        <f t="shared" si="30"/>
        <v>0</v>
      </c>
      <c r="K225" s="151"/>
      <c r="L225" s="32"/>
      <c r="M225" s="152" t="s">
        <v>1</v>
      </c>
      <c r="N225" s="153" t="s">
        <v>41</v>
      </c>
      <c r="P225" s="154">
        <f t="shared" si="31"/>
        <v>0</v>
      </c>
      <c r="Q225" s="154">
        <v>0</v>
      </c>
      <c r="R225" s="154">
        <f t="shared" si="32"/>
        <v>0</v>
      </c>
      <c r="S225" s="154">
        <v>0</v>
      </c>
      <c r="T225" s="155">
        <f t="shared" si="33"/>
        <v>0</v>
      </c>
      <c r="AR225" s="156" t="s">
        <v>375</v>
      </c>
      <c r="AT225" s="156" t="s">
        <v>274</v>
      </c>
      <c r="AU225" s="156" t="s">
        <v>88</v>
      </c>
      <c r="AY225" s="17" t="s">
        <v>273</v>
      </c>
      <c r="BE225" s="157">
        <f t="shared" si="34"/>
        <v>0</v>
      </c>
      <c r="BF225" s="157">
        <f t="shared" si="35"/>
        <v>0</v>
      </c>
      <c r="BG225" s="157">
        <f t="shared" si="36"/>
        <v>0</v>
      </c>
      <c r="BH225" s="157">
        <f t="shared" si="37"/>
        <v>0</v>
      </c>
      <c r="BI225" s="157">
        <f t="shared" si="38"/>
        <v>0</v>
      </c>
      <c r="BJ225" s="17" t="s">
        <v>88</v>
      </c>
      <c r="BK225" s="157">
        <f t="shared" si="39"/>
        <v>0</v>
      </c>
      <c r="BL225" s="17" t="s">
        <v>375</v>
      </c>
      <c r="BM225" s="156" t="s">
        <v>1417</v>
      </c>
    </row>
    <row r="226" spans="2:65" s="11" customFormat="1" ht="25.9" customHeight="1">
      <c r="B226" s="133"/>
      <c r="D226" s="134" t="s">
        <v>74</v>
      </c>
      <c r="E226" s="135" t="s">
        <v>2430</v>
      </c>
      <c r="F226" s="135" t="s">
        <v>2431</v>
      </c>
      <c r="I226" s="136"/>
      <c r="J226" s="137">
        <f>BK226</f>
        <v>0</v>
      </c>
      <c r="L226" s="133"/>
      <c r="M226" s="138"/>
      <c r="P226" s="139">
        <f>P227</f>
        <v>0</v>
      </c>
      <c r="R226" s="139">
        <f>R227</f>
        <v>0</v>
      </c>
      <c r="T226" s="140">
        <f>T227</f>
        <v>0</v>
      </c>
      <c r="AR226" s="134" t="s">
        <v>82</v>
      </c>
      <c r="AT226" s="141" t="s">
        <v>74</v>
      </c>
      <c r="AU226" s="141" t="s">
        <v>75</v>
      </c>
      <c r="AY226" s="134" t="s">
        <v>273</v>
      </c>
      <c r="BK226" s="142">
        <f>BK227</f>
        <v>0</v>
      </c>
    </row>
    <row r="227" spans="2:65" s="11" customFormat="1" ht="22.9" customHeight="1">
      <c r="B227" s="133"/>
      <c r="D227" s="134" t="s">
        <v>74</v>
      </c>
      <c r="E227" s="172" t="s">
        <v>2227</v>
      </c>
      <c r="F227" s="172" t="s">
        <v>2432</v>
      </c>
      <c r="I227" s="136"/>
      <c r="J227" s="173">
        <f>BK227</f>
        <v>0</v>
      </c>
      <c r="L227" s="133"/>
      <c r="M227" s="138"/>
      <c r="P227" s="139">
        <f>SUM(P228:P229)</f>
        <v>0</v>
      </c>
      <c r="R227" s="139">
        <f>SUM(R228:R229)</f>
        <v>0</v>
      </c>
      <c r="T227" s="140">
        <f>SUM(T228:T229)</f>
        <v>0</v>
      </c>
      <c r="AR227" s="134" t="s">
        <v>82</v>
      </c>
      <c r="AT227" s="141" t="s">
        <v>74</v>
      </c>
      <c r="AU227" s="141" t="s">
        <v>82</v>
      </c>
      <c r="AY227" s="134" t="s">
        <v>273</v>
      </c>
      <c r="BK227" s="142">
        <f>SUM(BK228:BK229)</f>
        <v>0</v>
      </c>
    </row>
    <row r="228" spans="2:65" s="1" customFormat="1" ht="16.5" customHeight="1">
      <c r="B228" s="143"/>
      <c r="C228" s="144" t="s">
        <v>809</v>
      </c>
      <c r="D228" s="144" t="s">
        <v>274</v>
      </c>
      <c r="E228" s="145" t="s">
        <v>2433</v>
      </c>
      <c r="F228" s="146" t="s">
        <v>2434</v>
      </c>
      <c r="G228" s="147" t="s">
        <v>650</v>
      </c>
      <c r="H228" s="148">
        <v>30</v>
      </c>
      <c r="I228" s="149"/>
      <c r="J228" s="150">
        <f>ROUND(I228*H228,2)</f>
        <v>0</v>
      </c>
      <c r="K228" s="151"/>
      <c r="L228" s="32"/>
      <c r="M228" s="152" t="s">
        <v>1</v>
      </c>
      <c r="N228" s="153" t="s">
        <v>41</v>
      </c>
      <c r="P228" s="154">
        <f>O228*H228</f>
        <v>0</v>
      </c>
      <c r="Q228" s="154">
        <v>0</v>
      </c>
      <c r="R228" s="154">
        <f>Q228*H228</f>
        <v>0</v>
      </c>
      <c r="S228" s="154">
        <v>0</v>
      </c>
      <c r="T228" s="155">
        <f>S228*H228</f>
        <v>0</v>
      </c>
      <c r="AR228" s="156" t="s">
        <v>375</v>
      </c>
      <c r="AT228" s="156" t="s">
        <v>274</v>
      </c>
      <c r="AU228" s="156" t="s">
        <v>88</v>
      </c>
      <c r="AY228" s="17" t="s">
        <v>273</v>
      </c>
      <c r="BE228" s="157">
        <f>IF(N228="základná",J228,0)</f>
        <v>0</v>
      </c>
      <c r="BF228" s="157">
        <f>IF(N228="znížená",J228,0)</f>
        <v>0</v>
      </c>
      <c r="BG228" s="157">
        <f>IF(N228="zákl. prenesená",J228,0)</f>
        <v>0</v>
      </c>
      <c r="BH228" s="157">
        <f>IF(N228="zníž. prenesená",J228,0)</f>
        <v>0</v>
      </c>
      <c r="BI228" s="157">
        <f>IF(N228="nulová",J228,0)</f>
        <v>0</v>
      </c>
      <c r="BJ228" s="17" t="s">
        <v>88</v>
      </c>
      <c r="BK228" s="157">
        <f>ROUND(I228*H228,2)</f>
        <v>0</v>
      </c>
      <c r="BL228" s="17" t="s">
        <v>375</v>
      </c>
      <c r="BM228" s="156" t="s">
        <v>1427</v>
      </c>
    </row>
    <row r="229" spans="2:65" s="1" customFormat="1" ht="16.5" customHeight="1">
      <c r="B229" s="143"/>
      <c r="C229" s="144" t="s">
        <v>813</v>
      </c>
      <c r="D229" s="144" t="s">
        <v>274</v>
      </c>
      <c r="E229" s="145" t="s">
        <v>2435</v>
      </c>
      <c r="F229" s="146" t="s">
        <v>2436</v>
      </c>
      <c r="G229" s="147" t="s">
        <v>650</v>
      </c>
      <c r="H229" s="148">
        <v>20</v>
      </c>
      <c r="I229" s="149"/>
      <c r="J229" s="150">
        <f>ROUND(I229*H229,2)</f>
        <v>0</v>
      </c>
      <c r="K229" s="151"/>
      <c r="L229" s="32"/>
      <c r="M229" s="206" t="s">
        <v>1</v>
      </c>
      <c r="N229" s="207" t="s">
        <v>41</v>
      </c>
      <c r="O229" s="208"/>
      <c r="P229" s="209">
        <f>O229*H229</f>
        <v>0</v>
      </c>
      <c r="Q229" s="209">
        <v>0</v>
      </c>
      <c r="R229" s="209">
        <f>Q229*H229</f>
        <v>0</v>
      </c>
      <c r="S229" s="209">
        <v>0</v>
      </c>
      <c r="T229" s="210">
        <f>S229*H229</f>
        <v>0</v>
      </c>
      <c r="AR229" s="156" t="s">
        <v>375</v>
      </c>
      <c r="AT229" s="156" t="s">
        <v>274</v>
      </c>
      <c r="AU229" s="156" t="s">
        <v>88</v>
      </c>
      <c r="AY229" s="17" t="s">
        <v>273</v>
      </c>
      <c r="BE229" s="157">
        <f>IF(N229="základná",J229,0)</f>
        <v>0</v>
      </c>
      <c r="BF229" s="157">
        <f>IF(N229="znížená",J229,0)</f>
        <v>0</v>
      </c>
      <c r="BG229" s="157">
        <f>IF(N229="zákl. prenesená",J229,0)</f>
        <v>0</v>
      </c>
      <c r="BH229" s="157">
        <f>IF(N229="zníž. prenesená",J229,0)</f>
        <v>0</v>
      </c>
      <c r="BI229" s="157">
        <f>IF(N229="nulová",J229,0)</f>
        <v>0</v>
      </c>
      <c r="BJ229" s="17" t="s">
        <v>88</v>
      </c>
      <c r="BK229" s="157">
        <f>ROUND(I229*H229,2)</f>
        <v>0</v>
      </c>
      <c r="BL229" s="17" t="s">
        <v>375</v>
      </c>
      <c r="BM229" s="156" t="s">
        <v>1437</v>
      </c>
    </row>
    <row r="230" spans="2:65" s="1" customFormat="1" ht="6.95" customHeight="1">
      <c r="B230" s="47"/>
      <c r="C230" s="48"/>
      <c r="D230" s="48"/>
      <c r="E230" s="48"/>
      <c r="F230" s="48"/>
      <c r="G230" s="48"/>
      <c r="H230" s="48"/>
      <c r="I230" s="48"/>
      <c r="J230" s="48"/>
      <c r="K230" s="48"/>
      <c r="L230" s="32"/>
    </row>
  </sheetData>
  <autoFilter ref="C124:K229" xr:uid="{00000000-0009-0000-0000-000004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89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7" t="s">
        <v>105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137</v>
      </c>
      <c r="L4" s="20"/>
      <c r="M4" s="97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26.25" customHeight="1">
      <c r="B7" s="20"/>
      <c r="E7" s="268" t="str">
        <f>'Rekapitulácia stavby'!K6</f>
        <v>G    Banská Bystrica - KC, stavebné úpravy- vypracovanie podkladovej štúdie verejnej práce</v>
      </c>
      <c r="F7" s="269"/>
      <c r="G7" s="269"/>
      <c r="H7" s="269"/>
      <c r="L7" s="20"/>
    </row>
    <row r="8" spans="2:46" ht="12.75">
      <c r="B8" s="20"/>
      <c r="D8" s="27" t="s">
        <v>146</v>
      </c>
      <c r="L8" s="20"/>
    </row>
    <row r="9" spans="2:46" ht="16.5" customHeight="1">
      <c r="B9" s="20"/>
      <c r="E9" s="268" t="s">
        <v>149</v>
      </c>
      <c r="F9" s="241"/>
      <c r="G9" s="241"/>
      <c r="H9" s="241"/>
      <c r="L9" s="20"/>
    </row>
    <row r="10" spans="2:46" ht="12" customHeight="1">
      <c r="B10" s="20"/>
      <c r="D10" s="27" t="s">
        <v>152</v>
      </c>
      <c r="L10" s="20"/>
    </row>
    <row r="11" spans="2:46" s="1" customFormat="1" ht="16.5" customHeight="1">
      <c r="B11" s="32"/>
      <c r="E11" s="230" t="s">
        <v>2437</v>
      </c>
      <c r="F11" s="267"/>
      <c r="G11" s="267"/>
      <c r="H11" s="267"/>
      <c r="L11" s="32"/>
    </row>
    <row r="12" spans="2:46" s="1" customFormat="1" ht="12" customHeight="1">
      <c r="B12" s="32"/>
      <c r="D12" s="27" t="s">
        <v>2438</v>
      </c>
      <c r="L12" s="32"/>
    </row>
    <row r="13" spans="2:46" s="1" customFormat="1" ht="30" customHeight="1">
      <c r="B13" s="32"/>
      <c r="E13" s="266" t="s">
        <v>2439</v>
      </c>
      <c r="F13" s="267"/>
      <c r="G13" s="267"/>
      <c r="H13" s="267"/>
      <c r="L13" s="32"/>
    </row>
    <row r="14" spans="2:46" s="1" customFormat="1">
      <c r="B14" s="32"/>
      <c r="L14" s="32"/>
    </row>
    <row r="15" spans="2:46" s="1" customFormat="1" ht="12" customHeight="1">
      <c r="B15" s="32"/>
      <c r="D15" s="27" t="s">
        <v>16</v>
      </c>
      <c r="F15" s="25" t="s">
        <v>1</v>
      </c>
      <c r="I15" s="27" t="s">
        <v>17</v>
      </c>
      <c r="J15" s="25" t="s">
        <v>1</v>
      </c>
      <c r="L15" s="32"/>
    </row>
    <row r="16" spans="2:46" s="1" customFormat="1" ht="12" customHeight="1">
      <c r="B16" s="32"/>
      <c r="D16" s="27" t="s">
        <v>18</v>
      </c>
      <c r="F16" s="25" t="s">
        <v>19</v>
      </c>
      <c r="I16" s="27" t="s">
        <v>20</v>
      </c>
      <c r="J16" s="55" t="str">
        <f>'Rekapitulácia stavby'!AN8</f>
        <v>3. 12. 2025</v>
      </c>
      <c r="L16" s="32"/>
    </row>
    <row r="17" spans="2:12" s="1" customFormat="1" ht="10.9" customHeight="1">
      <c r="B17" s="32"/>
      <c r="L17" s="32"/>
    </row>
    <row r="18" spans="2:12" s="1" customFormat="1" ht="12" customHeight="1">
      <c r="B18" s="32"/>
      <c r="D18" s="27" t="s">
        <v>22</v>
      </c>
      <c r="I18" s="27" t="s">
        <v>23</v>
      </c>
      <c r="J18" s="25" t="s">
        <v>1</v>
      </c>
      <c r="L18" s="32"/>
    </row>
    <row r="19" spans="2:12" s="1" customFormat="1" ht="18" customHeight="1">
      <c r="B19" s="32"/>
      <c r="E19" s="25" t="s">
        <v>24</v>
      </c>
      <c r="I19" s="27" t="s">
        <v>25</v>
      </c>
      <c r="J19" s="25" t="s">
        <v>1</v>
      </c>
      <c r="L19" s="32"/>
    </row>
    <row r="20" spans="2:12" s="1" customFormat="1" ht="6.95" customHeight="1">
      <c r="B20" s="32"/>
      <c r="L20" s="32"/>
    </row>
    <row r="21" spans="2:12" s="1" customFormat="1" ht="12" customHeight="1">
      <c r="B21" s="32"/>
      <c r="D21" s="27" t="s">
        <v>26</v>
      </c>
      <c r="I21" s="27" t="s">
        <v>23</v>
      </c>
      <c r="J21" s="28" t="str">
        <f>'Rekapitulácia stavby'!AN13</f>
        <v>Vyplň údaj</v>
      </c>
      <c r="L21" s="32"/>
    </row>
    <row r="22" spans="2:12" s="1" customFormat="1" ht="18" customHeight="1">
      <c r="B22" s="32"/>
      <c r="E22" s="270" t="str">
        <f>'Rekapitulácia stavby'!E14</f>
        <v>Vyplň údaj</v>
      </c>
      <c r="F22" s="253"/>
      <c r="G22" s="253"/>
      <c r="H22" s="253"/>
      <c r="I22" s="27" t="s">
        <v>25</v>
      </c>
      <c r="J22" s="28" t="str">
        <f>'Rekapitulácia stavby'!AN14</f>
        <v>Vyplň údaj</v>
      </c>
      <c r="L22" s="32"/>
    </row>
    <row r="23" spans="2:12" s="1" customFormat="1" ht="6.95" customHeight="1">
      <c r="B23" s="32"/>
      <c r="L23" s="32"/>
    </row>
    <row r="24" spans="2:12" s="1" customFormat="1" ht="12" customHeight="1">
      <c r="B24" s="32"/>
      <c r="D24" s="27" t="s">
        <v>28</v>
      </c>
      <c r="I24" s="27" t="s">
        <v>23</v>
      </c>
      <c r="J24" s="25" t="s">
        <v>29</v>
      </c>
      <c r="L24" s="32"/>
    </row>
    <row r="25" spans="2:12" s="1" customFormat="1" ht="18" customHeight="1">
      <c r="B25" s="32"/>
      <c r="E25" s="25" t="s">
        <v>30</v>
      </c>
      <c r="I25" s="27" t="s">
        <v>25</v>
      </c>
      <c r="J25" s="25" t="s">
        <v>31</v>
      </c>
      <c r="L25" s="32"/>
    </row>
    <row r="26" spans="2:12" s="1" customFormat="1" ht="6.95" customHeight="1">
      <c r="B26" s="32"/>
      <c r="L26" s="32"/>
    </row>
    <row r="27" spans="2:12" s="1" customFormat="1" ht="12" customHeight="1">
      <c r="B27" s="32"/>
      <c r="D27" s="27" t="s">
        <v>33</v>
      </c>
      <c r="I27" s="27" t="s">
        <v>23</v>
      </c>
      <c r="J27" s="25" t="str">
        <f>IF('Rekapitulácia stavby'!AN19="","",'Rekapitulácia stavby'!AN19)</f>
        <v/>
      </c>
      <c r="L27" s="32"/>
    </row>
    <row r="28" spans="2:12" s="1" customFormat="1" ht="18" customHeight="1">
      <c r="B28" s="32"/>
      <c r="E28" s="25" t="str">
        <f>IF('Rekapitulácia stavby'!E20="","",'Rekapitulácia stavby'!E20)</f>
        <v xml:space="preserve"> </v>
      </c>
      <c r="I28" s="27" t="s">
        <v>25</v>
      </c>
      <c r="J28" s="25" t="str">
        <f>IF('Rekapitulácia stavby'!AN20="","",'Rekapitulácia stavby'!AN20)</f>
        <v/>
      </c>
      <c r="L28" s="32"/>
    </row>
    <row r="29" spans="2:12" s="1" customFormat="1" ht="6.95" customHeight="1">
      <c r="B29" s="32"/>
      <c r="L29" s="32"/>
    </row>
    <row r="30" spans="2:12" s="1" customFormat="1" ht="12" customHeight="1">
      <c r="B30" s="32"/>
      <c r="D30" s="27" t="s">
        <v>34</v>
      </c>
      <c r="L30" s="32"/>
    </row>
    <row r="31" spans="2:12" s="7" customFormat="1" ht="16.5" customHeight="1">
      <c r="B31" s="98"/>
      <c r="E31" s="257" t="s">
        <v>1</v>
      </c>
      <c r="F31" s="257"/>
      <c r="G31" s="257"/>
      <c r="H31" s="257"/>
      <c r="L31" s="98"/>
    </row>
    <row r="32" spans="2:12" s="1" customFormat="1" ht="6.95" customHeight="1">
      <c r="B32" s="32"/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25.35" customHeight="1">
      <c r="B34" s="32"/>
      <c r="D34" s="100" t="s">
        <v>35</v>
      </c>
      <c r="J34" s="69">
        <f>ROUND(J130, 2)</f>
        <v>0</v>
      </c>
      <c r="L34" s="32"/>
    </row>
    <row r="35" spans="2:12" s="1" customFormat="1" ht="6.95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4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45" customHeight="1">
      <c r="B37" s="32"/>
      <c r="D37" s="58" t="s">
        <v>39</v>
      </c>
      <c r="E37" s="37" t="s">
        <v>40</v>
      </c>
      <c r="F37" s="101">
        <f>ROUND((SUM(BE130:BE188)),  2)</f>
        <v>0</v>
      </c>
      <c r="G37" s="102"/>
      <c r="H37" s="102"/>
      <c r="I37" s="103">
        <v>0.23</v>
      </c>
      <c r="J37" s="101">
        <f>ROUND(((SUM(BE130:BE188))*I37),  2)</f>
        <v>0</v>
      </c>
      <c r="L37" s="32"/>
    </row>
    <row r="38" spans="2:12" s="1" customFormat="1" ht="14.45" customHeight="1">
      <c r="B38" s="32"/>
      <c r="E38" s="37" t="s">
        <v>41</v>
      </c>
      <c r="F38" s="101">
        <f>ROUND((SUM(BF130:BF188)),  2)</f>
        <v>0</v>
      </c>
      <c r="G38" s="102"/>
      <c r="H38" s="102"/>
      <c r="I38" s="103">
        <v>0.23</v>
      </c>
      <c r="J38" s="101">
        <f>ROUND(((SUM(BF130:BF188))*I38),  2)</f>
        <v>0</v>
      </c>
      <c r="L38" s="32"/>
    </row>
    <row r="39" spans="2:12" s="1" customFormat="1" ht="14.45" hidden="1" customHeight="1">
      <c r="B39" s="32"/>
      <c r="E39" s="27" t="s">
        <v>42</v>
      </c>
      <c r="F39" s="89">
        <f>ROUND((SUM(BG130:BG188)),  2)</f>
        <v>0</v>
      </c>
      <c r="I39" s="104">
        <v>0.23</v>
      </c>
      <c r="J39" s="89">
        <f>0</f>
        <v>0</v>
      </c>
      <c r="L39" s="32"/>
    </row>
    <row r="40" spans="2:12" s="1" customFormat="1" ht="14.45" hidden="1" customHeight="1">
      <c r="B40" s="32"/>
      <c r="E40" s="27" t="s">
        <v>43</v>
      </c>
      <c r="F40" s="89">
        <f>ROUND((SUM(BH130:BH188)),  2)</f>
        <v>0</v>
      </c>
      <c r="I40" s="104">
        <v>0.23</v>
      </c>
      <c r="J40" s="89">
        <f>0</f>
        <v>0</v>
      </c>
      <c r="L40" s="32"/>
    </row>
    <row r="41" spans="2:12" s="1" customFormat="1" ht="14.45" hidden="1" customHeight="1">
      <c r="B41" s="32"/>
      <c r="E41" s="37" t="s">
        <v>44</v>
      </c>
      <c r="F41" s="101">
        <f>ROUND((SUM(BI130:BI188)), 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6.95" customHeight="1">
      <c r="B42" s="32"/>
      <c r="L42" s="32"/>
    </row>
    <row r="43" spans="2:12" s="1" customFormat="1" ht="25.35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45" customHeight="1">
      <c r="B44" s="32"/>
      <c r="L44" s="32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231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14</v>
      </c>
      <c r="L84" s="32"/>
    </row>
    <row r="85" spans="2:12" s="1" customFormat="1" ht="26.25" customHeight="1">
      <c r="B85" s="32"/>
      <c r="E85" s="268" t="str">
        <f>E7</f>
        <v>G    Banská Bystrica - KC, stavebné úpravy- vypracovanie podkladovej štúdie verejnej práce</v>
      </c>
      <c r="F85" s="269"/>
      <c r="G85" s="269"/>
      <c r="H85" s="269"/>
      <c r="L85" s="32"/>
    </row>
    <row r="86" spans="2:12" ht="12" customHeight="1">
      <c r="B86" s="20"/>
      <c r="C86" s="27" t="s">
        <v>146</v>
      </c>
      <c r="L86" s="20"/>
    </row>
    <row r="87" spans="2:12" ht="16.5" customHeight="1">
      <c r="B87" s="20"/>
      <c r="E87" s="268" t="s">
        <v>149</v>
      </c>
      <c r="F87" s="241"/>
      <c r="G87" s="241"/>
      <c r="H87" s="241"/>
      <c r="L87" s="20"/>
    </row>
    <row r="88" spans="2:12" ht="12" customHeight="1">
      <c r="B88" s="20"/>
      <c r="C88" s="27" t="s">
        <v>152</v>
      </c>
      <c r="L88" s="20"/>
    </row>
    <row r="89" spans="2:12" s="1" customFormat="1" ht="16.5" customHeight="1">
      <c r="B89" s="32"/>
      <c r="E89" s="230" t="s">
        <v>2437</v>
      </c>
      <c r="F89" s="267"/>
      <c r="G89" s="267"/>
      <c r="H89" s="267"/>
      <c r="L89" s="32"/>
    </row>
    <row r="90" spans="2:12" s="1" customFormat="1" ht="12" customHeight="1">
      <c r="B90" s="32"/>
      <c r="C90" s="27" t="s">
        <v>2438</v>
      </c>
      <c r="L90" s="32"/>
    </row>
    <row r="91" spans="2:12" s="1" customFormat="1" ht="30" customHeight="1">
      <c r="B91" s="32"/>
      <c r="E91" s="266" t="str">
        <f>E13</f>
        <v>1_6_1 - E 1.6.1 slaboprud - LAN - ŠTRUKTÚROVANÁ SIEŤ, VYSYS - VYVOLÁVACÍ SYSTÉM</v>
      </c>
      <c r="F91" s="267"/>
      <c r="G91" s="267"/>
      <c r="H91" s="267"/>
      <c r="L91" s="32"/>
    </row>
    <row r="92" spans="2:12" s="1" customFormat="1" ht="6.95" customHeight="1">
      <c r="B92" s="32"/>
      <c r="L92" s="32"/>
    </row>
    <row r="93" spans="2:12" s="1" customFormat="1" ht="12" customHeight="1">
      <c r="B93" s="32"/>
      <c r="C93" s="27" t="s">
        <v>18</v>
      </c>
      <c r="F93" s="25" t="str">
        <f>F16</f>
        <v xml:space="preserve"> </v>
      </c>
      <c r="I93" s="27" t="s">
        <v>20</v>
      </c>
      <c r="J93" s="55" t="str">
        <f>IF(J16="","",J16)</f>
        <v>3. 12. 2025</v>
      </c>
      <c r="L93" s="32"/>
    </row>
    <row r="94" spans="2:12" s="1" customFormat="1" ht="6.95" customHeight="1">
      <c r="B94" s="32"/>
      <c r="L94" s="32"/>
    </row>
    <row r="95" spans="2:12" s="1" customFormat="1" ht="25.7" customHeight="1">
      <c r="B95" s="32"/>
      <c r="C95" s="27" t="s">
        <v>22</v>
      </c>
      <c r="F95" s="25" t="str">
        <f>E19</f>
        <v>Ministerstvo vnútra SR, Pribinova 2, Bratislava</v>
      </c>
      <c r="I95" s="27" t="s">
        <v>28</v>
      </c>
      <c r="J95" s="30" t="str">
        <f>E25</f>
        <v xml:space="preserve">TEPLAN ARCHITEKT spol. s  r. o. </v>
      </c>
      <c r="L95" s="32"/>
    </row>
    <row r="96" spans="2:12" s="1" customFormat="1" ht="15.2" customHeight="1">
      <c r="B96" s="32"/>
      <c r="C96" s="27" t="s">
        <v>26</v>
      </c>
      <c r="F96" s="25" t="str">
        <f>IF(E22="","",E22)</f>
        <v>Vyplň údaj</v>
      </c>
      <c r="I96" s="27" t="s">
        <v>33</v>
      </c>
      <c r="J96" s="30" t="str">
        <f>E28</f>
        <v xml:space="preserve"> 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13" t="s">
        <v>232</v>
      </c>
      <c r="D98" s="105"/>
      <c r="E98" s="105"/>
      <c r="F98" s="105"/>
      <c r="G98" s="105"/>
      <c r="H98" s="105"/>
      <c r="I98" s="105"/>
      <c r="J98" s="114" t="s">
        <v>233</v>
      </c>
      <c r="K98" s="105"/>
      <c r="L98" s="32"/>
    </row>
    <row r="99" spans="2:47" s="1" customFormat="1" ht="10.35" customHeight="1">
      <c r="B99" s="32"/>
      <c r="L99" s="32"/>
    </row>
    <row r="100" spans="2:47" s="1" customFormat="1" ht="22.9" customHeight="1">
      <c r="B100" s="32"/>
      <c r="C100" s="115" t="s">
        <v>234</v>
      </c>
      <c r="J100" s="69">
        <f>J130</f>
        <v>0</v>
      </c>
      <c r="L100" s="32"/>
      <c r="AU100" s="17" t="s">
        <v>235</v>
      </c>
    </row>
    <row r="101" spans="2:47" s="8" customFormat="1" ht="24.95" customHeight="1">
      <c r="B101" s="116"/>
      <c r="D101" s="117" t="s">
        <v>2440</v>
      </c>
      <c r="E101" s="118"/>
      <c r="F101" s="118"/>
      <c r="G101" s="118"/>
      <c r="H101" s="118"/>
      <c r="I101" s="118"/>
      <c r="J101" s="119">
        <f>J131</f>
        <v>0</v>
      </c>
      <c r="L101" s="116"/>
    </row>
    <row r="102" spans="2:47" s="8" customFormat="1" ht="24.95" customHeight="1">
      <c r="B102" s="116"/>
      <c r="D102" s="117" t="s">
        <v>2441</v>
      </c>
      <c r="E102" s="118"/>
      <c r="F102" s="118"/>
      <c r="G102" s="118"/>
      <c r="H102" s="118"/>
      <c r="I102" s="118"/>
      <c r="J102" s="119">
        <f>J139</f>
        <v>0</v>
      </c>
      <c r="L102" s="116"/>
    </row>
    <row r="103" spans="2:47" s="8" customFormat="1" ht="24.95" customHeight="1">
      <c r="B103" s="116"/>
      <c r="D103" s="117" t="s">
        <v>2442</v>
      </c>
      <c r="E103" s="118"/>
      <c r="F103" s="118"/>
      <c r="G103" s="118"/>
      <c r="H103" s="118"/>
      <c r="I103" s="118"/>
      <c r="J103" s="119">
        <f>J147</f>
        <v>0</v>
      </c>
      <c r="L103" s="116"/>
    </row>
    <row r="104" spans="2:47" s="8" customFormat="1" ht="24.95" customHeight="1">
      <c r="B104" s="116"/>
      <c r="D104" s="117" t="s">
        <v>2443</v>
      </c>
      <c r="E104" s="118"/>
      <c r="F104" s="118"/>
      <c r="G104" s="118"/>
      <c r="H104" s="118"/>
      <c r="I104" s="118"/>
      <c r="J104" s="119">
        <f>J153</f>
        <v>0</v>
      </c>
      <c r="L104" s="116"/>
    </row>
    <row r="105" spans="2:47" s="8" customFormat="1" ht="24.95" customHeight="1">
      <c r="B105" s="116"/>
      <c r="D105" s="117" t="s">
        <v>2444</v>
      </c>
      <c r="E105" s="118"/>
      <c r="F105" s="118"/>
      <c r="G105" s="118"/>
      <c r="H105" s="118"/>
      <c r="I105" s="118"/>
      <c r="J105" s="119">
        <f>J159</f>
        <v>0</v>
      </c>
      <c r="L105" s="116"/>
    </row>
    <row r="106" spans="2:47" s="8" customFormat="1" ht="24.95" customHeight="1">
      <c r="B106" s="116"/>
      <c r="D106" s="117" t="s">
        <v>2445</v>
      </c>
      <c r="E106" s="118"/>
      <c r="F106" s="118"/>
      <c r="G106" s="118"/>
      <c r="H106" s="118"/>
      <c r="I106" s="118"/>
      <c r="J106" s="119">
        <f>J170</f>
        <v>0</v>
      </c>
      <c r="L106" s="116"/>
    </row>
    <row r="107" spans="2:47" s="1" customFormat="1" ht="21.75" customHeight="1">
      <c r="B107" s="32"/>
      <c r="L107" s="32"/>
    </row>
    <row r="108" spans="2:47" s="1" customFormat="1" ht="6.95" customHeight="1"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32"/>
    </row>
    <row r="112" spans="2:47" s="1" customFormat="1" ht="6.95" customHeight="1"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32"/>
    </row>
    <row r="113" spans="2:12" s="1" customFormat="1" ht="24.95" customHeight="1">
      <c r="B113" s="32"/>
      <c r="C113" s="21" t="s">
        <v>259</v>
      </c>
      <c r="L113" s="32"/>
    </row>
    <row r="114" spans="2:12" s="1" customFormat="1" ht="6.95" customHeight="1">
      <c r="B114" s="32"/>
      <c r="L114" s="32"/>
    </row>
    <row r="115" spans="2:12" s="1" customFormat="1" ht="12" customHeight="1">
      <c r="B115" s="32"/>
      <c r="C115" s="27" t="s">
        <v>14</v>
      </c>
      <c r="L115" s="32"/>
    </row>
    <row r="116" spans="2:12" s="1" customFormat="1" ht="26.25" customHeight="1">
      <c r="B116" s="32"/>
      <c r="E116" s="268" t="str">
        <f>E7</f>
        <v>G    Banská Bystrica - KC, stavebné úpravy- vypracovanie podkladovej štúdie verejnej práce</v>
      </c>
      <c r="F116" s="269"/>
      <c r="G116" s="269"/>
      <c r="H116" s="269"/>
      <c r="L116" s="32"/>
    </row>
    <row r="117" spans="2:12" ht="12" customHeight="1">
      <c r="B117" s="20"/>
      <c r="C117" s="27" t="s">
        <v>146</v>
      </c>
      <c r="L117" s="20"/>
    </row>
    <row r="118" spans="2:12" ht="16.5" customHeight="1">
      <c r="B118" s="20"/>
      <c r="E118" s="268" t="s">
        <v>149</v>
      </c>
      <c r="F118" s="241"/>
      <c r="G118" s="241"/>
      <c r="H118" s="241"/>
      <c r="L118" s="20"/>
    </row>
    <row r="119" spans="2:12" ht="12" customHeight="1">
      <c r="B119" s="20"/>
      <c r="C119" s="27" t="s">
        <v>152</v>
      </c>
      <c r="L119" s="20"/>
    </row>
    <row r="120" spans="2:12" s="1" customFormat="1" ht="16.5" customHeight="1">
      <c r="B120" s="32"/>
      <c r="E120" s="230" t="s">
        <v>2437</v>
      </c>
      <c r="F120" s="267"/>
      <c r="G120" s="267"/>
      <c r="H120" s="267"/>
      <c r="L120" s="32"/>
    </row>
    <row r="121" spans="2:12" s="1" customFormat="1" ht="12" customHeight="1">
      <c r="B121" s="32"/>
      <c r="C121" s="27" t="s">
        <v>2438</v>
      </c>
      <c r="L121" s="32"/>
    </row>
    <row r="122" spans="2:12" s="1" customFormat="1" ht="30" customHeight="1">
      <c r="B122" s="32"/>
      <c r="E122" s="266" t="str">
        <f>E13</f>
        <v>1_6_1 - E 1.6.1 slaboprud - LAN - ŠTRUKTÚROVANÁ SIEŤ, VYSYS - VYVOLÁVACÍ SYSTÉM</v>
      </c>
      <c r="F122" s="267"/>
      <c r="G122" s="267"/>
      <c r="H122" s="267"/>
      <c r="L122" s="32"/>
    </row>
    <row r="123" spans="2:12" s="1" customFormat="1" ht="6.95" customHeight="1">
      <c r="B123" s="32"/>
      <c r="L123" s="32"/>
    </row>
    <row r="124" spans="2:12" s="1" customFormat="1" ht="12" customHeight="1">
      <c r="B124" s="32"/>
      <c r="C124" s="27" t="s">
        <v>18</v>
      </c>
      <c r="F124" s="25" t="str">
        <f>F16</f>
        <v xml:space="preserve"> </v>
      </c>
      <c r="I124" s="27" t="s">
        <v>20</v>
      </c>
      <c r="J124" s="55" t="str">
        <f>IF(J16="","",J16)</f>
        <v>3. 12. 2025</v>
      </c>
      <c r="L124" s="32"/>
    </row>
    <row r="125" spans="2:12" s="1" customFormat="1" ht="6.95" customHeight="1">
      <c r="B125" s="32"/>
      <c r="L125" s="32"/>
    </row>
    <row r="126" spans="2:12" s="1" customFormat="1" ht="25.7" customHeight="1">
      <c r="B126" s="32"/>
      <c r="C126" s="27" t="s">
        <v>22</v>
      </c>
      <c r="F126" s="25" t="str">
        <f>E19</f>
        <v>Ministerstvo vnútra SR, Pribinova 2, Bratislava</v>
      </c>
      <c r="I126" s="27" t="s">
        <v>28</v>
      </c>
      <c r="J126" s="30" t="str">
        <f>E25</f>
        <v xml:space="preserve">TEPLAN ARCHITEKT spol. s  r. o. </v>
      </c>
      <c r="L126" s="32"/>
    </row>
    <row r="127" spans="2:12" s="1" customFormat="1" ht="15.2" customHeight="1">
      <c r="B127" s="32"/>
      <c r="C127" s="27" t="s">
        <v>26</v>
      </c>
      <c r="F127" s="25" t="str">
        <f>IF(E22="","",E22)</f>
        <v>Vyplň údaj</v>
      </c>
      <c r="I127" s="27" t="s">
        <v>33</v>
      </c>
      <c r="J127" s="30" t="str">
        <f>E28</f>
        <v xml:space="preserve"> </v>
      </c>
      <c r="L127" s="32"/>
    </row>
    <row r="128" spans="2:12" s="1" customFormat="1" ht="10.35" customHeight="1">
      <c r="B128" s="32"/>
      <c r="L128" s="32"/>
    </row>
    <row r="129" spans="2:65" s="10" customFormat="1" ht="29.25" customHeight="1">
      <c r="B129" s="124"/>
      <c r="C129" s="125" t="s">
        <v>260</v>
      </c>
      <c r="D129" s="126" t="s">
        <v>60</v>
      </c>
      <c r="E129" s="126" t="s">
        <v>56</v>
      </c>
      <c r="F129" s="126" t="s">
        <v>57</v>
      </c>
      <c r="G129" s="126" t="s">
        <v>261</v>
      </c>
      <c r="H129" s="126" t="s">
        <v>262</v>
      </c>
      <c r="I129" s="126" t="s">
        <v>263</v>
      </c>
      <c r="J129" s="127" t="s">
        <v>233</v>
      </c>
      <c r="K129" s="128" t="s">
        <v>264</v>
      </c>
      <c r="L129" s="124"/>
      <c r="M129" s="62" t="s">
        <v>1</v>
      </c>
      <c r="N129" s="63" t="s">
        <v>39</v>
      </c>
      <c r="O129" s="63" t="s">
        <v>265</v>
      </c>
      <c r="P129" s="63" t="s">
        <v>266</v>
      </c>
      <c r="Q129" s="63" t="s">
        <v>267</v>
      </c>
      <c r="R129" s="63" t="s">
        <v>268</v>
      </c>
      <c r="S129" s="63" t="s">
        <v>269</v>
      </c>
      <c r="T129" s="64" t="s">
        <v>270</v>
      </c>
    </row>
    <row r="130" spans="2:65" s="1" customFormat="1" ht="22.9" customHeight="1">
      <c r="B130" s="32"/>
      <c r="C130" s="67" t="s">
        <v>234</v>
      </c>
      <c r="J130" s="129">
        <f>BK130</f>
        <v>0</v>
      </c>
      <c r="L130" s="32"/>
      <c r="M130" s="65"/>
      <c r="N130" s="56"/>
      <c r="O130" s="56"/>
      <c r="P130" s="130">
        <f>P131+P139+P147+P153+P159+P170</f>
        <v>0</v>
      </c>
      <c r="Q130" s="56"/>
      <c r="R130" s="130">
        <f>R131+R139+R147+R153+R159+R170</f>
        <v>0</v>
      </c>
      <c r="S130" s="56"/>
      <c r="T130" s="131">
        <f>T131+T139+T147+T153+T159+T170</f>
        <v>0</v>
      </c>
      <c r="AT130" s="17" t="s">
        <v>74</v>
      </c>
      <c r="AU130" s="17" t="s">
        <v>235</v>
      </c>
      <c r="BK130" s="132">
        <f>BK131+BK139+BK147+BK153+BK159+BK170</f>
        <v>0</v>
      </c>
    </row>
    <row r="131" spans="2:65" s="11" customFormat="1" ht="25.9" customHeight="1">
      <c r="B131" s="133"/>
      <c r="D131" s="134" t="s">
        <v>74</v>
      </c>
      <c r="E131" s="135" t="s">
        <v>2014</v>
      </c>
      <c r="F131" s="135" t="s">
        <v>2446</v>
      </c>
      <c r="I131" s="136"/>
      <c r="J131" s="137">
        <f>BK131</f>
        <v>0</v>
      </c>
      <c r="L131" s="133"/>
      <c r="M131" s="138"/>
      <c r="P131" s="139">
        <f>SUM(P132:P138)</f>
        <v>0</v>
      </c>
      <c r="R131" s="139">
        <f>SUM(R132:R138)</f>
        <v>0</v>
      </c>
      <c r="T131" s="140">
        <f>SUM(T132:T138)</f>
        <v>0</v>
      </c>
      <c r="AR131" s="134" t="s">
        <v>82</v>
      </c>
      <c r="AT131" s="141" t="s">
        <v>74</v>
      </c>
      <c r="AU131" s="141" t="s">
        <v>75</v>
      </c>
      <c r="AY131" s="134" t="s">
        <v>273</v>
      </c>
      <c r="BK131" s="142">
        <f>SUM(BK132:BK138)</f>
        <v>0</v>
      </c>
    </row>
    <row r="132" spans="2:65" s="1" customFormat="1" ht="21.75" customHeight="1">
      <c r="B132" s="143"/>
      <c r="C132" s="188" t="s">
        <v>82</v>
      </c>
      <c r="D132" s="188" t="s">
        <v>523</v>
      </c>
      <c r="E132" s="189" t="s">
        <v>2447</v>
      </c>
      <c r="F132" s="190" t="s">
        <v>2448</v>
      </c>
      <c r="G132" s="191" t="s">
        <v>318</v>
      </c>
      <c r="H132" s="192">
        <v>1</v>
      </c>
      <c r="I132" s="193"/>
      <c r="J132" s="194">
        <f t="shared" ref="J132:J138" si="0">ROUND(I132*H132,2)</f>
        <v>0</v>
      </c>
      <c r="K132" s="195"/>
      <c r="L132" s="196"/>
      <c r="M132" s="197" t="s">
        <v>1</v>
      </c>
      <c r="N132" s="198" t="s">
        <v>41</v>
      </c>
      <c r="P132" s="154">
        <f t="shared" ref="P132:P138" si="1">O132*H132</f>
        <v>0</v>
      </c>
      <c r="Q132" s="154">
        <v>0</v>
      </c>
      <c r="R132" s="154">
        <f t="shared" ref="R132:R138" si="2">Q132*H132</f>
        <v>0</v>
      </c>
      <c r="S132" s="154">
        <v>0</v>
      </c>
      <c r="T132" s="155">
        <f t="shared" ref="T132:T138" si="3">S132*H132</f>
        <v>0</v>
      </c>
      <c r="AR132" s="156" t="s">
        <v>1771</v>
      </c>
      <c r="AT132" s="156" t="s">
        <v>523</v>
      </c>
      <c r="AU132" s="156" t="s">
        <v>82</v>
      </c>
      <c r="AY132" s="17" t="s">
        <v>273</v>
      </c>
      <c r="BE132" s="157">
        <f t="shared" ref="BE132:BE138" si="4">IF(N132="základná",J132,0)</f>
        <v>0</v>
      </c>
      <c r="BF132" s="157">
        <f t="shared" ref="BF132:BF138" si="5">IF(N132="znížená",J132,0)</f>
        <v>0</v>
      </c>
      <c r="BG132" s="157">
        <f t="shared" ref="BG132:BG138" si="6">IF(N132="zákl. prenesená",J132,0)</f>
        <v>0</v>
      </c>
      <c r="BH132" s="157">
        <f t="shared" ref="BH132:BH138" si="7">IF(N132="zníž. prenesená",J132,0)</f>
        <v>0</v>
      </c>
      <c r="BI132" s="157">
        <f t="shared" ref="BI132:BI138" si="8">IF(N132="nulová",J132,0)</f>
        <v>0</v>
      </c>
      <c r="BJ132" s="17" t="s">
        <v>88</v>
      </c>
      <c r="BK132" s="157">
        <f t="shared" ref="BK132:BK138" si="9">ROUND(I132*H132,2)</f>
        <v>0</v>
      </c>
      <c r="BL132" s="17" t="s">
        <v>625</v>
      </c>
      <c r="BM132" s="156" t="s">
        <v>88</v>
      </c>
    </row>
    <row r="133" spans="2:65" s="1" customFormat="1" ht="16.5" customHeight="1">
      <c r="B133" s="143"/>
      <c r="C133" s="188" t="s">
        <v>88</v>
      </c>
      <c r="D133" s="188" t="s">
        <v>523</v>
      </c>
      <c r="E133" s="189" t="s">
        <v>2449</v>
      </c>
      <c r="F133" s="190" t="s">
        <v>2450</v>
      </c>
      <c r="G133" s="191" t="s">
        <v>318</v>
      </c>
      <c r="H133" s="192">
        <v>15</v>
      </c>
      <c r="I133" s="193"/>
      <c r="J133" s="194">
        <f t="shared" si="0"/>
        <v>0</v>
      </c>
      <c r="K133" s="195"/>
      <c r="L133" s="196"/>
      <c r="M133" s="197" t="s">
        <v>1</v>
      </c>
      <c r="N133" s="198" t="s">
        <v>41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AR133" s="156" t="s">
        <v>1771</v>
      </c>
      <c r="AT133" s="156" t="s">
        <v>523</v>
      </c>
      <c r="AU133" s="156" t="s">
        <v>82</v>
      </c>
      <c r="AY133" s="17" t="s">
        <v>273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88</v>
      </c>
      <c r="BK133" s="157">
        <f t="shared" si="9"/>
        <v>0</v>
      </c>
      <c r="BL133" s="17" t="s">
        <v>625</v>
      </c>
      <c r="BM133" s="156" t="s">
        <v>126</v>
      </c>
    </row>
    <row r="134" spans="2:65" s="1" customFormat="1" ht="16.5" customHeight="1">
      <c r="B134" s="143"/>
      <c r="C134" s="188" t="s">
        <v>104</v>
      </c>
      <c r="D134" s="188" t="s">
        <v>523</v>
      </c>
      <c r="E134" s="189" t="s">
        <v>2451</v>
      </c>
      <c r="F134" s="190" t="s">
        <v>2452</v>
      </c>
      <c r="G134" s="191" t="s">
        <v>318</v>
      </c>
      <c r="H134" s="192">
        <v>280</v>
      </c>
      <c r="I134" s="193"/>
      <c r="J134" s="194">
        <f t="shared" si="0"/>
        <v>0</v>
      </c>
      <c r="K134" s="195"/>
      <c r="L134" s="196"/>
      <c r="M134" s="197" t="s">
        <v>1</v>
      </c>
      <c r="N134" s="198" t="s">
        <v>41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AR134" s="156" t="s">
        <v>1771</v>
      </c>
      <c r="AT134" s="156" t="s">
        <v>523</v>
      </c>
      <c r="AU134" s="156" t="s">
        <v>82</v>
      </c>
      <c r="AY134" s="17" t="s">
        <v>273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88</v>
      </c>
      <c r="BK134" s="157">
        <f t="shared" si="9"/>
        <v>0</v>
      </c>
      <c r="BL134" s="17" t="s">
        <v>625</v>
      </c>
      <c r="BM134" s="156" t="s">
        <v>321</v>
      </c>
    </row>
    <row r="135" spans="2:65" s="1" customFormat="1" ht="16.5" customHeight="1">
      <c r="B135" s="143"/>
      <c r="C135" s="188" t="s">
        <v>126</v>
      </c>
      <c r="D135" s="188" t="s">
        <v>523</v>
      </c>
      <c r="E135" s="189" t="s">
        <v>2453</v>
      </c>
      <c r="F135" s="190" t="s">
        <v>2454</v>
      </c>
      <c r="G135" s="191" t="s">
        <v>318</v>
      </c>
      <c r="H135" s="192">
        <v>15</v>
      </c>
      <c r="I135" s="193"/>
      <c r="J135" s="194">
        <f t="shared" si="0"/>
        <v>0</v>
      </c>
      <c r="K135" s="195"/>
      <c r="L135" s="196"/>
      <c r="M135" s="197" t="s">
        <v>1</v>
      </c>
      <c r="N135" s="198" t="s">
        <v>41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AR135" s="156" t="s">
        <v>1771</v>
      </c>
      <c r="AT135" s="156" t="s">
        <v>523</v>
      </c>
      <c r="AU135" s="156" t="s">
        <v>82</v>
      </c>
      <c r="AY135" s="17" t="s">
        <v>273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88</v>
      </c>
      <c r="BK135" s="157">
        <f t="shared" si="9"/>
        <v>0</v>
      </c>
      <c r="BL135" s="17" t="s">
        <v>625</v>
      </c>
      <c r="BM135" s="156" t="s">
        <v>330</v>
      </c>
    </row>
    <row r="136" spans="2:65" s="1" customFormat="1" ht="16.5" customHeight="1">
      <c r="B136" s="143"/>
      <c r="C136" s="188" t="s">
        <v>315</v>
      </c>
      <c r="D136" s="188" t="s">
        <v>523</v>
      </c>
      <c r="E136" s="189" t="s">
        <v>2455</v>
      </c>
      <c r="F136" s="190" t="s">
        <v>2456</v>
      </c>
      <c r="G136" s="191" t="s">
        <v>318</v>
      </c>
      <c r="H136" s="192">
        <v>4</v>
      </c>
      <c r="I136" s="193"/>
      <c r="J136" s="194">
        <f t="shared" si="0"/>
        <v>0</v>
      </c>
      <c r="K136" s="195"/>
      <c r="L136" s="196"/>
      <c r="M136" s="197" t="s">
        <v>1</v>
      </c>
      <c r="N136" s="198" t="s">
        <v>41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AR136" s="156" t="s">
        <v>1771</v>
      </c>
      <c r="AT136" s="156" t="s">
        <v>523</v>
      </c>
      <c r="AU136" s="156" t="s">
        <v>82</v>
      </c>
      <c r="AY136" s="17" t="s">
        <v>273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88</v>
      </c>
      <c r="BK136" s="157">
        <f t="shared" si="9"/>
        <v>0</v>
      </c>
      <c r="BL136" s="17" t="s">
        <v>625</v>
      </c>
      <c r="BM136" s="156" t="s">
        <v>341</v>
      </c>
    </row>
    <row r="137" spans="2:65" s="1" customFormat="1" ht="16.5" customHeight="1">
      <c r="B137" s="143"/>
      <c r="C137" s="188" t="s">
        <v>321</v>
      </c>
      <c r="D137" s="188" t="s">
        <v>523</v>
      </c>
      <c r="E137" s="189" t="s">
        <v>2457</v>
      </c>
      <c r="F137" s="190" t="s">
        <v>2458</v>
      </c>
      <c r="G137" s="191" t="s">
        <v>318</v>
      </c>
      <c r="H137" s="192">
        <v>5</v>
      </c>
      <c r="I137" s="193"/>
      <c r="J137" s="194">
        <f t="shared" si="0"/>
        <v>0</v>
      </c>
      <c r="K137" s="195"/>
      <c r="L137" s="196"/>
      <c r="M137" s="197" t="s">
        <v>1</v>
      </c>
      <c r="N137" s="198" t="s">
        <v>41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AR137" s="156" t="s">
        <v>1771</v>
      </c>
      <c r="AT137" s="156" t="s">
        <v>523</v>
      </c>
      <c r="AU137" s="156" t="s">
        <v>82</v>
      </c>
      <c r="AY137" s="17" t="s">
        <v>273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88</v>
      </c>
      <c r="BK137" s="157">
        <f t="shared" si="9"/>
        <v>0</v>
      </c>
      <c r="BL137" s="17" t="s">
        <v>625</v>
      </c>
      <c r="BM137" s="156" t="s">
        <v>351</v>
      </c>
    </row>
    <row r="138" spans="2:65" s="1" customFormat="1" ht="16.5" customHeight="1">
      <c r="B138" s="143"/>
      <c r="C138" s="188" t="s">
        <v>325</v>
      </c>
      <c r="D138" s="188" t="s">
        <v>523</v>
      </c>
      <c r="E138" s="189" t="s">
        <v>2459</v>
      </c>
      <c r="F138" s="190" t="s">
        <v>2460</v>
      </c>
      <c r="G138" s="191" t="s">
        <v>318</v>
      </c>
      <c r="H138" s="192">
        <v>20</v>
      </c>
      <c r="I138" s="193"/>
      <c r="J138" s="194">
        <f t="shared" si="0"/>
        <v>0</v>
      </c>
      <c r="K138" s="195"/>
      <c r="L138" s="196"/>
      <c r="M138" s="197" t="s">
        <v>1</v>
      </c>
      <c r="N138" s="198" t="s">
        <v>41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AR138" s="156" t="s">
        <v>1771</v>
      </c>
      <c r="AT138" s="156" t="s">
        <v>523</v>
      </c>
      <c r="AU138" s="156" t="s">
        <v>82</v>
      </c>
      <c r="AY138" s="17" t="s">
        <v>273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88</v>
      </c>
      <c r="BK138" s="157">
        <f t="shared" si="9"/>
        <v>0</v>
      </c>
      <c r="BL138" s="17" t="s">
        <v>625</v>
      </c>
      <c r="BM138" s="156" t="s">
        <v>165</v>
      </c>
    </row>
    <row r="139" spans="2:65" s="11" customFormat="1" ht="25.9" customHeight="1">
      <c r="B139" s="133"/>
      <c r="D139" s="134" t="s">
        <v>74</v>
      </c>
      <c r="E139" s="135" t="s">
        <v>2105</v>
      </c>
      <c r="F139" s="135" t="s">
        <v>2461</v>
      </c>
      <c r="I139" s="136"/>
      <c r="J139" s="137">
        <f>BK139</f>
        <v>0</v>
      </c>
      <c r="L139" s="133"/>
      <c r="M139" s="138"/>
      <c r="P139" s="139">
        <f>SUM(P140:P146)</f>
        <v>0</v>
      </c>
      <c r="R139" s="139">
        <f>SUM(R140:R146)</f>
        <v>0</v>
      </c>
      <c r="T139" s="140">
        <f>SUM(T140:T146)</f>
        <v>0</v>
      </c>
      <c r="AR139" s="134" t="s">
        <v>82</v>
      </c>
      <c r="AT139" s="141" t="s">
        <v>74</v>
      </c>
      <c r="AU139" s="141" t="s">
        <v>75</v>
      </c>
      <c r="AY139" s="134" t="s">
        <v>273</v>
      </c>
      <c r="BK139" s="142">
        <f>SUM(BK140:BK146)</f>
        <v>0</v>
      </c>
    </row>
    <row r="140" spans="2:65" s="1" customFormat="1" ht="21.75" customHeight="1">
      <c r="B140" s="143"/>
      <c r="C140" s="144" t="s">
        <v>330</v>
      </c>
      <c r="D140" s="144" t="s">
        <v>274</v>
      </c>
      <c r="E140" s="145" t="s">
        <v>2462</v>
      </c>
      <c r="F140" s="146" t="s">
        <v>2448</v>
      </c>
      <c r="G140" s="147" t="s">
        <v>318</v>
      </c>
      <c r="H140" s="148">
        <v>1</v>
      </c>
      <c r="I140" s="149"/>
      <c r="J140" s="150">
        <f t="shared" ref="J140:J146" si="10">ROUND(I140*H140,2)</f>
        <v>0</v>
      </c>
      <c r="K140" s="151"/>
      <c r="L140" s="32"/>
      <c r="M140" s="152" t="s">
        <v>1</v>
      </c>
      <c r="N140" s="153" t="s">
        <v>41</v>
      </c>
      <c r="P140" s="154">
        <f t="shared" ref="P140:P146" si="11">O140*H140</f>
        <v>0</v>
      </c>
      <c r="Q140" s="154">
        <v>0</v>
      </c>
      <c r="R140" s="154">
        <f t="shared" ref="R140:R146" si="12">Q140*H140</f>
        <v>0</v>
      </c>
      <c r="S140" s="154">
        <v>0</v>
      </c>
      <c r="T140" s="155">
        <f t="shared" ref="T140:T146" si="13">S140*H140</f>
        <v>0</v>
      </c>
      <c r="AR140" s="156" t="s">
        <v>625</v>
      </c>
      <c r="AT140" s="156" t="s">
        <v>274</v>
      </c>
      <c r="AU140" s="156" t="s">
        <v>82</v>
      </c>
      <c r="AY140" s="17" t="s">
        <v>273</v>
      </c>
      <c r="BE140" s="157">
        <f t="shared" ref="BE140:BE146" si="14">IF(N140="základná",J140,0)</f>
        <v>0</v>
      </c>
      <c r="BF140" s="157">
        <f t="shared" ref="BF140:BF146" si="15">IF(N140="znížená",J140,0)</f>
        <v>0</v>
      </c>
      <c r="BG140" s="157">
        <f t="shared" ref="BG140:BG146" si="16">IF(N140="zákl. prenesená",J140,0)</f>
        <v>0</v>
      </c>
      <c r="BH140" s="157">
        <f t="shared" ref="BH140:BH146" si="17">IF(N140="zníž. prenesená",J140,0)</f>
        <v>0</v>
      </c>
      <c r="BI140" s="157">
        <f t="shared" ref="BI140:BI146" si="18">IF(N140="nulová",J140,0)</f>
        <v>0</v>
      </c>
      <c r="BJ140" s="17" t="s">
        <v>88</v>
      </c>
      <c r="BK140" s="157">
        <f t="shared" ref="BK140:BK146" si="19">ROUND(I140*H140,2)</f>
        <v>0</v>
      </c>
      <c r="BL140" s="17" t="s">
        <v>625</v>
      </c>
      <c r="BM140" s="156" t="s">
        <v>375</v>
      </c>
    </row>
    <row r="141" spans="2:65" s="1" customFormat="1" ht="16.5" customHeight="1">
      <c r="B141" s="143"/>
      <c r="C141" s="144" t="s">
        <v>335</v>
      </c>
      <c r="D141" s="144" t="s">
        <v>274</v>
      </c>
      <c r="E141" s="145" t="s">
        <v>2463</v>
      </c>
      <c r="F141" s="146" t="s">
        <v>2450</v>
      </c>
      <c r="G141" s="147" t="s">
        <v>318</v>
      </c>
      <c r="H141" s="148">
        <v>15</v>
      </c>
      <c r="I141" s="149"/>
      <c r="J141" s="150">
        <f t="shared" si="10"/>
        <v>0</v>
      </c>
      <c r="K141" s="151"/>
      <c r="L141" s="32"/>
      <c r="M141" s="152" t="s">
        <v>1</v>
      </c>
      <c r="N141" s="153" t="s">
        <v>41</v>
      </c>
      <c r="P141" s="154">
        <f t="shared" si="11"/>
        <v>0</v>
      </c>
      <c r="Q141" s="154">
        <v>0</v>
      </c>
      <c r="R141" s="154">
        <f t="shared" si="12"/>
        <v>0</v>
      </c>
      <c r="S141" s="154">
        <v>0</v>
      </c>
      <c r="T141" s="155">
        <f t="shared" si="13"/>
        <v>0</v>
      </c>
      <c r="AR141" s="156" t="s">
        <v>625</v>
      </c>
      <c r="AT141" s="156" t="s">
        <v>274</v>
      </c>
      <c r="AU141" s="156" t="s">
        <v>82</v>
      </c>
      <c r="AY141" s="17" t="s">
        <v>273</v>
      </c>
      <c r="BE141" s="157">
        <f t="shared" si="14"/>
        <v>0</v>
      </c>
      <c r="BF141" s="157">
        <f t="shared" si="15"/>
        <v>0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7" t="s">
        <v>88</v>
      </c>
      <c r="BK141" s="157">
        <f t="shared" si="19"/>
        <v>0</v>
      </c>
      <c r="BL141" s="17" t="s">
        <v>625</v>
      </c>
      <c r="BM141" s="156" t="s">
        <v>386</v>
      </c>
    </row>
    <row r="142" spans="2:65" s="1" customFormat="1" ht="16.5" customHeight="1">
      <c r="B142" s="143"/>
      <c r="C142" s="144" t="s">
        <v>341</v>
      </c>
      <c r="D142" s="144" t="s">
        <v>274</v>
      </c>
      <c r="E142" s="145" t="s">
        <v>2464</v>
      </c>
      <c r="F142" s="146" t="s">
        <v>2452</v>
      </c>
      <c r="G142" s="147" t="s">
        <v>318</v>
      </c>
      <c r="H142" s="148">
        <v>280</v>
      </c>
      <c r="I142" s="149"/>
      <c r="J142" s="150">
        <f t="shared" si="10"/>
        <v>0</v>
      </c>
      <c r="K142" s="151"/>
      <c r="L142" s="32"/>
      <c r="M142" s="152" t="s">
        <v>1</v>
      </c>
      <c r="N142" s="153" t="s">
        <v>41</v>
      </c>
      <c r="P142" s="154">
        <f t="shared" si="11"/>
        <v>0</v>
      </c>
      <c r="Q142" s="154">
        <v>0</v>
      </c>
      <c r="R142" s="154">
        <f t="shared" si="12"/>
        <v>0</v>
      </c>
      <c r="S142" s="154">
        <v>0</v>
      </c>
      <c r="T142" s="155">
        <f t="shared" si="13"/>
        <v>0</v>
      </c>
      <c r="AR142" s="156" t="s">
        <v>625</v>
      </c>
      <c r="AT142" s="156" t="s">
        <v>274</v>
      </c>
      <c r="AU142" s="156" t="s">
        <v>82</v>
      </c>
      <c r="AY142" s="17" t="s">
        <v>273</v>
      </c>
      <c r="BE142" s="157">
        <f t="shared" si="14"/>
        <v>0</v>
      </c>
      <c r="BF142" s="157">
        <f t="shared" si="15"/>
        <v>0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7" t="s">
        <v>88</v>
      </c>
      <c r="BK142" s="157">
        <f t="shared" si="19"/>
        <v>0</v>
      </c>
      <c r="BL142" s="17" t="s">
        <v>625</v>
      </c>
      <c r="BM142" s="156" t="s">
        <v>394</v>
      </c>
    </row>
    <row r="143" spans="2:65" s="1" customFormat="1" ht="16.5" customHeight="1">
      <c r="B143" s="143"/>
      <c r="C143" s="144" t="s">
        <v>347</v>
      </c>
      <c r="D143" s="144" t="s">
        <v>274</v>
      </c>
      <c r="E143" s="145" t="s">
        <v>2465</v>
      </c>
      <c r="F143" s="146" t="s">
        <v>2454</v>
      </c>
      <c r="G143" s="147" t="s">
        <v>318</v>
      </c>
      <c r="H143" s="148">
        <v>15</v>
      </c>
      <c r="I143" s="149"/>
      <c r="J143" s="150">
        <f t="shared" si="10"/>
        <v>0</v>
      </c>
      <c r="K143" s="151"/>
      <c r="L143" s="32"/>
      <c r="M143" s="152" t="s">
        <v>1</v>
      </c>
      <c r="N143" s="153" t="s">
        <v>41</v>
      </c>
      <c r="P143" s="154">
        <f t="shared" si="11"/>
        <v>0</v>
      </c>
      <c r="Q143" s="154">
        <v>0</v>
      </c>
      <c r="R143" s="154">
        <f t="shared" si="12"/>
        <v>0</v>
      </c>
      <c r="S143" s="154">
        <v>0</v>
      </c>
      <c r="T143" s="155">
        <f t="shared" si="13"/>
        <v>0</v>
      </c>
      <c r="AR143" s="156" t="s">
        <v>625</v>
      </c>
      <c r="AT143" s="156" t="s">
        <v>274</v>
      </c>
      <c r="AU143" s="156" t="s">
        <v>82</v>
      </c>
      <c r="AY143" s="17" t="s">
        <v>273</v>
      </c>
      <c r="BE143" s="157">
        <f t="shared" si="14"/>
        <v>0</v>
      </c>
      <c r="BF143" s="157">
        <f t="shared" si="15"/>
        <v>0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7" t="s">
        <v>88</v>
      </c>
      <c r="BK143" s="157">
        <f t="shared" si="19"/>
        <v>0</v>
      </c>
      <c r="BL143" s="17" t="s">
        <v>625</v>
      </c>
      <c r="BM143" s="156" t="s">
        <v>402</v>
      </c>
    </row>
    <row r="144" spans="2:65" s="1" customFormat="1" ht="16.5" customHeight="1">
      <c r="B144" s="143"/>
      <c r="C144" s="144" t="s">
        <v>351</v>
      </c>
      <c r="D144" s="144" t="s">
        <v>274</v>
      </c>
      <c r="E144" s="145" t="s">
        <v>2466</v>
      </c>
      <c r="F144" s="146" t="s">
        <v>2456</v>
      </c>
      <c r="G144" s="147" t="s">
        <v>318</v>
      </c>
      <c r="H144" s="148">
        <v>4</v>
      </c>
      <c r="I144" s="149"/>
      <c r="J144" s="150">
        <f t="shared" si="10"/>
        <v>0</v>
      </c>
      <c r="K144" s="151"/>
      <c r="L144" s="32"/>
      <c r="M144" s="152" t="s">
        <v>1</v>
      </c>
      <c r="N144" s="153" t="s">
        <v>41</v>
      </c>
      <c r="P144" s="154">
        <f t="shared" si="11"/>
        <v>0</v>
      </c>
      <c r="Q144" s="154">
        <v>0</v>
      </c>
      <c r="R144" s="154">
        <f t="shared" si="12"/>
        <v>0</v>
      </c>
      <c r="S144" s="154">
        <v>0</v>
      </c>
      <c r="T144" s="155">
        <f t="shared" si="13"/>
        <v>0</v>
      </c>
      <c r="AR144" s="156" t="s">
        <v>625</v>
      </c>
      <c r="AT144" s="156" t="s">
        <v>274</v>
      </c>
      <c r="AU144" s="156" t="s">
        <v>82</v>
      </c>
      <c r="AY144" s="17" t="s">
        <v>273</v>
      </c>
      <c r="BE144" s="157">
        <f t="shared" si="14"/>
        <v>0</v>
      </c>
      <c r="BF144" s="157">
        <f t="shared" si="15"/>
        <v>0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7" t="s">
        <v>88</v>
      </c>
      <c r="BK144" s="157">
        <f t="shared" si="19"/>
        <v>0</v>
      </c>
      <c r="BL144" s="17" t="s">
        <v>625</v>
      </c>
      <c r="BM144" s="156" t="s">
        <v>409</v>
      </c>
    </row>
    <row r="145" spans="2:65" s="1" customFormat="1" ht="16.5" customHeight="1">
      <c r="B145" s="143"/>
      <c r="C145" s="144" t="s">
        <v>355</v>
      </c>
      <c r="D145" s="144" t="s">
        <v>274</v>
      </c>
      <c r="E145" s="145" t="s">
        <v>2467</v>
      </c>
      <c r="F145" s="146" t="s">
        <v>2458</v>
      </c>
      <c r="G145" s="147" t="s">
        <v>318</v>
      </c>
      <c r="H145" s="148">
        <v>5</v>
      </c>
      <c r="I145" s="149"/>
      <c r="J145" s="150">
        <f t="shared" si="10"/>
        <v>0</v>
      </c>
      <c r="K145" s="151"/>
      <c r="L145" s="32"/>
      <c r="M145" s="152" t="s">
        <v>1</v>
      </c>
      <c r="N145" s="153" t="s">
        <v>41</v>
      </c>
      <c r="P145" s="154">
        <f t="shared" si="11"/>
        <v>0</v>
      </c>
      <c r="Q145" s="154">
        <v>0</v>
      </c>
      <c r="R145" s="154">
        <f t="shared" si="12"/>
        <v>0</v>
      </c>
      <c r="S145" s="154">
        <v>0</v>
      </c>
      <c r="T145" s="155">
        <f t="shared" si="13"/>
        <v>0</v>
      </c>
      <c r="AR145" s="156" t="s">
        <v>625</v>
      </c>
      <c r="AT145" s="156" t="s">
        <v>274</v>
      </c>
      <c r="AU145" s="156" t="s">
        <v>82</v>
      </c>
      <c r="AY145" s="17" t="s">
        <v>273</v>
      </c>
      <c r="BE145" s="157">
        <f t="shared" si="14"/>
        <v>0</v>
      </c>
      <c r="BF145" s="157">
        <f t="shared" si="15"/>
        <v>0</v>
      </c>
      <c r="BG145" s="157">
        <f t="shared" si="16"/>
        <v>0</v>
      </c>
      <c r="BH145" s="157">
        <f t="shared" si="17"/>
        <v>0</v>
      </c>
      <c r="BI145" s="157">
        <f t="shared" si="18"/>
        <v>0</v>
      </c>
      <c r="BJ145" s="17" t="s">
        <v>88</v>
      </c>
      <c r="BK145" s="157">
        <f t="shared" si="19"/>
        <v>0</v>
      </c>
      <c r="BL145" s="17" t="s">
        <v>625</v>
      </c>
      <c r="BM145" s="156" t="s">
        <v>417</v>
      </c>
    </row>
    <row r="146" spans="2:65" s="1" customFormat="1" ht="16.5" customHeight="1">
      <c r="B146" s="143"/>
      <c r="C146" s="144" t="s">
        <v>165</v>
      </c>
      <c r="D146" s="144" t="s">
        <v>274</v>
      </c>
      <c r="E146" s="145" t="s">
        <v>2468</v>
      </c>
      <c r="F146" s="146" t="s">
        <v>2460</v>
      </c>
      <c r="G146" s="147" t="s">
        <v>318</v>
      </c>
      <c r="H146" s="148">
        <v>20</v>
      </c>
      <c r="I146" s="149"/>
      <c r="J146" s="150">
        <f t="shared" si="10"/>
        <v>0</v>
      </c>
      <c r="K146" s="151"/>
      <c r="L146" s="32"/>
      <c r="M146" s="152" t="s">
        <v>1</v>
      </c>
      <c r="N146" s="153" t="s">
        <v>41</v>
      </c>
      <c r="P146" s="154">
        <f t="shared" si="11"/>
        <v>0</v>
      </c>
      <c r="Q146" s="154">
        <v>0</v>
      </c>
      <c r="R146" s="154">
        <f t="shared" si="12"/>
        <v>0</v>
      </c>
      <c r="S146" s="154">
        <v>0</v>
      </c>
      <c r="T146" s="155">
        <f t="shared" si="13"/>
        <v>0</v>
      </c>
      <c r="AR146" s="156" t="s">
        <v>625</v>
      </c>
      <c r="AT146" s="156" t="s">
        <v>274</v>
      </c>
      <c r="AU146" s="156" t="s">
        <v>82</v>
      </c>
      <c r="AY146" s="17" t="s">
        <v>273</v>
      </c>
      <c r="BE146" s="157">
        <f t="shared" si="14"/>
        <v>0</v>
      </c>
      <c r="BF146" s="157">
        <f t="shared" si="15"/>
        <v>0</v>
      </c>
      <c r="BG146" s="157">
        <f t="shared" si="16"/>
        <v>0</v>
      </c>
      <c r="BH146" s="157">
        <f t="shared" si="17"/>
        <v>0</v>
      </c>
      <c r="BI146" s="157">
        <f t="shared" si="18"/>
        <v>0</v>
      </c>
      <c r="BJ146" s="17" t="s">
        <v>88</v>
      </c>
      <c r="BK146" s="157">
        <f t="shared" si="19"/>
        <v>0</v>
      </c>
      <c r="BL146" s="17" t="s">
        <v>625</v>
      </c>
      <c r="BM146" s="156" t="s">
        <v>422</v>
      </c>
    </row>
    <row r="147" spans="2:65" s="11" customFormat="1" ht="25.9" customHeight="1">
      <c r="B147" s="133"/>
      <c r="D147" s="134" t="s">
        <v>74</v>
      </c>
      <c r="E147" s="135" t="s">
        <v>2430</v>
      </c>
      <c r="F147" s="135" t="s">
        <v>2469</v>
      </c>
      <c r="I147" s="136"/>
      <c r="J147" s="137">
        <f>BK147</f>
        <v>0</v>
      </c>
      <c r="L147" s="133"/>
      <c r="M147" s="138"/>
      <c r="P147" s="139">
        <f>SUM(P148:P152)</f>
        <v>0</v>
      </c>
      <c r="R147" s="139">
        <f>SUM(R148:R152)</f>
        <v>0</v>
      </c>
      <c r="T147" s="140">
        <f>SUM(T148:T152)</f>
        <v>0</v>
      </c>
      <c r="AR147" s="134" t="s">
        <v>82</v>
      </c>
      <c r="AT147" s="141" t="s">
        <v>74</v>
      </c>
      <c r="AU147" s="141" t="s">
        <v>75</v>
      </c>
      <c r="AY147" s="134" t="s">
        <v>273</v>
      </c>
      <c r="BK147" s="142">
        <f>SUM(BK148:BK152)</f>
        <v>0</v>
      </c>
    </row>
    <row r="148" spans="2:65" s="1" customFormat="1" ht="16.5" customHeight="1">
      <c r="B148" s="143"/>
      <c r="C148" s="188" t="s">
        <v>371</v>
      </c>
      <c r="D148" s="188" t="s">
        <v>523</v>
      </c>
      <c r="E148" s="189" t="s">
        <v>2470</v>
      </c>
      <c r="F148" s="190" t="s">
        <v>2471</v>
      </c>
      <c r="G148" s="191" t="s">
        <v>318</v>
      </c>
      <c r="H148" s="192">
        <v>108</v>
      </c>
      <c r="I148" s="193"/>
      <c r="J148" s="194">
        <f>ROUND(I148*H148,2)</f>
        <v>0</v>
      </c>
      <c r="K148" s="195"/>
      <c r="L148" s="196"/>
      <c r="M148" s="197" t="s">
        <v>1</v>
      </c>
      <c r="N148" s="198" t="s">
        <v>41</v>
      </c>
      <c r="P148" s="154">
        <f>O148*H148</f>
        <v>0</v>
      </c>
      <c r="Q148" s="154">
        <v>0</v>
      </c>
      <c r="R148" s="154">
        <f>Q148*H148</f>
        <v>0</v>
      </c>
      <c r="S148" s="154">
        <v>0</v>
      </c>
      <c r="T148" s="155">
        <f>S148*H148</f>
        <v>0</v>
      </c>
      <c r="AR148" s="156" t="s">
        <v>1771</v>
      </c>
      <c r="AT148" s="156" t="s">
        <v>523</v>
      </c>
      <c r="AU148" s="156" t="s">
        <v>82</v>
      </c>
      <c r="AY148" s="17" t="s">
        <v>273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7" t="s">
        <v>88</v>
      </c>
      <c r="BK148" s="157">
        <f>ROUND(I148*H148,2)</f>
        <v>0</v>
      </c>
      <c r="BL148" s="17" t="s">
        <v>625</v>
      </c>
      <c r="BM148" s="156" t="s">
        <v>444</v>
      </c>
    </row>
    <row r="149" spans="2:65" s="1" customFormat="1" ht="16.5" customHeight="1">
      <c r="B149" s="143"/>
      <c r="C149" s="188" t="s">
        <v>375</v>
      </c>
      <c r="D149" s="188" t="s">
        <v>523</v>
      </c>
      <c r="E149" s="189" t="s">
        <v>2472</v>
      </c>
      <c r="F149" s="190" t="s">
        <v>2473</v>
      </c>
      <c r="G149" s="191" t="s">
        <v>318</v>
      </c>
      <c r="H149" s="192">
        <v>55</v>
      </c>
      <c r="I149" s="193"/>
      <c r="J149" s="194">
        <f>ROUND(I149*H149,2)</f>
        <v>0</v>
      </c>
      <c r="K149" s="195"/>
      <c r="L149" s="196"/>
      <c r="M149" s="197" t="s">
        <v>1</v>
      </c>
      <c r="N149" s="198" t="s">
        <v>41</v>
      </c>
      <c r="P149" s="154">
        <f>O149*H149</f>
        <v>0</v>
      </c>
      <c r="Q149" s="154">
        <v>0</v>
      </c>
      <c r="R149" s="154">
        <f>Q149*H149</f>
        <v>0</v>
      </c>
      <c r="S149" s="154">
        <v>0</v>
      </c>
      <c r="T149" s="155">
        <f>S149*H149</f>
        <v>0</v>
      </c>
      <c r="AR149" s="156" t="s">
        <v>1771</v>
      </c>
      <c r="AT149" s="156" t="s">
        <v>523</v>
      </c>
      <c r="AU149" s="156" t="s">
        <v>82</v>
      </c>
      <c r="AY149" s="17" t="s">
        <v>273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17" t="s">
        <v>88</v>
      </c>
      <c r="BK149" s="157">
        <f>ROUND(I149*H149,2)</f>
        <v>0</v>
      </c>
      <c r="BL149" s="17" t="s">
        <v>625</v>
      </c>
      <c r="BM149" s="156" t="s">
        <v>449</v>
      </c>
    </row>
    <row r="150" spans="2:65" s="1" customFormat="1" ht="21.75" customHeight="1">
      <c r="B150" s="143"/>
      <c r="C150" s="188" t="s">
        <v>382</v>
      </c>
      <c r="D150" s="188" t="s">
        <v>523</v>
      </c>
      <c r="E150" s="189" t="s">
        <v>2474</v>
      </c>
      <c r="F150" s="190" t="s">
        <v>2475</v>
      </c>
      <c r="G150" s="191" t="s">
        <v>318</v>
      </c>
      <c r="H150" s="192">
        <v>27</v>
      </c>
      <c r="I150" s="193"/>
      <c r="J150" s="194">
        <f>ROUND(I150*H150,2)</f>
        <v>0</v>
      </c>
      <c r="K150" s="195"/>
      <c r="L150" s="196"/>
      <c r="M150" s="197" t="s">
        <v>1</v>
      </c>
      <c r="N150" s="198" t="s">
        <v>41</v>
      </c>
      <c r="P150" s="154">
        <f>O150*H150</f>
        <v>0</v>
      </c>
      <c r="Q150" s="154">
        <v>0</v>
      </c>
      <c r="R150" s="154">
        <f>Q150*H150</f>
        <v>0</v>
      </c>
      <c r="S150" s="154">
        <v>0</v>
      </c>
      <c r="T150" s="155">
        <f>S150*H150</f>
        <v>0</v>
      </c>
      <c r="AR150" s="156" t="s">
        <v>1771</v>
      </c>
      <c r="AT150" s="156" t="s">
        <v>523</v>
      </c>
      <c r="AU150" s="156" t="s">
        <v>82</v>
      </c>
      <c r="AY150" s="17" t="s">
        <v>273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88</v>
      </c>
      <c r="BK150" s="157">
        <f>ROUND(I150*H150,2)</f>
        <v>0</v>
      </c>
      <c r="BL150" s="17" t="s">
        <v>625</v>
      </c>
      <c r="BM150" s="156" t="s">
        <v>482</v>
      </c>
    </row>
    <row r="151" spans="2:65" s="1" customFormat="1" ht="24.2" customHeight="1">
      <c r="B151" s="143"/>
      <c r="C151" s="188" t="s">
        <v>386</v>
      </c>
      <c r="D151" s="188" t="s">
        <v>523</v>
      </c>
      <c r="E151" s="189" t="s">
        <v>2476</v>
      </c>
      <c r="F151" s="190" t="s">
        <v>2477</v>
      </c>
      <c r="G151" s="191" t="s">
        <v>318</v>
      </c>
      <c r="H151" s="192">
        <v>2</v>
      </c>
      <c r="I151" s="193"/>
      <c r="J151" s="194">
        <f>ROUND(I151*H151,2)</f>
        <v>0</v>
      </c>
      <c r="K151" s="195"/>
      <c r="L151" s="196"/>
      <c r="M151" s="197" t="s">
        <v>1</v>
      </c>
      <c r="N151" s="198" t="s">
        <v>41</v>
      </c>
      <c r="P151" s="154">
        <f>O151*H151</f>
        <v>0</v>
      </c>
      <c r="Q151" s="154">
        <v>0</v>
      </c>
      <c r="R151" s="154">
        <f>Q151*H151</f>
        <v>0</v>
      </c>
      <c r="S151" s="154">
        <v>0</v>
      </c>
      <c r="T151" s="155">
        <f>S151*H151</f>
        <v>0</v>
      </c>
      <c r="AR151" s="156" t="s">
        <v>1771</v>
      </c>
      <c r="AT151" s="156" t="s">
        <v>523</v>
      </c>
      <c r="AU151" s="156" t="s">
        <v>82</v>
      </c>
      <c r="AY151" s="17" t="s">
        <v>273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7" t="s">
        <v>88</v>
      </c>
      <c r="BK151" s="157">
        <f>ROUND(I151*H151,2)</f>
        <v>0</v>
      </c>
      <c r="BL151" s="17" t="s">
        <v>625</v>
      </c>
      <c r="BM151" s="156" t="s">
        <v>488</v>
      </c>
    </row>
    <row r="152" spans="2:65" s="1" customFormat="1" ht="16.5" customHeight="1">
      <c r="B152" s="143"/>
      <c r="C152" s="188" t="s">
        <v>390</v>
      </c>
      <c r="D152" s="188" t="s">
        <v>523</v>
      </c>
      <c r="E152" s="189" t="s">
        <v>2478</v>
      </c>
      <c r="F152" s="190" t="s">
        <v>2479</v>
      </c>
      <c r="G152" s="191" t="s">
        <v>318</v>
      </c>
      <c r="H152" s="192">
        <v>31</v>
      </c>
      <c r="I152" s="193"/>
      <c r="J152" s="194">
        <f>ROUND(I152*H152,2)</f>
        <v>0</v>
      </c>
      <c r="K152" s="195"/>
      <c r="L152" s="196"/>
      <c r="M152" s="197" t="s">
        <v>1</v>
      </c>
      <c r="N152" s="198" t="s">
        <v>41</v>
      </c>
      <c r="P152" s="154">
        <f>O152*H152</f>
        <v>0</v>
      </c>
      <c r="Q152" s="154">
        <v>0</v>
      </c>
      <c r="R152" s="154">
        <f>Q152*H152</f>
        <v>0</v>
      </c>
      <c r="S152" s="154">
        <v>0</v>
      </c>
      <c r="T152" s="155">
        <f>S152*H152</f>
        <v>0</v>
      </c>
      <c r="AR152" s="156" t="s">
        <v>1771</v>
      </c>
      <c r="AT152" s="156" t="s">
        <v>523</v>
      </c>
      <c r="AU152" s="156" t="s">
        <v>82</v>
      </c>
      <c r="AY152" s="17" t="s">
        <v>273</v>
      </c>
      <c r="BE152" s="157">
        <f>IF(N152="základná",J152,0)</f>
        <v>0</v>
      </c>
      <c r="BF152" s="157">
        <f>IF(N152="znížená",J152,0)</f>
        <v>0</v>
      </c>
      <c r="BG152" s="157">
        <f>IF(N152="zákl. prenesená",J152,0)</f>
        <v>0</v>
      </c>
      <c r="BH152" s="157">
        <f>IF(N152="zníž. prenesená",J152,0)</f>
        <v>0</v>
      </c>
      <c r="BI152" s="157">
        <f>IF(N152="nulová",J152,0)</f>
        <v>0</v>
      </c>
      <c r="BJ152" s="17" t="s">
        <v>88</v>
      </c>
      <c r="BK152" s="157">
        <f>ROUND(I152*H152,2)</f>
        <v>0</v>
      </c>
      <c r="BL152" s="17" t="s">
        <v>625</v>
      </c>
      <c r="BM152" s="156" t="s">
        <v>509</v>
      </c>
    </row>
    <row r="153" spans="2:65" s="11" customFormat="1" ht="25.9" customHeight="1">
      <c r="B153" s="133"/>
      <c r="D153" s="134" t="s">
        <v>74</v>
      </c>
      <c r="E153" s="135" t="s">
        <v>2480</v>
      </c>
      <c r="F153" s="135" t="s">
        <v>2481</v>
      </c>
      <c r="I153" s="136"/>
      <c r="J153" s="137">
        <f>BK153</f>
        <v>0</v>
      </c>
      <c r="L153" s="133"/>
      <c r="M153" s="138"/>
      <c r="P153" s="139">
        <f>SUM(P154:P158)</f>
        <v>0</v>
      </c>
      <c r="R153" s="139">
        <f>SUM(R154:R158)</f>
        <v>0</v>
      </c>
      <c r="T153" s="140">
        <f>SUM(T154:T158)</f>
        <v>0</v>
      </c>
      <c r="AR153" s="134" t="s">
        <v>82</v>
      </c>
      <c r="AT153" s="141" t="s">
        <v>74</v>
      </c>
      <c r="AU153" s="141" t="s">
        <v>75</v>
      </c>
      <c r="AY153" s="134" t="s">
        <v>273</v>
      </c>
      <c r="BK153" s="142">
        <f>SUM(BK154:BK158)</f>
        <v>0</v>
      </c>
    </row>
    <row r="154" spans="2:65" s="1" customFormat="1" ht="16.5" customHeight="1">
      <c r="B154" s="143"/>
      <c r="C154" s="144" t="s">
        <v>394</v>
      </c>
      <c r="D154" s="144" t="s">
        <v>274</v>
      </c>
      <c r="E154" s="145" t="s">
        <v>2482</v>
      </c>
      <c r="F154" s="146" t="s">
        <v>2471</v>
      </c>
      <c r="G154" s="147" t="s">
        <v>318</v>
      </c>
      <c r="H154" s="148">
        <v>108</v>
      </c>
      <c r="I154" s="149"/>
      <c r="J154" s="150">
        <f>ROUND(I154*H154,2)</f>
        <v>0</v>
      </c>
      <c r="K154" s="151"/>
      <c r="L154" s="32"/>
      <c r="M154" s="152" t="s">
        <v>1</v>
      </c>
      <c r="N154" s="153" t="s">
        <v>41</v>
      </c>
      <c r="P154" s="154">
        <f>O154*H154</f>
        <v>0</v>
      </c>
      <c r="Q154" s="154">
        <v>0</v>
      </c>
      <c r="R154" s="154">
        <f>Q154*H154</f>
        <v>0</v>
      </c>
      <c r="S154" s="154">
        <v>0</v>
      </c>
      <c r="T154" s="155">
        <f>S154*H154</f>
        <v>0</v>
      </c>
      <c r="AR154" s="156" t="s">
        <v>625</v>
      </c>
      <c r="AT154" s="156" t="s">
        <v>274</v>
      </c>
      <c r="AU154" s="156" t="s">
        <v>82</v>
      </c>
      <c r="AY154" s="17" t="s">
        <v>273</v>
      </c>
      <c r="BE154" s="157">
        <f>IF(N154="základná",J154,0)</f>
        <v>0</v>
      </c>
      <c r="BF154" s="157">
        <f>IF(N154="znížená",J154,0)</f>
        <v>0</v>
      </c>
      <c r="BG154" s="157">
        <f>IF(N154="zákl. prenesená",J154,0)</f>
        <v>0</v>
      </c>
      <c r="BH154" s="157">
        <f>IF(N154="zníž. prenesená",J154,0)</f>
        <v>0</v>
      </c>
      <c r="BI154" s="157">
        <f>IF(N154="nulová",J154,0)</f>
        <v>0</v>
      </c>
      <c r="BJ154" s="17" t="s">
        <v>88</v>
      </c>
      <c r="BK154" s="157">
        <f>ROUND(I154*H154,2)</f>
        <v>0</v>
      </c>
      <c r="BL154" s="17" t="s">
        <v>625</v>
      </c>
      <c r="BM154" s="156" t="s">
        <v>518</v>
      </c>
    </row>
    <row r="155" spans="2:65" s="1" customFormat="1" ht="16.5" customHeight="1">
      <c r="B155" s="143"/>
      <c r="C155" s="144" t="s">
        <v>398</v>
      </c>
      <c r="D155" s="144" t="s">
        <v>274</v>
      </c>
      <c r="E155" s="145" t="s">
        <v>2483</v>
      </c>
      <c r="F155" s="146" t="s">
        <v>2473</v>
      </c>
      <c r="G155" s="147" t="s">
        <v>318</v>
      </c>
      <c r="H155" s="148">
        <v>55</v>
      </c>
      <c r="I155" s="149"/>
      <c r="J155" s="150">
        <f>ROUND(I155*H155,2)</f>
        <v>0</v>
      </c>
      <c r="K155" s="151"/>
      <c r="L155" s="32"/>
      <c r="M155" s="152" t="s">
        <v>1</v>
      </c>
      <c r="N155" s="153" t="s">
        <v>41</v>
      </c>
      <c r="P155" s="154">
        <f>O155*H155</f>
        <v>0</v>
      </c>
      <c r="Q155" s="154">
        <v>0</v>
      </c>
      <c r="R155" s="154">
        <f>Q155*H155</f>
        <v>0</v>
      </c>
      <c r="S155" s="154">
        <v>0</v>
      </c>
      <c r="T155" s="155">
        <f>S155*H155</f>
        <v>0</v>
      </c>
      <c r="AR155" s="156" t="s">
        <v>625</v>
      </c>
      <c r="AT155" s="156" t="s">
        <v>274</v>
      </c>
      <c r="AU155" s="156" t="s">
        <v>82</v>
      </c>
      <c r="AY155" s="17" t="s">
        <v>273</v>
      </c>
      <c r="BE155" s="157">
        <f>IF(N155="základná",J155,0)</f>
        <v>0</v>
      </c>
      <c r="BF155" s="157">
        <f>IF(N155="znížená",J155,0)</f>
        <v>0</v>
      </c>
      <c r="BG155" s="157">
        <f>IF(N155="zákl. prenesená",J155,0)</f>
        <v>0</v>
      </c>
      <c r="BH155" s="157">
        <f>IF(N155="zníž. prenesená",J155,0)</f>
        <v>0</v>
      </c>
      <c r="BI155" s="157">
        <f>IF(N155="nulová",J155,0)</f>
        <v>0</v>
      </c>
      <c r="BJ155" s="17" t="s">
        <v>88</v>
      </c>
      <c r="BK155" s="157">
        <f>ROUND(I155*H155,2)</f>
        <v>0</v>
      </c>
      <c r="BL155" s="17" t="s">
        <v>625</v>
      </c>
      <c r="BM155" s="156" t="s">
        <v>527</v>
      </c>
    </row>
    <row r="156" spans="2:65" s="1" customFormat="1" ht="21.75" customHeight="1">
      <c r="B156" s="143"/>
      <c r="C156" s="144" t="s">
        <v>402</v>
      </c>
      <c r="D156" s="144" t="s">
        <v>274</v>
      </c>
      <c r="E156" s="145" t="s">
        <v>2484</v>
      </c>
      <c r="F156" s="146" t="s">
        <v>2475</v>
      </c>
      <c r="G156" s="147" t="s">
        <v>318</v>
      </c>
      <c r="H156" s="148">
        <v>27</v>
      </c>
      <c r="I156" s="149"/>
      <c r="J156" s="150">
        <f>ROUND(I156*H156,2)</f>
        <v>0</v>
      </c>
      <c r="K156" s="151"/>
      <c r="L156" s="32"/>
      <c r="M156" s="152" t="s">
        <v>1</v>
      </c>
      <c r="N156" s="153" t="s">
        <v>41</v>
      </c>
      <c r="P156" s="154">
        <f>O156*H156</f>
        <v>0</v>
      </c>
      <c r="Q156" s="154">
        <v>0</v>
      </c>
      <c r="R156" s="154">
        <f>Q156*H156</f>
        <v>0</v>
      </c>
      <c r="S156" s="154">
        <v>0</v>
      </c>
      <c r="T156" s="155">
        <f>S156*H156</f>
        <v>0</v>
      </c>
      <c r="AR156" s="156" t="s">
        <v>625</v>
      </c>
      <c r="AT156" s="156" t="s">
        <v>274</v>
      </c>
      <c r="AU156" s="156" t="s">
        <v>82</v>
      </c>
      <c r="AY156" s="17" t="s">
        <v>273</v>
      </c>
      <c r="BE156" s="157">
        <f>IF(N156="základná",J156,0)</f>
        <v>0</v>
      </c>
      <c r="BF156" s="157">
        <f>IF(N156="znížená",J156,0)</f>
        <v>0</v>
      </c>
      <c r="BG156" s="157">
        <f>IF(N156="zákl. prenesená",J156,0)</f>
        <v>0</v>
      </c>
      <c r="BH156" s="157">
        <f>IF(N156="zníž. prenesená",J156,0)</f>
        <v>0</v>
      </c>
      <c r="BI156" s="157">
        <f>IF(N156="nulová",J156,0)</f>
        <v>0</v>
      </c>
      <c r="BJ156" s="17" t="s">
        <v>88</v>
      </c>
      <c r="BK156" s="157">
        <f>ROUND(I156*H156,2)</f>
        <v>0</v>
      </c>
      <c r="BL156" s="17" t="s">
        <v>625</v>
      </c>
      <c r="BM156" s="156" t="s">
        <v>536</v>
      </c>
    </row>
    <row r="157" spans="2:65" s="1" customFormat="1" ht="24.2" customHeight="1">
      <c r="B157" s="143"/>
      <c r="C157" s="144" t="s">
        <v>7</v>
      </c>
      <c r="D157" s="144" t="s">
        <v>274</v>
      </c>
      <c r="E157" s="145" t="s">
        <v>2485</v>
      </c>
      <c r="F157" s="146" t="s">
        <v>2477</v>
      </c>
      <c r="G157" s="147" t="s">
        <v>318</v>
      </c>
      <c r="H157" s="148">
        <v>2</v>
      </c>
      <c r="I157" s="149"/>
      <c r="J157" s="150">
        <f>ROUND(I157*H157,2)</f>
        <v>0</v>
      </c>
      <c r="K157" s="151"/>
      <c r="L157" s="32"/>
      <c r="M157" s="152" t="s">
        <v>1</v>
      </c>
      <c r="N157" s="153" t="s">
        <v>41</v>
      </c>
      <c r="P157" s="154">
        <f>O157*H157</f>
        <v>0</v>
      </c>
      <c r="Q157" s="154">
        <v>0</v>
      </c>
      <c r="R157" s="154">
        <f>Q157*H157</f>
        <v>0</v>
      </c>
      <c r="S157" s="154">
        <v>0</v>
      </c>
      <c r="T157" s="155">
        <f>S157*H157</f>
        <v>0</v>
      </c>
      <c r="AR157" s="156" t="s">
        <v>625</v>
      </c>
      <c r="AT157" s="156" t="s">
        <v>274</v>
      </c>
      <c r="AU157" s="156" t="s">
        <v>82</v>
      </c>
      <c r="AY157" s="17" t="s">
        <v>273</v>
      </c>
      <c r="BE157" s="157">
        <f>IF(N157="základná",J157,0)</f>
        <v>0</v>
      </c>
      <c r="BF157" s="157">
        <f>IF(N157="znížená",J157,0)</f>
        <v>0</v>
      </c>
      <c r="BG157" s="157">
        <f>IF(N157="zákl. prenesená",J157,0)</f>
        <v>0</v>
      </c>
      <c r="BH157" s="157">
        <f>IF(N157="zníž. prenesená",J157,0)</f>
        <v>0</v>
      </c>
      <c r="BI157" s="157">
        <f>IF(N157="nulová",J157,0)</f>
        <v>0</v>
      </c>
      <c r="BJ157" s="17" t="s">
        <v>88</v>
      </c>
      <c r="BK157" s="157">
        <f>ROUND(I157*H157,2)</f>
        <v>0</v>
      </c>
      <c r="BL157" s="17" t="s">
        <v>625</v>
      </c>
      <c r="BM157" s="156" t="s">
        <v>544</v>
      </c>
    </row>
    <row r="158" spans="2:65" s="1" customFormat="1" ht="16.5" customHeight="1">
      <c r="B158" s="143"/>
      <c r="C158" s="144" t="s">
        <v>409</v>
      </c>
      <c r="D158" s="144" t="s">
        <v>274</v>
      </c>
      <c r="E158" s="145" t="s">
        <v>2486</v>
      </c>
      <c r="F158" s="146" t="s">
        <v>2479</v>
      </c>
      <c r="G158" s="147" t="s">
        <v>318</v>
      </c>
      <c r="H158" s="148">
        <v>31</v>
      </c>
      <c r="I158" s="149"/>
      <c r="J158" s="150">
        <f>ROUND(I158*H158,2)</f>
        <v>0</v>
      </c>
      <c r="K158" s="151"/>
      <c r="L158" s="32"/>
      <c r="M158" s="152" t="s">
        <v>1</v>
      </c>
      <c r="N158" s="153" t="s">
        <v>41</v>
      </c>
      <c r="P158" s="154">
        <f>O158*H158</f>
        <v>0</v>
      </c>
      <c r="Q158" s="154">
        <v>0</v>
      </c>
      <c r="R158" s="154">
        <f>Q158*H158</f>
        <v>0</v>
      </c>
      <c r="S158" s="154">
        <v>0</v>
      </c>
      <c r="T158" s="155">
        <f>S158*H158</f>
        <v>0</v>
      </c>
      <c r="AR158" s="156" t="s">
        <v>625</v>
      </c>
      <c r="AT158" s="156" t="s">
        <v>274</v>
      </c>
      <c r="AU158" s="156" t="s">
        <v>82</v>
      </c>
      <c r="AY158" s="17" t="s">
        <v>273</v>
      </c>
      <c r="BE158" s="157">
        <f>IF(N158="základná",J158,0)</f>
        <v>0</v>
      </c>
      <c r="BF158" s="157">
        <f>IF(N158="znížená",J158,0)</f>
        <v>0</v>
      </c>
      <c r="BG158" s="157">
        <f>IF(N158="zákl. prenesená",J158,0)</f>
        <v>0</v>
      </c>
      <c r="BH158" s="157">
        <f>IF(N158="zníž. prenesená",J158,0)</f>
        <v>0</v>
      </c>
      <c r="BI158" s="157">
        <f>IF(N158="nulová",J158,0)</f>
        <v>0</v>
      </c>
      <c r="BJ158" s="17" t="s">
        <v>88</v>
      </c>
      <c r="BK158" s="157">
        <f>ROUND(I158*H158,2)</f>
        <v>0</v>
      </c>
      <c r="BL158" s="17" t="s">
        <v>625</v>
      </c>
      <c r="BM158" s="156" t="s">
        <v>554</v>
      </c>
    </row>
    <row r="159" spans="2:65" s="11" customFormat="1" ht="25.9" customHeight="1">
      <c r="B159" s="133"/>
      <c r="D159" s="134" t="s">
        <v>74</v>
      </c>
      <c r="E159" s="135" t="s">
        <v>2487</v>
      </c>
      <c r="F159" s="135" t="s">
        <v>2488</v>
      </c>
      <c r="I159" s="136"/>
      <c r="J159" s="137">
        <f>BK159</f>
        <v>0</v>
      </c>
      <c r="L159" s="133"/>
      <c r="M159" s="138"/>
      <c r="P159" s="139">
        <f>SUM(P160:P169)</f>
        <v>0</v>
      </c>
      <c r="R159" s="139">
        <f>SUM(R160:R169)</f>
        <v>0</v>
      </c>
      <c r="T159" s="140">
        <f>SUM(T160:T169)</f>
        <v>0</v>
      </c>
      <c r="AR159" s="134" t="s">
        <v>82</v>
      </c>
      <c r="AT159" s="141" t="s">
        <v>74</v>
      </c>
      <c r="AU159" s="141" t="s">
        <v>75</v>
      </c>
      <c r="AY159" s="134" t="s">
        <v>273</v>
      </c>
      <c r="BK159" s="142">
        <f>SUM(BK160:BK169)</f>
        <v>0</v>
      </c>
    </row>
    <row r="160" spans="2:65" s="1" customFormat="1" ht="24.2" customHeight="1">
      <c r="B160" s="143"/>
      <c r="C160" s="188" t="s">
        <v>413</v>
      </c>
      <c r="D160" s="188" t="s">
        <v>523</v>
      </c>
      <c r="E160" s="189" t="s">
        <v>2489</v>
      </c>
      <c r="F160" s="190" t="s">
        <v>2490</v>
      </c>
      <c r="G160" s="191" t="s">
        <v>344</v>
      </c>
      <c r="H160" s="192">
        <v>15200</v>
      </c>
      <c r="I160" s="193"/>
      <c r="J160" s="194">
        <f t="shared" ref="J160:J169" si="20">ROUND(I160*H160,2)</f>
        <v>0</v>
      </c>
      <c r="K160" s="195"/>
      <c r="L160" s="196"/>
      <c r="M160" s="197" t="s">
        <v>1</v>
      </c>
      <c r="N160" s="198" t="s">
        <v>41</v>
      </c>
      <c r="P160" s="154">
        <f t="shared" ref="P160:P169" si="21">O160*H160</f>
        <v>0</v>
      </c>
      <c r="Q160" s="154">
        <v>0</v>
      </c>
      <c r="R160" s="154">
        <f t="shared" ref="R160:R169" si="22">Q160*H160</f>
        <v>0</v>
      </c>
      <c r="S160" s="154">
        <v>0</v>
      </c>
      <c r="T160" s="155">
        <f t="shared" ref="T160:T169" si="23">S160*H160</f>
        <v>0</v>
      </c>
      <c r="AR160" s="156" t="s">
        <v>1771</v>
      </c>
      <c r="AT160" s="156" t="s">
        <v>523</v>
      </c>
      <c r="AU160" s="156" t="s">
        <v>82</v>
      </c>
      <c r="AY160" s="17" t="s">
        <v>273</v>
      </c>
      <c r="BE160" s="157">
        <f t="shared" ref="BE160:BE169" si="24">IF(N160="základná",J160,0)</f>
        <v>0</v>
      </c>
      <c r="BF160" s="157">
        <f t="shared" ref="BF160:BF169" si="25">IF(N160="znížená",J160,0)</f>
        <v>0</v>
      </c>
      <c r="BG160" s="157">
        <f t="shared" ref="BG160:BG169" si="26">IF(N160="zákl. prenesená",J160,0)</f>
        <v>0</v>
      </c>
      <c r="BH160" s="157">
        <f t="shared" ref="BH160:BH169" si="27">IF(N160="zníž. prenesená",J160,0)</f>
        <v>0</v>
      </c>
      <c r="BI160" s="157">
        <f t="shared" ref="BI160:BI169" si="28">IF(N160="nulová",J160,0)</f>
        <v>0</v>
      </c>
      <c r="BJ160" s="17" t="s">
        <v>88</v>
      </c>
      <c r="BK160" s="157">
        <f t="shared" ref="BK160:BK169" si="29">ROUND(I160*H160,2)</f>
        <v>0</v>
      </c>
      <c r="BL160" s="17" t="s">
        <v>625</v>
      </c>
      <c r="BM160" s="156" t="s">
        <v>559</v>
      </c>
    </row>
    <row r="161" spans="2:65" s="1" customFormat="1" ht="24.2" customHeight="1">
      <c r="B161" s="143"/>
      <c r="C161" s="188" t="s">
        <v>417</v>
      </c>
      <c r="D161" s="188" t="s">
        <v>523</v>
      </c>
      <c r="E161" s="189" t="s">
        <v>2491</v>
      </c>
      <c r="F161" s="190" t="s">
        <v>2492</v>
      </c>
      <c r="G161" s="191" t="s">
        <v>344</v>
      </c>
      <c r="H161" s="192">
        <v>30</v>
      </c>
      <c r="I161" s="193"/>
      <c r="J161" s="194">
        <f t="shared" si="20"/>
        <v>0</v>
      </c>
      <c r="K161" s="195"/>
      <c r="L161" s="196"/>
      <c r="M161" s="197" t="s">
        <v>1</v>
      </c>
      <c r="N161" s="198" t="s">
        <v>41</v>
      </c>
      <c r="P161" s="154">
        <f t="shared" si="21"/>
        <v>0</v>
      </c>
      <c r="Q161" s="154">
        <v>0</v>
      </c>
      <c r="R161" s="154">
        <f t="shared" si="22"/>
        <v>0</v>
      </c>
      <c r="S161" s="154">
        <v>0</v>
      </c>
      <c r="T161" s="155">
        <f t="shared" si="23"/>
        <v>0</v>
      </c>
      <c r="AR161" s="156" t="s">
        <v>1771</v>
      </c>
      <c r="AT161" s="156" t="s">
        <v>523</v>
      </c>
      <c r="AU161" s="156" t="s">
        <v>82</v>
      </c>
      <c r="AY161" s="17" t="s">
        <v>273</v>
      </c>
      <c r="BE161" s="157">
        <f t="shared" si="24"/>
        <v>0</v>
      </c>
      <c r="BF161" s="157">
        <f t="shared" si="25"/>
        <v>0</v>
      </c>
      <c r="BG161" s="157">
        <f t="shared" si="26"/>
        <v>0</v>
      </c>
      <c r="BH161" s="157">
        <f t="shared" si="27"/>
        <v>0</v>
      </c>
      <c r="BI161" s="157">
        <f t="shared" si="28"/>
        <v>0</v>
      </c>
      <c r="BJ161" s="17" t="s">
        <v>88</v>
      </c>
      <c r="BK161" s="157">
        <f t="shared" si="29"/>
        <v>0</v>
      </c>
      <c r="BL161" s="17" t="s">
        <v>625</v>
      </c>
      <c r="BM161" s="156" t="s">
        <v>567</v>
      </c>
    </row>
    <row r="162" spans="2:65" s="1" customFormat="1" ht="24.2" customHeight="1">
      <c r="B162" s="143"/>
      <c r="C162" s="188" t="s">
        <v>419</v>
      </c>
      <c r="D162" s="188" t="s">
        <v>523</v>
      </c>
      <c r="E162" s="189" t="s">
        <v>2493</v>
      </c>
      <c r="F162" s="190" t="s">
        <v>2494</v>
      </c>
      <c r="G162" s="191" t="s">
        <v>344</v>
      </c>
      <c r="H162" s="192">
        <v>80</v>
      </c>
      <c r="I162" s="193"/>
      <c r="J162" s="194">
        <f t="shared" si="20"/>
        <v>0</v>
      </c>
      <c r="K162" s="195"/>
      <c r="L162" s="196"/>
      <c r="M162" s="197" t="s">
        <v>1</v>
      </c>
      <c r="N162" s="198" t="s">
        <v>41</v>
      </c>
      <c r="P162" s="154">
        <f t="shared" si="21"/>
        <v>0</v>
      </c>
      <c r="Q162" s="154">
        <v>0</v>
      </c>
      <c r="R162" s="154">
        <f t="shared" si="22"/>
        <v>0</v>
      </c>
      <c r="S162" s="154">
        <v>0</v>
      </c>
      <c r="T162" s="155">
        <f t="shared" si="23"/>
        <v>0</v>
      </c>
      <c r="AR162" s="156" t="s">
        <v>1771</v>
      </c>
      <c r="AT162" s="156" t="s">
        <v>523</v>
      </c>
      <c r="AU162" s="156" t="s">
        <v>82</v>
      </c>
      <c r="AY162" s="17" t="s">
        <v>273</v>
      </c>
      <c r="BE162" s="157">
        <f t="shared" si="24"/>
        <v>0</v>
      </c>
      <c r="BF162" s="157">
        <f t="shared" si="25"/>
        <v>0</v>
      </c>
      <c r="BG162" s="157">
        <f t="shared" si="26"/>
        <v>0</v>
      </c>
      <c r="BH162" s="157">
        <f t="shared" si="27"/>
        <v>0</v>
      </c>
      <c r="BI162" s="157">
        <f t="shared" si="28"/>
        <v>0</v>
      </c>
      <c r="BJ162" s="17" t="s">
        <v>88</v>
      </c>
      <c r="BK162" s="157">
        <f t="shared" si="29"/>
        <v>0</v>
      </c>
      <c r="BL162" s="17" t="s">
        <v>625</v>
      </c>
      <c r="BM162" s="156" t="s">
        <v>572</v>
      </c>
    </row>
    <row r="163" spans="2:65" s="1" customFormat="1" ht="24.2" customHeight="1">
      <c r="B163" s="143"/>
      <c r="C163" s="188" t="s">
        <v>422</v>
      </c>
      <c r="D163" s="188" t="s">
        <v>523</v>
      </c>
      <c r="E163" s="189" t="s">
        <v>2495</v>
      </c>
      <c r="F163" s="190" t="s">
        <v>2496</v>
      </c>
      <c r="G163" s="191" t="s">
        <v>344</v>
      </c>
      <c r="H163" s="192">
        <v>20</v>
      </c>
      <c r="I163" s="193"/>
      <c r="J163" s="194">
        <f t="shared" si="20"/>
        <v>0</v>
      </c>
      <c r="K163" s="195"/>
      <c r="L163" s="196"/>
      <c r="M163" s="197" t="s">
        <v>1</v>
      </c>
      <c r="N163" s="198" t="s">
        <v>41</v>
      </c>
      <c r="P163" s="154">
        <f t="shared" si="21"/>
        <v>0</v>
      </c>
      <c r="Q163" s="154">
        <v>0</v>
      </c>
      <c r="R163" s="154">
        <f t="shared" si="22"/>
        <v>0</v>
      </c>
      <c r="S163" s="154">
        <v>0</v>
      </c>
      <c r="T163" s="155">
        <f t="shared" si="23"/>
        <v>0</v>
      </c>
      <c r="AR163" s="156" t="s">
        <v>1771</v>
      </c>
      <c r="AT163" s="156" t="s">
        <v>523</v>
      </c>
      <c r="AU163" s="156" t="s">
        <v>82</v>
      </c>
      <c r="AY163" s="17" t="s">
        <v>273</v>
      </c>
      <c r="BE163" s="157">
        <f t="shared" si="24"/>
        <v>0</v>
      </c>
      <c r="BF163" s="157">
        <f t="shared" si="25"/>
        <v>0</v>
      </c>
      <c r="BG163" s="157">
        <f t="shared" si="26"/>
        <v>0</v>
      </c>
      <c r="BH163" s="157">
        <f t="shared" si="27"/>
        <v>0</v>
      </c>
      <c r="BI163" s="157">
        <f t="shared" si="28"/>
        <v>0</v>
      </c>
      <c r="BJ163" s="17" t="s">
        <v>88</v>
      </c>
      <c r="BK163" s="157">
        <f t="shared" si="29"/>
        <v>0</v>
      </c>
      <c r="BL163" s="17" t="s">
        <v>625</v>
      </c>
      <c r="BM163" s="156" t="s">
        <v>580</v>
      </c>
    </row>
    <row r="164" spans="2:65" s="1" customFormat="1" ht="24.2" customHeight="1">
      <c r="B164" s="143"/>
      <c r="C164" s="188" t="s">
        <v>427</v>
      </c>
      <c r="D164" s="188" t="s">
        <v>523</v>
      </c>
      <c r="E164" s="189" t="s">
        <v>2497</v>
      </c>
      <c r="F164" s="190" t="s">
        <v>2498</v>
      </c>
      <c r="G164" s="191" t="s">
        <v>344</v>
      </c>
      <c r="H164" s="192">
        <v>8</v>
      </c>
      <c r="I164" s="193"/>
      <c r="J164" s="194">
        <f t="shared" si="20"/>
        <v>0</v>
      </c>
      <c r="K164" s="195"/>
      <c r="L164" s="196"/>
      <c r="M164" s="197" t="s">
        <v>1</v>
      </c>
      <c r="N164" s="198" t="s">
        <v>41</v>
      </c>
      <c r="P164" s="154">
        <f t="shared" si="21"/>
        <v>0</v>
      </c>
      <c r="Q164" s="154">
        <v>0</v>
      </c>
      <c r="R164" s="154">
        <f t="shared" si="22"/>
        <v>0</v>
      </c>
      <c r="S164" s="154">
        <v>0</v>
      </c>
      <c r="T164" s="155">
        <f t="shared" si="23"/>
        <v>0</v>
      </c>
      <c r="AR164" s="156" t="s">
        <v>1771</v>
      </c>
      <c r="AT164" s="156" t="s">
        <v>523</v>
      </c>
      <c r="AU164" s="156" t="s">
        <v>82</v>
      </c>
      <c r="AY164" s="17" t="s">
        <v>273</v>
      </c>
      <c r="BE164" s="157">
        <f t="shared" si="24"/>
        <v>0</v>
      </c>
      <c r="BF164" s="157">
        <f t="shared" si="25"/>
        <v>0</v>
      </c>
      <c r="BG164" s="157">
        <f t="shared" si="26"/>
        <v>0</v>
      </c>
      <c r="BH164" s="157">
        <f t="shared" si="27"/>
        <v>0</v>
      </c>
      <c r="BI164" s="157">
        <f t="shared" si="28"/>
        <v>0</v>
      </c>
      <c r="BJ164" s="17" t="s">
        <v>88</v>
      </c>
      <c r="BK164" s="157">
        <f t="shared" si="29"/>
        <v>0</v>
      </c>
      <c r="BL164" s="17" t="s">
        <v>625</v>
      </c>
      <c r="BM164" s="156" t="s">
        <v>588</v>
      </c>
    </row>
    <row r="165" spans="2:65" s="1" customFormat="1" ht="24.2" customHeight="1">
      <c r="B165" s="143"/>
      <c r="C165" s="188" t="s">
        <v>444</v>
      </c>
      <c r="D165" s="188" t="s">
        <v>523</v>
      </c>
      <c r="E165" s="189" t="s">
        <v>2499</v>
      </c>
      <c r="F165" s="190" t="s">
        <v>2500</v>
      </c>
      <c r="G165" s="191" t="s">
        <v>344</v>
      </c>
      <c r="H165" s="192">
        <v>4</v>
      </c>
      <c r="I165" s="193"/>
      <c r="J165" s="194">
        <f t="shared" si="20"/>
        <v>0</v>
      </c>
      <c r="K165" s="195"/>
      <c r="L165" s="196"/>
      <c r="M165" s="197" t="s">
        <v>1</v>
      </c>
      <c r="N165" s="198" t="s">
        <v>41</v>
      </c>
      <c r="P165" s="154">
        <f t="shared" si="21"/>
        <v>0</v>
      </c>
      <c r="Q165" s="154">
        <v>0</v>
      </c>
      <c r="R165" s="154">
        <f t="shared" si="22"/>
        <v>0</v>
      </c>
      <c r="S165" s="154">
        <v>0</v>
      </c>
      <c r="T165" s="155">
        <f t="shared" si="23"/>
        <v>0</v>
      </c>
      <c r="AR165" s="156" t="s">
        <v>1771</v>
      </c>
      <c r="AT165" s="156" t="s">
        <v>523</v>
      </c>
      <c r="AU165" s="156" t="s">
        <v>82</v>
      </c>
      <c r="AY165" s="17" t="s">
        <v>273</v>
      </c>
      <c r="BE165" s="157">
        <f t="shared" si="24"/>
        <v>0</v>
      </c>
      <c r="BF165" s="157">
        <f t="shared" si="25"/>
        <v>0</v>
      </c>
      <c r="BG165" s="157">
        <f t="shared" si="26"/>
        <v>0</v>
      </c>
      <c r="BH165" s="157">
        <f t="shared" si="27"/>
        <v>0</v>
      </c>
      <c r="BI165" s="157">
        <f t="shared" si="28"/>
        <v>0</v>
      </c>
      <c r="BJ165" s="17" t="s">
        <v>88</v>
      </c>
      <c r="BK165" s="157">
        <f t="shared" si="29"/>
        <v>0</v>
      </c>
      <c r="BL165" s="17" t="s">
        <v>625</v>
      </c>
      <c r="BM165" s="156" t="s">
        <v>600</v>
      </c>
    </row>
    <row r="166" spans="2:65" s="1" customFormat="1" ht="24.2" customHeight="1">
      <c r="B166" s="143"/>
      <c r="C166" s="188" t="s">
        <v>189</v>
      </c>
      <c r="D166" s="188" t="s">
        <v>523</v>
      </c>
      <c r="E166" s="189" t="s">
        <v>2501</v>
      </c>
      <c r="F166" s="190" t="s">
        <v>2502</v>
      </c>
      <c r="G166" s="191" t="s">
        <v>344</v>
      </c>
      <c r="H166" s="192">
        <v>20</v>
      </c>
      <c r="I166" s="193"/>
      <c r="J166" s="194">
        <f t="shared" si="20"/>
        <v>0</v>
      </c>
      <c r="K166" s="195"/>
      <c r="L166" s="196"/>
      <c r="M166" s="197" t="s">
        <v>1</v>
      </c>
      <c r="N166" s="198" t="s">
        <v>41</v>
      </c>
      <c r="P166" s="154">
        <f t="shared" si="21"/>
        <v>0</v>
      </c>
      <c r="Q166" s="154">
        <v>0</v>
      </c>
      <c r="R166" s="154">
        <f t="shared" si="22"/>
        <v>0</v>
      </c>
      <c r="S166" s="154">
        <v>0</v>
      </c>
      <c r="T166" s="155">
        <f t="shared" si="23"/>
        <v>0</v>
      </c>
      <c r="AR166" s="156" t="s">
        <v>1771</v>
      </c>
      <c r="AT166" s="156" t="s">
        <v>523</v>
      </c>
      <c r="AU166" s="156" t="s">
        <v>82</v>
      </c>
      <c r="AY166" s="17" t="s">
        <v>273</v>
      </c>
      <c r="BE166" s="157">
        <f t="shared" si="24"/>
        <v>0</v>
      </c>
      <c r="BF166" s="157">
        <f t="shared" si="25"/>
        <v>0</v>
      </c>
      <c r="BG166" s="157">
        <f t="shared" si="26"/>
        <v>0</v>
      </c>
      <c r="BH166" s="157">
        <f t="shared" si="27"/>
        <v>0</v>
      </c>
      <c r="BI166" s="157">
        <f t="shared" si="28"/>
        <v>0</v>
      </c>
      <c r="BJ166" s="17" t="s">
        <v>88</v>
      </c>
      <c r="BK166" s="157">
        <f t="shared" si="29"/>
        <v>0</v>
      </c>
      <c r="BL166" s="17" t="s">
        <v>625</v>
      </c>
      <c r="BM166" s="156" t="s">
        <v>618</v>
      </c>
    </row>
    <row r="167" spans="2:65" s="1" customFormat="1" ht="16.5" customHeight="1">
      <c r="B167" s="143"/>
      <c r="C167" s="188" t="s">
        <v>449</v>
      </c>
      <c r="D167" s="188" t="s">
        <v>523</v>
      </c>
      <c r="E167" s="189" t="s">
        <v>2503</v>
      </c>
      <c r="F167" s="190" t="s">
        <v>2504</v>
      </c>
      <c r="G167" s="191" t="s">
        <v>344</v>
      </c>
      <c r="H167" s="192">
        <v>440</v>
      </c>
      <c r="I167" s="193"/>
      <c r="J167" s="194">
        <f t="shared" si="20"/>
        <v>0</v>
      </c>
      <c r="K167" s="195"/>
      <c r="L167" s="196"/>
      <c r="M167" s="197" t="s">
        <v>1</v>
      </c>
      <c r="N167" s="198" t="s">
        <v>41</v>
      </c>
      <c r="P167" s="154">
        <f t="shared" si="21"/>
        <v>0</v>
      </c>
      <c r="Q167" s="154">
        <v>0</v>
      </c>
      <c r="R167" s="154">
        <f t="shared" si="22"/>
        <v>0</v>
      </c>
      <c r="S167" s="154">
        <v>0</v>
      </c>
      <c r="T167" s="155">
        <f t="shared" si="23"/>
        <v>0</v>
      </c>
      <c r="AR167" s="156" t="s">
        <v>1771</v>
      </c>
      <c r="AT167" s="156" t="s">
        <v>523</v>
      </c>
      <c r="AU167" s="156" t="s">
        <v>82</v>
      </c>
      <c r="AY167" s="17" t="s">
        <v>273</v>
      </c>
      <c r="BE167" s="157">
        <f t="shared" si="24"/>
        <v>0</v>
      </c>
      <c r="BF167" s="157">
        <f t="shared" si="25"/>
        <v>0</v>
      </c>
      <c r="BG167" s="157">
        <f t="shared" si="26"/>
        <v>0</v>
      </c>
      <c r="BH167" s="157">
        <f t="shared" si="27"/>
        <v>0</v>
      </c>
      <c r="BI167" s="157">
        <f t="shared" si="28"/>
        <v>0</v>
      </c>
      <c r="BJ167" s="17" t="s">
        <v>88</v>
      </c>
      <c r="BK167" s="157">
        <f t="shared" si="29"/>
        <v>0</v>
      </c>
      <c r="BL167" s="17" t="s">
        <v>625</v>
      </c>
      <c r="BM167" s="156" t="s">
        <v>625</v>
      </c>
    </row>
    <row r="168" spans="2:65" s="1" customFormat="1" ht="16.5" customHeight="1">
      <c r="B168" s="143"/>
      <c r="C168" s="188" t="s">
        <v>451</v>
      </c>
      <c r="D168" s="188" t="s">
        <v>523</v>
      </c>
      <c r="E168" s="189" t="s">
        <v>2505</v>
      </c>
      <c r="F168" s="190" t="s">
        <v>2506</v>
      </c>
      <c r="G168" s="191" t="s">
        <v>344</v>
      </c>
      <c r="H168" s="192">
        <v>10</v>
      </c>
      <c r="I168" s="193"/>
      <c r="J168" s="194">
        <f t="shared" si="20"/>
        <v>0</v>
      </c>
      <c r="K168" s="195"/>
      <c r="L168" s="196"/>
      <c r="M168" s="197" t="s">
        <v>1</v>
      </c>
      <c r="N168" s="198" t="s">
        <v>41</v>
      </c>
      <c r="P168" s="154">
        <f t="shared" si="21"/>
        <v>0</v>
      </c>
      <c r="Q168" s="154">
        <v>0</v>
      </c>
      <c r="R168" s="154">
        <f t="shared" si="22"/>
        <v>0</v>
      </c>
      <c r="S168" s="154">
        <v>0</v>
      </c>
      <c r="T168" s="155">
        <f t="shared" si="23"/>
        <v>0</v>
      </c>
      <c r="AR168" s="156" t="s">
        <v>1771</v>
      </c>
      <c r="AT168" s="156" t="s">
        <v>523</v>
      </c>
      <c r="AU168" s="156" t="s">
        <v>82</v>
      </c>
      <c r="AY168" s="17" t="s">
        <v>273</v>
      </c>
      <c r="BE168" s="157">
        <f t="shared" si="24"/>
        <v>0</v>
      </c>
      <c r="BF168" s="157">
        <f t="shared" si="25"/>
        <v>0</v>
      </c>
      <c r="BG168" s="157">
        <f t="shared" si="26"/>
        <v>0</v>
      </c>
      <c r="BH168" s="157">
        <f t="shared" si="27"/>
        <v>0</v>
      </c>
      <c r="BI168" s="157">
        <f t="shared" si="28"/>
        <v>0</v>
      </c>
      <c r="BJ168" s="17" t="s">
        <v>88</v>
      </c>
      <c r="BK168" s="157">
        <f t="shared" si="29"/>
        <v>0</v>
      </c>
      <c r="BL168" s="17" t="s">
        <v>625</v>
      </c>
      <c r="BM168" s="156" t="s">
        <v>639</v>
      </c>
    </row>
    <row r="169" spans="2:65" s="1" customFormat="1" ht="24.2" customHeight="1">
      <c r="B169" s="143"/>
      <c r="C169" s="188" t="s">
        <v>482</v>
      </c>
      <c r="D169" s="188" t="s">
        <v>523</v>
      </c>
      <c r="E169" s="189" t="s">
        <v>2507</v>
      </c>
      <c r="F169" s="190" t="s">
        <v>2508</v>
      </c>
      <c r="G169" s="191" t="s">
        <v>318</v>
      </c>
      <c r="H169" s="192">
        <v>130</v>
      </c>
      <c r="I169" s="193"/>
      <c r="J169" s="194">
        <f t="shared" si="20"/>
        <v>0</v>
      </c>
      <c r="K169" s="195"/>
      <c r="L169" s="196"/>
      <c r="M169" s="197" t="s">
        <v>1</v>
      </c>
      <c r="N169" s="198" t="s">
        <v>41</v>
      </c>
      <c r="P169" s="154">
        <f t="shared" si="21"/>
        <v>0</v>
      </c>
      <c r="Q169" s="154">
        <v>0</v>
      </c>
      <c r="R169" s="154">
        <f t="shared" si="22"/>
        <v>0</v>
      </c>
      <c r="S169" s="154">
        <v>0</v>
      </c>
      <c r="T169" s="155">
        <f t="shared" si="23"/>
        <v>0</v>
      </c>
      <c r="AR169" s="156" t="s">
        <v>1771</v>
      </c>
      <c r="AT169" s="156" t="s">
        <v>523</v>
      </c>
      <c r="AU169" s="156" t="s">
        <v>82</v>
      </c>
      <c r="AY169" s="17" t="s">
        <v>273</v>
      </c>
      <c r="BE169" s="157">
        <f t="shared" si="24"/>
        <v>0</v>
      </c>
      <c r="BF169" s="157">
        <f t="shared" si="25"/>
        <v>0</v>
      </c>
      <c r="BG169" s="157">
        <f t="shared" si="26"/>
        <v>0</v>
      </c>
      <c r="BH169" s="157">
        <f t="shared" si="27"/>
        <v>0</v>
      </c>
      <c r="BI169" s="157">
        <f t="shared" si="28"/>
        <v>0</v>
      </c>
      <c r="BJ169" s="17" t="s">
        <v>88</v>
      </c>
      <c r="BK169" s="157">
        <f t="shared" si="29"/>
        <v>0</v>
      </c>
      <c r="BL169" s="17" t="s">
        <v>625</v>
      </c>
      <c r="BM169" s="156" t="s">
        <v>652</v>
      </c>
    </row>
    <row r="170" spans="2:65" s="11" customFormat="1" ht="25.9" customHeight="1">
      <c r="B170" s="133"/>
      <c r="D170" s="134" t="s">
        <v>74</v>
      </c>
      <c r="E170" s="135" t="s">
        <v>2509</v>
      </c>
      <c r="F170" s="135" t="s">
        <v>2510</v>
      </c>
      <c r="I170" s="136"/>
      <c r="J170" s="137">
        <f>BK170</f>
        <v>0</v>
      </c>
      <c r="L170" s="133"/>
      <c r="M170" s="138"/>
      <c r="P170" s="139">
        <f>SUM(P171:P188)</f>
        <v>0</v>
      </c>
      <c r="R170" s="139">
        <f>SUM(R171:R188)</f>
        <v>0</v>
      </c>
      <c r="T170" s="140">
        <f>SUM(T171:T188)</f>
        <v>0</v>
      </c>
      <c r="AR170" s="134" t="s">
        <v>82</v>
      </c>
      <c r="AT170" s="141" t="s">
        <v>74</v>
      </c>
      <c r="AU170" s="141" t="s">
        <v>75</v>
      </c>
      <c r="AY170" s="134" t="s">
        <v>273</v>
      </c>
      <c r="BK170" s="142">
        <f>SUM(BK171:BK188)</f>
        <v>0</v>
      </c>
    </row>
    <row r="171" spans="2:65" s="1" customFormat="1" ht="24.2" customHeight="1">
      <c r="B171" s="143"/>
      <c r="C171" s="144" t="s">
        <v>486</v>
      </c>
      <c r="D171" s="144" t="s">
        <v>274</v>
      </c>
      <c r="E171" s="145" t="s">
        <v>2511</v>
      </c>
      <c r="F171" s="146" t="s">
        <v>2490</v>
      </c>
      <c r="G171" s="147" t="s">
        <v>344</v>
      </c>
      <c r="H171" s="148">
        <v>15200</v>
      </c>
      <c r="I171" s="149"/>
      <c r="J171" s="150">
        <f t="shared" ref="J171:J188" si="30">ROUND(I171*H171,2)</f>
        <v>0</v>
      </c>
      <c r="K171" s="151"/>
      <c r="L171" s="32"/>
      <c r="M171" s="152" t="s">
        <v>1</v>
      </c>
      <c r="N171" s="153" t="s">
        <v>41</v>
      </c>
      <c r="P171" s="154">
        <f t="shared" ref="P171:P188" si="31">O171*H171</f>
        <v>0</v>
      </c>
      <c r="Q171" s="154">
        <v>0</v>
      </c>
      <c r="R171" s="154">
        <f t="shared" ref="R171:R188" si="32">Q171*H171</f>
        <v>0</v>
      </c>
      <c r="S171" s="154">
        <v>0</v>
      </c>
      <c r="T171" s="155">
        <f t="shared" ref="T171:T188" si="33">S171*H171</f>
        <v>0</v>
      </c>
      <c r="AR171" s="156" t="s">
        <v>625</v>
      </c>
      <c r="AT171" s="156" t="s">
        <v>274</v>
      </c>
      <c r="AU171" s="156" t="s">
        <v>82</v>
      </c>
      <c r="AY171" s="17" t="s">
        <v>273</v>
      </c>
      <c r="BE171" s="157">
        <f t="shared" ref="BE171:BE188" si="34">IF(N171="základná",J171,0)</f>
        <v>0</v>
      </c>
      <c r="BF171" s="157">
        <f t="shared" ref="BF171:BF188" si="35">IF(N171="znížená",J171,0)</f>
        <v>0</v>
      </c>
      <c r="BG171" s="157">
        <f t="shared" ref="BG171:BG188" si="36">IF(N171="zákl. prenesená",J171,0)</f>
        <v>0</v>
      </c>
      <c r="BH171" s="157">
        <f t="shared" ref="BH171:BH188" si="37">IF(N171="zníž. prenesená",J171,0)</f>
        <v>0</v>
      </c>
      <c r="BI171" s="157">
        <f t="shared" ref="BI171:BI188" si="38">IF(N171="nulová",J171,0)</f>
        <v>0</v>
      </c>
      <c r="BJ171" s="17" t="s">
        <v>88</v>
      </c>
      <c r="BK171" s="157">
        <f t="shared" ref="BK171:BK188" si="39">ROUND(I171*H171,2)</f>
        <v>0</v>
      </c>
      <c r="BL171" s="17" t="s">
        <v>625</v>
      </c>
      <c r="BM171" s="156" t="s">
        <v>669</v>
      </c>
    </row>
    <row r="172" spans="2:65" s="1" customFormat="1" ht="24.2" customHeight="1">
      <c r="B172" s="143"/>
      <c r="C172" s="144" t="s">
        <v>488</v>
      </c>
      <c r="D172" s="144" t="s">
        <v>274</v>
      </c>
      <c r="E172" s="145" t="s">
        <v>2512</v>
      </c>
      <c r="F172" s="146" t="s">
        <v>2492</v>
      </c>
      <c r="G172" s="147" t="s">
        <v>344</v>
      </c>
      <c r="H172" s="148">
        <v>30</v>
      </c>
      <c r="I172" s="149"/>
      <c r="J172" s="150">
        <f t="shared" si="30"/>
        <v>0</v>
      </c>
      <c r="K172" s="151"/>
      <c r="L172" s="32"/>
      <c r="M172" s="152" t="s">
        <v>1</v>
      </c>
      <c r="N172" s="153" t="s">
        <v>41</v>
      </c>
      <c r="P172" s="154">
        <f t="shared" si="31"/>
        <v>0</v>
      </c>
      <c r="Q172" s="154">
        <v>0</v>
      </c>
      <c r="R172" s="154">
        <f t="shared" si="32"/>
        <v>0</v>
      </c>
      <c r="S172" s="154">
        <v>0</v>
      </c>
      <c r="T172" s="155">
        <f t="shared" si="33"/>
        <v>0</v>
      </c>
      <c r="AR172" s="156" t="s">
        <v>625</v>
      </c>
      <c r="AT172" s="156" t="s">
        <v>274</v>
      </c>
      <c r="AU172" s="156" t="s">
        <v>82</v>
      </c>
      <c r="AY172" s="17" t="s">
        <v>273</v>
      </c>
      <c r="BE172" s="157">
        <f t="shared" si="34"/>
        <v>0</v>
      </c>
      <c r="BF172" s="157">
        <f t="shared" si="35"/>
        <v>0</v>
      </c>
      <c r="BG172" s="157">
        <f t="shared" si="36"/>
        <v>0</v>
      </c>
      <c r="BH172" s="157">
        <f t="shared" si="37"/>
        <v>0</v>
      </c>
      <c r="BI172" s="157">
        <f t="shared" si="38"/>
        <v>0</v>
      </c>
      <c r="BJ172" s="17" t="s">
        <v>88</v>
      </c>
      <c r="BK172" s="157">
        <f t="shared" si="39"/>
        <v>0</v>
      </c>
      <c r="BL172" s="17" t="s">
        <v>625</v>
      </c>
      <c r="BM172" s="156" t="s">
        <v>680</v>
      </c>
    </row>
    <row r="173" spans="2:65" s="1" customFormat="1" ht="24.2" customHeight="1">
      <c r="B173" s="143"/>
      <c r="C173" s="144" t="s">
        <v>505</v>
      </c>
      <c r="D173" s="144" t="s">
        <v>274</v>
      </c>
      <c r="E173" s="145" t="s">
        <v>2513</v>
      </c>
      <c r="F173" s="146" t="s">
        <v>2494</v>
      </c>
      <c r="G173" s="147" t="s">
        <v>344</v>
      </c>
      <c r="H173" s="148">
        <v>80</v>
      </c>
      <c r="I173" s="149"/>
      <c r="J173" s="150">
        <f t="shared" si="30"/>
        <v>0</v>
      </c>
      <c r="K173" s="151"/>
      <c r="L173" s="32"/>
      <c r="M173" s="152" t="s">
        <v>1</v>
      </c>
      <c r="N173" s="153" t="s">
        <v>41</v>
      </c>
      <c r="P173" s="154">
        <f t="shared" si="31"/>
        <v>0</v>
      </c>
      <c r="Q173" s="154">
        <v>0</v>
      </c>
      <c r="R173" s="154">
        <f t="shared" si="32"/>
        <v>0</v>
      </c>
      <c r="S173" s="154">
        <v>0</v>
      </c>
      <c r="T173" s="155">
        <f t="shared" si="33"/>
        <v>0</v>
      </c>
      <c r="AR173" s="156" t="s">
        <v>625</v>
      </c>
      <c r="AT173" s="156" t="s">
        <v>274</v>
      </c>
      <c r="AU173" s="156" t="s">
        <v>82</v>
      </c>
      <c r="AY173" s="17" t="s">
        <v>273</v>
      </c>
      <c r="BE173" s="157">
        <f t="shared" si="34"/>
        <v>0</v>
      </c>
      <c r="BF173" s="157">
        <f t="shared" si="35"/>
        <v>0</v>
      </c>
      <c r="BG173" s="157">
        <f t="shared" si="36"/>
        <v>0</v>
      </c>
      <c r="BH173" s="157">
        <f t="shared" si="37"/>
        <v>0</v>
      </c>
      <c r="BI173" s="157">
        <f t="shared" si="38"/>
        <v>0</v>
      </c>
      <c r="BJ173" s="17" t="s">
        <v>88</v>
      </c>
      <c r="BK173" s="157">
        <f t="shared" si="39"/>
        <v>0</v>
      </c>
      <c r="BL173" s="17" t="s">
        <v>625</v>
      </c>
      <c r="BM173" s="156" t="s">
        <v>691</v>
      </c>
    </row>
    <row r="174" spans="2:65" s="1" customFormat="1" ht="24.2" customHeight="1">
      <c r="B174" s="143"/>
      <c r="C174" s="144" t="s">
        <v>509</v>
      </c>
      <c r="D174" s="144" t="s">
        <v>274</v>
      </c>
      <c r="E174" s="145" t="s">
        <v>2514</v>
      </c>
      <c r="F174" s="146" t="s">
        <v>2496</v>
      </c>
      <c r="G174" s="147" t="s">
        <v>344</v>
      </c>
      <c r="H174" s="148">
        <v>20</v>
      </c>
      <c r="I174" s="149"/>
      <c r="J174" s="150">
        <f t="shared" si="30"/>
        <v>0</v>
      </c>
      <c r="K174" s="151"/>
      <c r="L174" s="32"/>
      <c r="M174" s="152" t="s">
        <v>1</v>
      </c>
      <c r="N174" s="153" t="s">
        <v>41</v>
      </c>
      <c r="P174" s="154">
        <f t="shared" si="31"/>
        <v>0</v>
      </c>
      <c r="Q174" s="154">
        <v>0</v>
      </c>
      <c r="R174" s="154">
        <f t="shared" si="32"/>
        <v>0</v>
      </c>
      <c r="S174" s="154">
        <v>0</v>
      </c>
      <c r="T174" s="155">
        <f t="shared" si="33"/>
        <v>0</v>
      </c>
      <c r="AR174" s="156" t="s">
        <v>625</v>
      </c>
      <c r="AT174" s="156" t="s">
        <v>274</v>
      </c>
      <c r="AU174" s="156" t="s">
        <v>82</v>
      </c>
      <c r="AY174" s="17" t="s">
        <v>273</v>
      </c>
      <c r="BE174" s="157">
        <f t="shared" si="34"/>
        <v>0</v>
      </c>
      <c r="BF174" s="157">
        <f t="shared" si="35"/>
        <v>0</v>
      </c>
      <c r="BG174" s="157">
        <f t="shared" si="36"/>
        <v>0</v>
      </c>
      <c r="BH174" s="157">
        <f t="shared" si="37"/>
        <v>0</v>
      </c>
      <c r="BI174" s="157">
        <f t="shared" si="38"/>
        <v>0</v>
      </c>
      <c r="BJ174" s="17" t="s">
        <v>88</v>
      </c>
      <c r="BK174" s="157">
        <f t="shared" si="39"/>
        <v>0</v>
      </c>
      <c r="BL174" s="17" t="s">
        <v>625</v>
      </c>
      <c r="BM174" s="156" t="s">
        <v>701</v>
      </c>
    </row>
    <row r="175" spans="2:65" s="1" customFormat="1" ht="24.2" customHeight="1">
      <c r="B175" s="143"/>
      <c r="C175" s="144" t="s">
        <v>513</v>
      </c>
      <c r="D175" s="144" t="s">
        <v>274</v>
      </c>
      <c r="E175" s="145" t="s">
        <v>2515</v>
      </c>
      <c r="F175" s="146" t="s">
        <v>2498</v>
      </c>
      <c r="G175" s="147" t="s">
        <v>344</v>
      </c>
      <c r="H175" s="148">
        <v>8</v>
      </c>
      <c r="I175" s="149"/>
      <c r="J175" s="150">
        <f t="shared" si="30"/>
        <v>0</v>
      </c>
      <c r="K175" s="151"/>
      <c r="L175" s="32"/>
      <c r="M175" s="152" t="s">
        <v>1</v>
      </c>
      <c r="N175" s="153" t="s">
        <v>41</v>
      </c>
      <c r="P175" s="154">
        <f t="shared" si="31"/>
        <v>0</v>
      </c>
      <c r="Q175" s="154">
        <v>0</v>
      </c>
      <c r="R175" s="154">
        <f t="shared" si="32"/>
        <v>0</v>
      </c>
      <c r="S175" s="154">
        <v>0</v>
      </c>
      <c r="T175" s="155">
        <f t="shared" si="33"/>
        <v>0</v>
      </c>
      <c r="AR175" s="156" t="s">
        <v>625</v>
      </c>
      <c r="AT175" s="156" t="s">
        <v>274</v>
      </c>
      <c r="AU175" s="156" t="s">
        <v>82</v>
      </c>
      <c r="AY175" s="17" t="s">
        <v>273</v>
      </c>
      <c r="BE175" s="157">
        <f t="shared" si="34"/>
        <v>0</v>
      </c>
      <c r="BF175" s="157">
        <f t="shared" si="35"/>
        <v>0</v>
      </c>
      <c r="BG175" s="157">
        <f t="shared" si="36"/>
        <v>0</v>
      </c>
      <c r="BH175" s="157">
        <f t="shared" si="37"/>
        <v>0</v>
      </c>
      <c r="BI175" s="157">
        <f t="shared" si="38"/>
        <v>0</v>
      </c>
      <c r="BJ175" s="17" t="s">
        <v>88</v>
      </c>
      <c r="BK175" s="157">
        <f t="shared" si="39"/>
        <v>0</v>
      </c>
      <c r="BL175" s="17" t="s">
        <v>625</v>
      </c>
      <c r="BM175" s="156" t="s">
        <v>710</v>
      </c>
    </row>
    <row r="176" spans="2:65" s="1" customFormat="1" ht="24.2" customHeight="1">
      <c r="B176" s="143"/>
      <c r="C176" s="144" t="s">
        <v>518</v>
      </c>
      <c r="D176" s="144" t="s">
        <v>274</v>
      </c>
      <c r="E176" s="145" t="s">
        <v>2516</v>
      </c>
      <c r="F176" s="146" t="s">
        <v>2500</v>
      </c>
      <c r="G176" s="147" t="s">
        <v>344</v>
      </c>
      <c r="H176" s="148">
        <v>4</v>
      </c>
      <c r="I176" s="149"/>
      <c r="J176" s="150">
        <f t="shared" si="30"/>
        <v>0</v>
      </c>
      <c r="K176" s="151"/>
      <c r="L176" s="32"/>
      <c r="M176" s="152" t="s">
        <v>1</v>
      </c>
      <c r="N176" s="153" t="s">
        <v>41</v>
      </c>
      <c r="P176" s="154">
        <f t="shared" si="31"/>
        <v>0</v>
      </c>
      <c r="Q176" s="154">
        <v>0</v>
      </c>
      <c r="R176" s="154">
        <f t="shared" si="32"/>
        <v>0</v>
      </c>
      <c r="S176" s="154">
        <v>0</v>
      </c>
      <c r="T176" s="155">
        <f t="shared" si="33"/>
        <v>0</v>
      </c>
      <c r="AR176" s="156" t="s">
        <v>625</v>
      </c>
      <c r="AT176" s="156" t="s">
        <v>274</v>
      </c>
      <c r="AU176" s="156" t="s">
        <v>82</v>
      </c>
      <c r="AY176" s="17" t="s">
        <v>273</v>
      </c>
      <c r="BE176" s="157">
        <f t="shared" si="34"/>
        <v>0</v>
      </c>
      <c r="BF176" s="157">
        <f t="shared" si="35"/>
        <v>0</v>
      </c>
      <c r="BG176" s="157">
        <f t="shared" si="36"/>
        <v>0</v>
      </c>
      <c r="BH176" s="157">
        <f t="shared" si="37"/>
        <v>0</v>
      </c>
      <c r="BI176" s="157">
        <f t="shared" si="38"/>
        <v>0</v>
      </c>
      <c r="BJ176" s="17" t="s">
        <v>88</v>
      </c>
      <c r="BK176" s="157">
        <f t="shared" si="39"/>
        <v>0</v>
      </c>
      <c r="BL176" s="17" t="s">
        <v>625</v>
      </c>
      <c r="BM176" s="156" t="s">
        <v>721</v>
      </c>
    </row>
    <row r="177" spans="2:65" s="1" customFormat="1" ht="24.2" customHeight="1">
      <c r="B177" s="143"/>
      <c r="C177" s="144" t="s">
        <v>522</v>
      </c>
      <c r="D177" s="144" t="s">
        <v>274</v>
      </c>
      <c r="E177" s="145" t="s">
        <v>2517</v>
      </c>
      <c r="F177" s="146" t="s">
        <v>2502</v>
      </c>
      <c r="G177" s="147" t="s">
        <v>344</v>
      </c>
      <c r="H177" s="148">
        <v>20</v>
      </c>
      <c r="I177" s="149"/>
      <c r="J177" s="150">
        <f t="shared" si="30"/>
        <v>0</v>
      </c>
      <c r="K177" s="151"/>
      <c r="L177" s="32"/>
      <c r="M177" s="152" t="s">
        <v>1</v>
      </c>
      <c r="N177" s="153" t="s">
        <v>41</v>
      </c>
      <c r="P177" s="154">
        <f t="shared" si="31"/>
        <v>0</v>
      </c>
      <c r="Q177" s="154">
        <v>0</v>
      </c>
      <c r="R177" s="154">
        <f t="shared" si="32"/>
        <v>0</v>
      </c>
      <c r="S177" s="154">
        <v>0</v>
      </c>
      <c r="T177" s="155">
        <f t="shared" si="33"/>
        <v>0</v>
      </c>
      <c r="AR177" s="156" t="s">
        <v>625</v>
      </c>
      <c r="AT177" s="156" t="s">
        <v>274</v>
      </c>
      <c r="AU177" s="156" t="s">
        <v>82</v>
      </c>
      <c r="AY177" s="17" t="s">
        <v>273</v>
      </c>
      <c r="BE177" s="157">
        <f t="shared" si="34"/>
        <v>0</v>
      </c>
      <c r="BF177" s="157">
        <f t="shared" si="35"/>
        <v>0</v>
      </c>
      <c r="BG177" s="157">
        <f t="shared" si="36"/>
        <v>0</v>
      </c>
      <c r="BH177" s="157">
        <f t="shared" si="37"/>
        <v>0</v>
      </c>
      <c r="BI177" s="157">
        <f t="shared" si="38"/>
        <v>0</v>
      </c>
      <c r="BJ177" s="17" t="s">
        <v>88</v>
      </c>
      <c r="BK177" s="157">
        <f t="shared" si="39"/>
        <v>0</v>
      </c>
      <c r="BL177" s="17" t="s">
        <v>625</v>
      </c>
      <c r="BM177" s="156" t="s">
        <v>731</v>
      </c>
    </row>
    <row r="178" spans="2:65" s="1" customFormat="1" ht="16.5" customHeight="1">
      <c r="B178" s="143"/>
      <c r="C178" s="144" t="s">
        <v>527</v>
      </c>
      <c r="D178" s="144" t="s">
        <v>274</v>
      </c>
      <c r="E178" s="145" t="s">
        <v>2518</v>
      </c>
      <c r="F178" s="146" t="s">
        <v>2504</v>
      </c>
      <c r="G178" s="147" t="s">
        <v>344</v>
      </c>
      <c r="H178" s="148">
        <v>440</v>
      </c>
      <c r="I178" s="149"/>
      <c r="J178" s="150">
        <f t="shared" si="30"/>
        <v>0</v>
      </c>
      <c r="K178" s="151"/>
      <c r="L178" s="32"/>
      <c r="M178" s="152" t="s">
        <v>1</v>
      </c>
      <c r="N178" s="153" t="s">
        <v>41</v>
      </c>
      <c r="P178" s="154">
        <f t="shared" si="31"/>
        <v>0</v>
      </c>
      <c r="Q178" s="154">
        <v>0</v>
      </c>
      <c r="R178" s="154">
        <f t="shared" si="32"/>
        <v>0</v>
      </c>
      <c r="S178" s="154">
        <v>0</v>
      </c>
      <c r="T178" s="155">
        <f t="shared" si="33"/>
        <v>0</v>
      </c>
      <c r="AR178" s="156" t="s">
        <v>625</v>
      </c>
      <c r="AT178" s="156" t="s">
        <v>274</v>
      </c>
      <c r="AU178" s="156" t="s">
        <v>82</v>
      </c>
      <c r="AY178" s="17" t="s">
        <v>273</v>
      </c>
      <c r="BE178" s="157">
        <f t="shared" si="34"/>
        <v>0</v>
      </c>
      <c r="BF178" s="157">
        <f t="shared" si="35"/>
        <v>0</v>
      </c>
      <c r="BG178" s="157">
        <f t="shared" si="36"/>
        <v>0</v>
      </c>
      <c r="BH178" s="157">
        <f t="shared" si="37"/>
        <v>0</v>
      </c>
      <c r="BI178" s="157">
        <f t="shared" si="38"/>
        <v>0</v>
      </c>
      <c r="BJ178" s="17" t="s">
        <v>88</v>
      </c>
      <c r="BK178" s="157">
        <f t="shared" si="39"/>
        <v>0</v>
      </c>
      <c r="BL178" s="17" t="s">
        <v>625</v>
      </c>
      <c r="BM178" s="156" t="s">
        <v>740</v>
      </c>
    </row>
    <row r="179" spans="2:65" s="1" customFormat="1" ht="16.5" customHeight="1">
      <c r="B179" s="143"/>
      <c r="C179" s="144" t="s">
        <v>532</v>
      </c>
      <c r="D179" s="144" t="s">
        <v>274</v>
      </c>
      <c r="E179" s="145" t="s">
        <v>2519</v>
      </c>
      <c r="F179" s="146" t="s">
        <v>2506</v>
      </c>
      <c r="G179" s="147" t="s">
        <v>344</v>
      </c>
      <c r="H179" s="148">
        <v>10</v>
      </c>
      <c r="I179" s="149"/>
      <c r="J179" s="150">
        <f t="shared" si="30"/>
        <v>0</v>
      </c>
      <c r="K179" s="151"/>
      <c r="L179" s="32"/>
      <c r="M179" s="152" t="s">
        <v>1</v>
      </c>
      <c r="N179" s="153" t="s">
        <v>41</v>
      </c>
      <c r="P179" s="154">
        <f t="shared" si="31"/>
        <v>0</v>
      </c>
      <c r="Q179" s="154">
        <v>0</v>
      </c>
      <c r="R179" s="154">
        <f t="shared" si="32"/>
        <v>0</v>
      </c>
      <c r="S179" s="154">
        <v>0</v>
      </c>
      <c r="T179" s="155">
        <f t="shared" si="33"/>
        <v>0</v>
      </c>
      <c r="AR179" s="156" t="s">
        <v>625</v>
      </c>
      <c r="AT179" s="156" t="s">
        <v>274</v>
      </c>
      <c r="AU179" s="156" t="s">
        <v>82</v>
      </c>
      <c r="AY179" s="17" t="s">
        <v>273</v>
      </c>
      <c r="BE179" s="157">
        <f t="shared" si="34"/>
        <v>0</v>
      </c>
      <c r="BF179" s="157">
        <f t="shared" si="35"/>
        <v>0</v>
      </c>
      <c r="BG179" s="157">
        <f t="shared" si="36"/>
        <v>0</v>
      </c>
      <c r="BH179" s="157">
        <f t="shared" si="37"/>
        <v>0</v>
      </c>
      <c r="BI179" s="157">
        <f t="shared" si="38"/>
        <v>0</v>
      </c>
      <c r="BJ179" s="17" t="s">
        <v>88</v>
      </c>
      <c r="BK179" s="157">
        <f t="shared" si="39"/>
        <v>0</v>
      </c>
      <c r="BL179" s="17" t="s">
        <v>625</v>
      </c>
      <c r="BM179" s="156" t="s">
        <v>753</v>
      </c>
    </row>
    <row r="180" spans="2:65" s="1" customFormat="1" ht="24.2" customHeight="1">
      <c r="B180" s="143"/>
      <c r="C180" s="144" t="s">
        <v>536</v>
      </c>
      <c r="D180" s="144" t="s">
        <v>274</v>
      </c>
      <c r="E180" s="145" t="s">
        <v>2520</v>
      </c>
      <c r="F180" s="146" t="s">
        <v>2508</v>
      </c>
      <c r="G180" s="147" t="s">
        <v>318</v>
      </c>
      <c r="H180" s="148">
        <v>130</v>
      </c>
      <c r="I180" s="149"/>
      <c r="J180" s="150">
        <f t="shared" si="30"/>
        <v>0</v>
      </c>
      <c r="K180" s="151"/>
      <c r="L180" s="32"/>
      <c r="M180" s="152" t="s">
        <v>1</v>
      </c>
      <c r="N180" s="153" t="s">
        <v>41</v>
      </c>
      <c r="P180" s="154">
        <f t="shared" si="31"/>
        <v>0</v>
      </c>
      <c r="Q180" s="154">
        <v>0</v>
      </c>
      <c r="R180" s="154">
        <f t="shared" si="32"/>
        <v>0</v>
      </c>
      <c r="S180" s="154">
        <v>0</v>
      </c>
      <c r="T180" s="155">
        <f t="shared" si="33"/>
        <v>0</v>
      </c>
      <c r="AR180" s="156" t="s">
        <v>625</v>
      </c>
      <c r="AT180" s="156" t="s">
        <v>274</v>
      </c>
      <c r="AU180" s="156" t="s">
        <v>82</v>
      </c>
      <c r="AY180" s="17" t="s">
        <v>273</v>
      </c>
      <c r="BE180" s="157">
        <f t="shared" si="34"/>
        <v>0</v>
      </c>
      <c r="BF180" s="157">
        <f t="shared" si="35"/>
        <v>0</v>
      </c>
      <c r="BG180" s="157">
        <f t="shared" si="36"/>
        <v>0</v>
      </c>
      <c r="BH180" s="157">
        <f t="shared" si="37"/>
        <v>0</v>
      </c>
      <c r="BI180" s="157">
        <f t="shared" si="38"/>
        <v>0</v>
      </c>
      <c r="BJ180" s="17" t="s">
        <v>88</v>
      </c>
      <c r="BK180" s="157">
        <f t="shared" si="39"/>
        <v>0</v>
      </c>
      <c r="BL180" s="17" t="s">
        <v>625</v>
      </c>
      <c r="BM180" s="156" t="s">
        <v>763</v>
      </c>
    </row>
    <row r="181" spans="2:65" s="1" customFormat="1" ht="16.5" customHeight="1">
      <c r="B181" s="143"/>
      <c r="C181" s="144" t="s">
        <v>540</v>
      </c>
      <c r="D181" s="144" t="s">
        <v>274</v>
      </c>
      <c r="E181" s="145" t="s">
        <v>2521</v>
      </c>
      <c r="F181" s="146" t="s">
        <v>2522</v>
      </c>
      <c r="G181" s="147" t="s">
        <v>318</v>
      </c>
      <c r="H181" s="148">
        <v>37</v>
      </c>
      <c r="I181" s="149"/>
      <c r="J181" s="150">
        <f t="shared" si="30"/>
        <v>0</v>
      </c>
      <c r="K181" s="151"/>
      <c r="L181" s="32"/>
      <c r="M181" s="152" t="s">
        <v>1</v>
      </c>
      <c r="N181" s="153" t="s">
        <v>41</v>
      </c>
      <c r="P181" s="154">
        <f t="shared" si="31"/>
        <v>0</v>
      </c>
      <c r="Q181" s="154">
        <v>0</v>
      </c>
      <c r="R181" s="154">
        <f t="shared" si="32"/>
        <v>0</v>
      </c>
      <c r="S181" s="154">
        <v>0</v>
      </c>
      <c r="T181" s="155">
        <f t="shared" si="33"/>
        <v>0</v>
      </c>
      <c r="AR181" s="156" t="s">
        <v>625</v>
      </c>
      <c r="AT181" s="156" t="s">
        <v>274</v>
      </c>
      <c r="AU181" s="156" t="s">
        <v>82</v>
      </c>
      <c r="AY181" s="17" t="s">
        <v>273</v>
      </c>
      <c r="BE181" s="157">
        <f t="shared" si="34"/>
        <v>0</v>
      </c>
      <c r="BF181" s="157">
        <f t="shared" si="35"/>
        <v>0</v>
      </c>
      <c r="BG181" s="157">
        <f t="shared" si="36"/>
        <v>0</v>
      </c>
      <c r="BH181" s="157">
        <f t="shared" si="37"/>
        <v>0</v>
      </c>
      <c r="BI181" s="157">
        <f t="shared" si="38"/>
        <v>0</v>
      </c>
      <c r="BJ181" s="17" t="s">
        <v>88</v>
      </c>
      <c r="BK181" s="157">
        <f t="shared" si="39"/>
        <v>0</v>
      </c>
      <c r="BL181" s="17" t="s">
        <v>625</v>
      </c>
      <c r="BM181" s="156" t="s">
        <v>775</v>
      </c>
    </row>
    <row r="182" spans="2:65" s="1" customFormat="1" ht="16.5" customHeight="1">
      <c r="B182" s="143"/>
      <c r="C182" s="144" t="s">
        <v>544</v>
      </c>
      <c r="D182" s="144" t="s">
        <v>274</v>
      </c>
      <c r="E182" s="145" t="s">
        <v>2523</v>
      </c>
      <c r="F182" s="146" t="s">
        <v>2524</v>
      </c>
      <c r="G182" s="147" t="s">
        <v>344</v>
      </c>
      <c r="H182" s="148">
        <v>190</v>
      </c>
      <c r="I182" s="149"/>
      <c r="J182" s="150">
        <f t="shared" si="30"/>
        <v>0</v>
      </c>
      <c r="K182" s="151"/>
      <c r="L182" s="32"/>
      <c r="M182" s="152" t="s">
        <v>1</v>
      </c>
      <c r="N182" s="153" t="s">
        <v>41</v>
      </c>
      <c r="P182" s="154">
        <f t="shared" si="31"/>
        <v>0</v>
      </c>
      <c r="Q182" s="154">
        <v>0</v>
      </c>
      <c r="R182" s="154">
        <f t="shared" si="32"/>
        <v>0</v>
      </c>
      <c r="S182" s="154">
        <v>0</v>
      </c>
      <c r="T182" s="155">
        <f t="shared" si="33"/>
        <v>0</v>
      </c>
      <c r="AR182" s="156" t="s">
        <v>625</v>
      </c>
      <c r="AT182" s="156" t="s">
        <v>274</v>
      </c>
      <c r="AU182" s="156" t="s">
        <v>82</v>
      </c>
      <c r="AY182" s="17" t="s">
        <v>273</v>
      </c>
      <c r="BE182" s="157">
        <f t="shared" si="34"/>
        <v>0</v>
      </c>
      <c r="BF182" s="157">
        <f t="shared" si="35"/>
        <v>0</v>
      </c>
      <c r="BG182" s="157">
        <f t="shared" si="36"/>
        <v>0</v>
      </c>
      <c r="BH182" s="157">
        <f t="shared" si="37"/>
        <v>0</v>
      </c>
      <c r="BI182" s="157">
        <f t="shared" si="38"/>
        <v>0</v>
      </c>
      <c r="BJ182" s="17" t="s">
        <v>88</v>
      </c>
      <c r="BK182" s="157">
        <f t="shared" si="39"/>
        <v>0</v>
      </c>
      <c r="BL182" s="17" t="s">
        <v>625</v>
      </c>
      <c r="BM182" s="156" t="s">
        <v>787</v>
      </c>
    </row>
    <row r="183" spans="2:65" s="1" customFormat="1" ht="16.5" customHeight="1">
      <c r="B183" s="143"/>
      <c r="C183" s="144" t="s">
        <v>550</v>
      </c>
      <c r="D183" s="144" t="s">
        <v>274</v>
      </c>
      <c r="E183" s="145" t="s">
        <v>2525</v>
      </c>
      <c r="F183" s="146" t="s">
        <v>2526</v>
      </c>
      <c r="G183" s="147" t="s">
        <v>2241</v>
      </c>
      <c r="H183" s="148">
        <v>1</v>
      </c>
      <c r="I183" s="149"/>
      <c r="J183" s="150">
        <f t="shared" si="30"/>
        <v>0</v>
      </c>
      <c r="K183" s="151"/>
      <c r="L183" s="32"/>
      <c r="M183" s="152" t="s">
        <v>1</v>
      </c>
      <c r="N183" s="153" t="s">
        <v>41</v>
      </c>
      <c r="P183" s="154">
        <f t="shared" si="31"/>
        <v>0</v>
      </c>
      <c r="Q183" s="154">
        <v>0</v>
      </c>
      <c r="R183" s="154">
        <f t="shared" si="32"/>
        <v>0</v>
      </c>
      <c r="S183" s="154">
        <v>0</v>
      </c>
      <c r="T183" s="155">
        <f t="shared" si="33"/>
        <v>0</v>
      </c>
      <c r="AR183" s="156" t="s">
        <v>625</v>
      </c>
      <c r="AT183" s="156" t="s">
        <v>274</v>
      </c>
      <c r="AU183" s="156" t="s">
        <v>82</v>
      </c>
      <c r="AY183" s="17" t="s">
        <v>273</v>
      </c>
      <c r="BE183" s="157">
        <f t="shared" si="34"/>
        <v>0</v>
      </c>
      <c r="BF183" s="157">
        <f t="shared" si="35"/>
        <v>0</v>
      </c>
      <c r="BG183" s="157">
        <f t="shared" si="36"/>
        <v>0</v>
      </c>
      <c r="BH183" s="157">
        <f t="shared" si="37"/>
        <v>0</v>
      </c>
      <c r="BI183" s="157">
        <f t="shared" si="38"/>
        <v>0</v>
      </c>
      <c r="BJ183" s="17" t="s">
        <v>88</v>
      </c>
      <c r="BK183" s="157">
        <f t="shared" si="39"/>
        <v>0</v>
      </c>
      <c r="BL183" s="17" t="s">
        <v>625</v>
      </c>
      <c r="BM183" s="156" t="s">
        <v>798</v>
      </c>
    </row>
    <row r="184" spans="2:65" s="1" customFormat="1" ht="16.5" customHeight="1">
      <c r="B184" s="143"/>
      <c r="C184" s="144" t="s">
        <v>554</v>
      </c>
      <c r="D184" s="144" t="s">
        <v>274</v>
      </c>
      <c r="E184" s="145" t="s">
        <v>2527</v>
      </c>
      <c r="F184" s="146" t="s">
        <v>2528</v>
      </c>
      <c r="G184" s="147" t="s">
        <v>2241</v>
      </c>
      <c r="H184" s="148">
        <v>1</v>
      </c>
      <c r="I184" s="149"/>
      <c r="J184" s="150">
        <f t="shared" si="30"/>
        <v>0</v>
      </c>
      <c r="K184" s="151"/>
      <c r="L184" s="32"/>
      <c r="M184" s="152" t="s">
        <v>1</v>
      </c>
      <c r="N184" s="153" t="s">
        <v>41</v>
      </c>
      <c r="P184" s="154">
        <f t="shared" si="31"/>
        <v>0</v>
      </c>
      <c r="Q184" s="154">
        <v>0</v>
      </c>
      <c r="R184" s="154">
        <f t="shared" si="32"/>
        <v>0</v>
      </c>
      <c r="S184" s="154">
        <v>0</v>
      </c>
      <c r="T184" s="155">
        <f t="shared" si="33"/>
        <v>0</v>
      </c>
      <c r="AR184" s="156" t="s">
        <v>625</v>
      </c>
      <c r="AT184" s="156" t="s">
        <v>274</v>
      </c>
      <c r="AU184" s="156" t="s">
        <v>82</v>
      </c>
      <c r="AY184" s="17" t="s">
        <v>273</v>
      </c>
      <c r="BE184" s="157">
        <f t="shared" si="34"/>
        <v>0</v>
      </c>
      <c r="BF184" s="157">
        <f t="shared" si="35"/>
        <v>0</v>
      </c>
      <c r="BG184" s="157">
        <f t="shared" si="36"/>
        <v>0</v>
      </c>
      <c r="BH184" s="157">
        <f t="shared" si="37"/>
        <v>0</v>
      </c>
      <c r="BI184" s="157">
        <f t="shared" si="38"/>
        <v>0</v>
      </c>
      <c r="BJ184" s="17" t="s">
        <v>88</v>
      </c>
      <c r="BK184" s="157">
        <f t="shared" si="39"/>
        <v>0</v>
      </c>
      <c r="BL184" s="17" t="s">
        <v>625</v>
      </c>
      <c r="BM184" s="156" t="s">
        <v>802</v>
      </c>
    </row>
    <row r="185" spans="2:65" s="1" customFormat="1" ht="16.5" customHeight="1">
      <c r="B185" s="143"/>
      <c r="C185" s="144" t="s">
        <v>556</v>
      </c>
      <c r="D185" s="144" t="s">
        <v>274</v>
      </c>
      <c r="E185" s="145" t="s">
        <v>2529</v>
      </c>
      <c r="F185" s="146" t="s">
        <v>2530</v>
      </c>
      <c r="G185" s="147" t="s">
        <v>2241</v>
      </c>
      <c r="H185" s="148">
        <v>1</v>
      </c>
      <c r="I185" s="149"/>
      <c r="J185" s="150">
        <f t="shared" si="30"/>
        <v>0</v>
      </c>
      <c r="K185" s="151"/>
      <c r="L185" s="32"/>
      <c r="M185" s="152" t="s">
        <v>1</v>
      </c>
      <c r="N185" s="153" t="s">
        <v>41</v>
      </c>
      <c r="P185" s="154">
        <f t="shared" si="31"/>
        <v>0</v>
      </c>
      <c r="Q185" s="154">
        <v>0</v>
      </c>
      <c r="R185" s="154">
        <f t="shared" si="32"/>
        <v>0</v>
      </c>
      <c r="S185" s="154">
        <v>0</v>
      </c>
      <c r="T185" s="155">
        <f t="shared" si="33"/>
        <v>0</v>
      </c>
      <c r="AR185" s="156" t="s">
        <v>625</v>
      </c>
      <c r="AT185" s="156" t="s">
        <v>274</v>
      </c>
      <c r="AU185" s="156" t="s">
        <v>82</v>
      </c>
      <c r="AY185" s="17" t="s">
        <v>273</v>
      </c>
      <c r="BE185" s="157">
        <f t="shared" si="34"/>
        <v>0</v>
      </c>
      <c r="BF185" s="157">
        <f t="shared" si="35"/>
        <v>0</v>
      </c>
      <c r="BG185" s="157">
        <f t="shared" si="36"/>
        <v>0</v>
      </c>
      <c r="BH185" s="157">
        <f t="shared" si="37"/>
        <v>0</v>
      </c>
      <c r="BI185" s="157">
        <f t="shared" si="38"/>
        <v>0</v>
      </c>
      <c r="BJ185" s="17" t="s">
        <v>88</v>
      </c>
      <c r="BK185" s="157">
        <f t="shared" si="39"/>
        <v>0</v>
      </c>
      <c r="BL185" s="17" t="s">
        <v>625</v>
      </c>
      <c r="BM185" s="156" t="s">
        <v>809</v>
      </c>
    </row>
    <row r="186" spans="2:65" s="1" customFormat="1" ht="16.5" customHeight="1">
      <c r="B186" s="143"/>
      <c r="C186" s="144" t="s">
        <v>559</v>
      </c>
      <c r="D186" s="144" t="s">
        <v>274</v>
      </c>
      <c r="E186" s="145" t="s">
        <v>2531</v>
      </c>
      <c r="F186" s="146" t="s">
        <v>2532</v>
      </c>
      <c r="G186" s="147" t="s">
        <v>2241</v>
      </c>
      <c r="H186" s="148">
        <v>1</v>
      </c>
      <c r="I186" s="149"/>
      <c r="J186" s="150">
        <f t="shared" si="30"/>
        <v>0</v>
      </c>
      <c r="K186" s="151"/>
      <c r="L186" s="32"/>
      <c r="M186" s="152" t="s">
        <v>1</v>
      </c>
      <c r="N186" s="153" t="s">
        <v>41</v>
      </c>
      <c r="P186" s="154">
        <f t="shared" si="31"/>
        <v>0</v>
      </c>
      <c r="Q186" s="154">
        <v>0</v>
      </c>
      <c r="R186" s="154">
        <f t="shared" si="32"/>
        <v>0</v>
      </c>
      <c r="S186" s="154">
        <v>0</v>
      </c>
      <c r="T186" s="155">
        <f t="shared" si="33"/>
        <v>0</v>
      </c>
      <c r="AR186" s="156" t="s">
        <v>625</v>
      </c>
      <c r="AT186" s="156" t="s">
        <v>274</v>
      </c>
      <c r="AU186" s="156" t="s">
        <v>82</v>
      </c>
      <c r="AY186" s="17" t="s">
        <v>273</v>
      </c>
      <c r="BE186" s="157">
        <f t="shared" si="34"/>
        <v>0</v>
      </c>
      <c r="BF186" s="157">
        <f t="shared" si="35"/>
        <v>0</v>
      </c>
      <c r="BG186" s="157">
        <f t="shared" si="36"/>
        <v>0</v>
      </c>
      <c r="BH186" s="157">
        <f t="shared" si="37"/>
        <v>0</v>
      </c>
      <c r="BI186" s="157">
        <f t="shared" si="38"/>
        <v>0</v>
      </c>
      <c r="BJ186" s="17" t="s">
        <v>88</v>
      </c>
      <c r="BK186" s="157">
        <f t="shared" si="39"/>
        <v>0</v>
      </c>
      <c r="BL186" s="17" t="s">
        <v>625</v>
      </c>
      <c r="BM186" s="156" t="s">
        <v>819</v>
      </c>
    </row>
    <row r="187" spans="2:65" s="1" customFormat="1" ht="16.5" customHeight="1">
      <c r="B187" s="143"/>
      <c r="C187" s="144" t="s">
        <v>563</v>
      </c>
      <c r="D187" s="144" t="s">
        <v>274</v>
      </c>
      <c r="E187" s="145" t="s">
        <v>2533</v>
      </c>
      <c r="F187" s="146" t="s">
        <v>2534</v>
      </c>
      <c r="G187" s="147" t="s">
        <v>2241</v>
      </c>
      <c r="H187" s="148">
        <v>5</v>
      </c>
      <c r="I187" s="149"/>
      <c r="J187" s="150">
        <f t="shared" si="30"/>
        <v>0</v>
      </c>
      <c r="K187" s="151"/>
      <c r="L187" s="32"/>
      <c r="M187" s="152" t="s">
        <v>1</v>
      </c>
      <c r="N187" s="153" t="s">
        <v>41</v>
      </c>
      <c r="P187" s="154">
        <f t="shared" si="31"/>
        <v>0</v>
      </c>
      <c r="Q187" s="154">
        <v>0</v>
      </c>
      <c r="R187" s="154">
        <f t="shared" si="32"/>
        <v>0</v>
      </c>
      <c r="S187" s="154">
        <v>0</v>
      </c>
      <c r="T187" s="155">
        <f t="shared" si="33"/>
        <v>0</v>
      </c>
      <c r="AR187" s="156" t="s">
        <v>625</v>
      </c>
      <c r="AT187" s="156" t="s">
        <v>274</v>
      </c>
      <c r="AU187" s="156" t="s">
        <v>82</v>
      </c>
      <c r="AY187" s="17" t="s">
        <v>273</v>
      </c>
      <c r="BE187" s="157">
        <f t="shared" si="34"/>
        <v>0</v>
      </c>
      <c r="BF187" s="157">
        <f t="shared" si="35"/>
        <v>0</v>
      </c>
      <c r="BG187" s="157">
        <f t="shared" si="36"/>
        <v>0</v>
      </c>
      <c r="BH187" s="157">
        <f t="shared" si="37"/>
        <v>0</v>
      </c>
      <c r="BI187" s="157">
        <f t="shared" si="38"/>
        <v>0</v>
      </c>
      <c r="BJ187" s="17" t="s">
        <v>88</v>
      </c>
      <c r="BK187" s="157">
        <f t="shared" si="39"/>
        <v>0</v>
      </c>
      <c r="BL187" s="17" t="s">
        <v>625</v>
      </c>
      <c r="BM187" s="156" t="s">
        <v>830</v>
      </c>
    </row>
    <row r="188" spans="2:65" s="1" customFormat="1" ht="24.2" customHeight="1">
      <c r="B188" s="143"/>
      <c r="C188" s="144" t="s">
        <v>567</v>
      </c>
      <c r="D188" s="144" t="s">
        <v>274</v>
      </c>
      <c r="E188" s="145" t="s">
        <v>2535</v>
      </c>
      <c r="F188" s="146" t="s">
        <v>2536</v>
      </c>
      <c r="G188" s="147" t="s">
        <v>2241</v>
      </c>
      <c r="H188" s="148">
        <v>300</v>
      </c>
      <c r="I188" s="149"/>
      <c r="J188" s="150">
        <f t="shared" si="30"/>
        <v>0</v>
      </c>
      <c r="K188" s="151"/>
      <c r="L188" s="32"/>
      <c r="M188" s="206" t="s">
        <v>1</v>
      </c>
      <c r="N188" s="207" t="s">
        <v>41</v>
      </c>
      <c r="O188" s="208"/>
      <c r="P188" s="209">
        <f t="shared" si="31"/>
        <v>0</v>
      </c>
      <c r="Q188" s="209">
        <v>0</v>
      </c>
      <c r="R188" s="209">
        <f t="shared" si="32"/>
        <v>0</v>
      </c>
      <c r="S188" s="209">
        <v>0</v>
      </c>
      <c r="T188" s="210">
        <f t="shared" si="33"/>
        <v>0</v>
      </c>
      <c r="AR188" s="156" t="s">
        <v>625</v>
      </c>
      <c r="AT188" s="156" t="s">
        <v>274</v>
      </c>
      <c r="AU188" s="156" t="s">
        <v>82</v>
      </c>
      <c r="AY188" s="17" t="s">
        <v>273</v>
      </c>
      <c r="BE188" s="157">
        <f t="shared" si="34"/>
        <v>0</v>
      </c>
      <c r="BF188" s="157">
        <f t="shared" si="35"/>
        <v>0</v>
      </c>
      <c r="BG188" s="157">
        <f t="shared" si="36"/>
        <v>0</v>
      </c>
      <c r="BH188" s="157">
        <f t="shared" si="37"/>
        <v>0</v>
      </c>
      <c r="BI188" s="157">
        <f t="shared" si="38"/>
        <v>0</v>
      </c>
      <c r="BJ188" s="17" t="s">
        <v>88</v>
      </c>
      <c r="BK188" s="157">
        <f t="shared" si="39"/>
        <v>0</v>
      </c>
      <c r="BL188" s="17" t="s">
        <v>625</v>
      </c>
      <c r="BM188" s="156" t="s">
        <v>843</v>
      </c>
    </row>
    <row r="189" spans="2:65" s="1" customFormat="1" ht="6.95" customHeight="1">
      <c r="B189" s="47"/>
      <c r="C189" s="48"/>
      <c r="D189" s="48"/>
      <c r="E189" s="48"/>
      <c r="F189" s="48"/>
      <c r="G189" s="48"/>
      <c r="H189" s="48"/>
      <c r="I189" s="48"/>
      <c r="J189" s="48"/>
      <c r="K189" s="48"/>
      <c r="L189" s="32"/>
    </row>
  </sheetData>
  <autoFilter ref="C129:K188" xr:uid="{00000000-0009-0000-0000-000005000000}"/>
  <mergeCells count="15">
    <mergeCell ref="E116:H116"/>
    <mergeCell ref="E120:H120"/>
    <mergeCell ref="E118:H118"/>
    <mergeCell ref="E122:H12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33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7" t="s">
        <v>108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137</v>
      </c>
      <c r="L4" s="20"/>
      <c r="M4" s="97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26.25" customHeight="1">
      <c r="B7" s="20"/>
      <c r="E7" s="268" t="str">
        <f>'Rekapitulácia stavby'!K6</f>
        <v>G    Banská Bystrica - KC, stavebné úpravy- vypracovanie podkladovej štúdie verejnej práce</v>
      </c>
      <c r="F7" s="269"/>
      <c r="G7" s="269"/>
      <c r="H7" s="269"/>
      <c r="L7" s="20"/>
    </row>
    <row r="8" spans="2:46" ht="12.75">
      <c r="B8" s="20"/>
      <c r="D8" s="27" t="s">
        <v>146</v>
      </c>
      <c r="L8" s="20"/>
    </row>
    <row r="9" spans="2:46" ht="16.5" customHeight="1">
      <c r="B9" s="20"/>
      <c r="E9" s="268" t="s">
        <v>149</v>
      </c>
      <c r="F9" s="241"/>
      <c r="G9" s="241"/>
      <c r="H9" s="241"/>
      <c r="L9" s="20"/>
    </row>
    <row r="10" spans="2:46" ht="12" customHeight="1">
      <c r="B10" s="20"/>
      <c r="D10" s="27" t="s">
        <v>152</v>
      </c>
      <c r="L10" s="20"/>
    </row>
    <row r="11" spans="2:46" s="1" customFormat="1" ht="16.5" customHeight="1">
      <c r="B11" s="32"/>
      <c r="E11" s="230" t="s">
        <v>2437</v>
      </c>
      <c r="F11" s="267"/>
      <c r="G11" s="267"/>
      <c r="H11" s="267"/>
      <c r="L11" s="32"/>
    </row>
    <row r="12" spans="2:46" s="1" customFormat="1" ht="12" customHeight="1">
      <c r="B12" s="32"/>
      <c r="D12" s="27" t="s">
        <v>2438</v>
      </c>
      <c r="L12" s="32"/>
    </row>
    <row r="13" spans="2:46" s="1" customFormat="1" ht="16.5" customHeight="1">
      <c r="B13" s="32"/>
      <c r="E13" s="266" t="s">
        <v>2537</v>
      </c>
      <c r="F13" s="267"/>
      <c r="G13" s="267"/>
      <c r="H13" s="267"/>
      <c r="L13" s="32"/>
    </row>
    <row r="14" spans="2:46" s="1" customFormat="1">
      <c r="B14" s="32"/>
      <c r="L14" s="32"/>
    </row>
    <row r="15" spans="2:46" s="1" customFormat="1" ht="12" customHeight="1">
      <c r="B15" s="32"/>
      <c r="D15" s="27" t="s">
        <v>16</v>
      </c>
      <c r="F15" s="25" t="s">
        <v>1</v>
      </c>
      <c r="I15" s="27" t="s">
        <v>17</v>
      </c>
      <c r="J15" s="25" t="s">
        <v>1</v>
      </c>
      <c r="L15" s="32"/>
    </row>
    <row r="16" spans="2:46" s="1" customFormat="1" ht="12" customHeight="1">
      <c r="B16" s="32"/>
      <c r="D16" s="27" t="s">
        <v>18</v>
      </c>
      <c r="F16" s="25" t="s">
        <v>19</v>
      </c>
      <c r="I16" s="27" t="s">
        <v>20</v>
      </c>
      <c r="J16" s="55" t="str">
        <f>'Rekapitulácia stavby'!AN8</f>
        <v>3. 12. 2025</v>
      </c>
      <c r="L16" s="32"/>
    </row>
    <row r="17" spans="2:12" s="1" customFormat="1" ht="10.9" customHeight="1">
      <c r="B17" s="32"/>
      <c r="L17" s="32"/>
    </row>
    <row r="18" spans="2:12" s="1" customFormat="1" ht="12" customHeight="1">
      <c r="B18" s="32"/>
      <c r="D18" s="27" t="s">
        <v>22</v>
      </c>
      <c r="I18" s="27" t="s">
        <v>23</v>
      </c>
      <c r="J18" s="25" t="s">
        <v>1</v>
      </c>
      <c r="L18" s="32"/>
    </row>
    <row r="19" spans="2:12" s="1" customFormat="1" ht="18" customHeight="1">
      <c r="B19" s="32"/>
      <c r="E19" s="25" t="s">
        <v>24</v>
      </c>
      <c r="I19" s="27" t="s">
        <v>25</v>
      </c>
      <c r="J19" s="25" t="s">
        <v>1</v>
      </c>
      <c r="L19" s="32"/>
    </row>
    <row r="20" spans="2:12" s="1" customFormat="1" ht="6.95" customHeight="1">
      <c r="B20" s="32"/>
      <c r="L20" s="32"/>
    </row>
    <row r="21" spans="2:12" s="1" customFormat="1" ht="12" customHeight="1">
      <c r="B21" s="32"/>
      <c r="D21" s="27" t="s">
        <v>26</v>
      </c>
      <c r="I21" s="27" t="s">
        <v>23</v>
      </c>
      <c r="J21" s="28" t="str">
        <f>'Rekapitulácia stavby'!AN13</f>
        <v>Vyplň údaj</v>
      </c>
      <c r="L21" s="32"/>
    </row>
    <row r="22" spans="2:12" s="1" customFormat="1" ht="18" customHeight="1">
      <c r="B22" s="32"/>
      <c r="E22" s="270" t="str">
        <f>'Rekapitulácia stavby'!E14</f>
        <v>Vyplň údaj</v>
      </c>
      <c r="F22" s="253"/>
      <c r="G22" s="253"/>
      <c r="H22" s="253"/>
      <c r="I22" s="27" t="s">
        <v>25</v>
      </c>
      <c r="J22" s="28" t="str">
        <f>'Rekapitulácia stavby'!AN14</f>
        <v>Vyplň údaj</v>
      </c>
      <c r="L22" s="32"/>
    </row>
    <row r="23" spans="2:12" s="1" customFormat="1" ht="6.95" customHeight="1">
      <c r="B23" s="32"/>
      <c r="L23" s="32"/>
    </row>
    <row r="24" spans="2:12" s="1" customFormat="1" ht="12" customHeight="1">
      <c r="B24" s="32"/>
      <c r="D24" s="27" t="s">
        <v>28</v>
      </c>
      <c r="I24" s="27" t="s">
        <v>23</v>
      </c>
      <c r="J24" s="25" t="s">
        <v>29</v>
      </c>
      <c r="L24" s="32"/>
    </row>
    <row r="25" spans="2:12" s="1" customFormat="1" ht="18" customHeight="1">
      <c r="B25" s="32"/>
      <c r="E25" s="25" t="s">
        <v>30</v>
      </c>
      <c r="I25" s="27" t="s">
        <v>25</v>
      </c>
      <c r="J25" s="25" t="s">
        <v>31</v>
      </c>
      <c r="L25" s="32"/>
    </row>
    <row r="26" spans="2:12" s="1" customFormat="1" ht="6.95" customHeight="1">
      <c r="B26" s="32"/>
      <c r="L26" s="32"/>
    </row>
    <row r="27" spans="2:12" s="1" customFormat="1" ht="12" customHeight="1">
      <c r="B27" s="32"/>
      <c r="D27" s="27" t="s">
        <v>33</v>
      </c>
      <c r="I27" s="27" t="s">
        <v>23</v>
      </c>
      <c r="J27" s="25" t="str">
        <f>IF('Rekapitulácia stavby'!AN19="","",'Rekapitulácia stavby'!AN19)</f>
        <v/>
      </c>
      <c r="L27" s="32"/>
    </row>
    <row r="28" spans="2:12" s="1" customFormat="1" ht="18" customHeight="1">
      <c r="B28" s="32"/>
      <c r="E28" s="25" t="str">
        <f>IF('Rekapitulácia stavby'!E20="","",'Rekapitulácia stavby'!E20)</f>
        <v xml:space="preserve"> </v>
      </c>
      <c r="I28" s="27" t="s">
        <v>25</v>
      </c>
      <c r="J28" s="25" t="str">
        <f>IF('Rekapitulácia stavby'!AN20="","",'Rekapitulácia stavby'!AN20)</f>
        <v/>
      </c>
      <c r="L28" s="32"/>
    </row>
    <row r="29" spans="2:12" s="1" customFormat="1" ht="6.95" customHeight="1">
      <c r="B29" s="32"/>
      <c r="L29" s="32"/>
    </row>
    <row r="30" spans="2:12" s="1" customFormat="1" ht="12" customHeight="1">
      <c r="B30" s="32"/>
      <c r="D30" s="27" t="s">
        <v>34</v>
      </c>
      <c r="L30" s="32"/>
    </row>
    <row r="31" spans="2:12" s="7" customFormat="1" ht="16.5" customHeight="1">
      <c r="B31" s="98"/>
      <c r="E31" s="257" t="s">
        <v>1</v>
      </c>
      <c r="F31" s="257"/>
      <c r="G31" s="257"/>
      <c r="H31" s="257"/>
      <c r="L31" s="98"/>
    </row>
    <row r="32" spans="2:12" s="1" customFormat="1" ht="6.95" customHeight="1">
      <c r="B32" s="32"/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25.35" customHeight="1">
      <c r="B34" s="32"/>
      <c r="D34" s="100" t="s">
        <v>35</v>
      </c>
      <c r="J34" s="69">
        <f>ROUND(J124, 2)</f>
        <v>0</v>
      </c>
      <c r="L34" s="32"/>
    </row>
    <row r="35" spans="2:12" s="1" customFormat="1" ht="6.95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4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45" customHeight="1">
      <c r="B37" s="32"/>
      <c r="D37" s="58" t="s">
        <v>39</v>
      </c>
      <c r="E37" s="37" t="s">
        <v>40</v>
      </c>
      <c r="F37" s="101">
        <f>ROUND((SUM(BE124:BE132)),  2)</f>
        <v>0</v>
      </c>
      <c r="G37" s="102"/>
      <c r="H37" s="102"/>
      <c r="I37" s="103">
        <v>0.23</v>
      </c>
      <c r="J37" s="101">
        <f>ROUND(((SUM(BE124:BE132))*I37),  2)</f>
        <v>0</v>
      </c>
      <c r="L37" s="32"/>
    </row>
    <row r="38" spans="2:12" s="1" customFormat="1" ht="14.45" customHeight="1">
      <c r="B38" s="32"/>
      <c r="E38" s="37" t="s">
        <v>41</v>
      </c>
      <c r="F38" s="101">
        <f>ROUND((SUM(BF124:BF132)),  2)</f>
        <v>0</v>
      </c>
      <c r="G38" s="102"/>
      <c r="H38" s="102"/>
      <c r="I38" s="103">
        <v>0.23</v>
      </c>
      <c r="J38" s="101">
        <f>ROUND(((SUM(BF124:BF132))*I38),  2)</f>
        <v>0</v>
      </c>
      <c r="L38" s="32"/>
    </row>
    <row r="39" spans="2:12" s="1" customFormat="1" ht="14.45" hidden="1" customHeight="1">
      <c r="B39" s="32"/>
      <c r="E39" s="27" t="s">
        <v>42</v>
      </c>
      <c r="F39" s="89">
        <f>ROUND((SUM(BG124:BG132)),  2)</f>
        <v>0</v>
      </c>
      <c r="I39" s="104">
        <v>0.23</v>
      </c>
      <c r="J39" s="89">
        <f>0</f>
        <v>0</v>
      </c>
      <c r="L39" s="32"/>
    </row>
    <row r="40" spans="2:12" s="1" customFormat="1" ht="14.45" hidden="1" customHeight="1">
      <c r="B40" s="32"/>
      <c r="E40" s="27" t="s">
        <v>43</v>
      </c>
      <c r="F40" s="89">
        <f>ROUND((SUM(BH124:BH132)),  2)</f>
        <v>0</v>
      </c>
      <c r="I40" s="104">
        <v>0.23</v>
      </c>
      <c r="J40" s="89">
        <f>0</f>
        <v>0</v>
      </c>
      <c r="L40" s="32"/>
    </row>
    <row r="41" spans="2:12" s="1" customFormat="1" ht="14.45" hidden="1" customHeight="1">
      <c r="B41" s="32"/>
      <c r="E41" s="37" t="s">
        <v>44</v>
      </c>
      <c r="F41" s="101">
        <f>ROUND((SUM(BI124:BI132)), 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6.95" customHeight="1">
      <c r="B42" s="32"/>
      <c r="L42" s="32"/>
    </row>
    <row r="43" spans="2:12" s="1" customFormat="1" ht="25.35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45" customHeight="1">
      <c r="B44" s="32"/>
      <c r="L44" s="32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231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14</v>
      </c>
      <c r="L84" s="32"/>
    </row>
    <row r="85" spans="2:12" s="1" customFormat="1" ht="26.25" customHeight="1">
      <c r="B85" s="32"/>
      <c r="E85" s="268" t="str">
        <f>E7</f>
        <v>G    Banská Bystrica - KC, stavebné úpravy- vypracovanie podkladovej štúdie verejnej práce</v>
      </c>
      <c r="F85" s="269"/>
      <c r="G85" s="269"/>
      <c r="H85" s="269"/>
      <c r="L85" s="32"/>
    </row>
    <row r="86" spans="2:12" ht="12" customHeight="1">
      <c r="B86" s="20"/>
      <c r="C86" s="27" t="s">
        <v>146</v>
      </c>
      <c r="L86" s="20"/>
    </row>
    <row r="87" spans="2:12" ht="16.5" customHeight="1">
      <c r="B87" s="20"/>
      <c r="E87" s="268" t="s">
        <v>149</v>
      </c>
      <c r="F87" s="241"/>
      <c r="G87" s="241"/>
      <c r="H87" s="241"/>
      <c r="L87" s="20"/>
    </row>
    <row r="88" spans="2:12" ht="12" customHeight="1">
      <c r="B88" s="20"/>
      <c r="C88" s="27" t="s">
        <v>152</v>
      </c>
      <c r="L88" s="20"/>
    </row>
    <row r="89" spans="2:12" s="1" customFormat="1" ht="16.5" customHeight="1">
      <c r="B89" s="32"/>
      <c r="E89" s="230" t="s">
        <v>2437</v>
      </c>
      <c r="F89" s="267"/>
      <c r="G89" s="267"/>
      <c r="H89" s="267"/>
      <c r="L89" s="32"/>
    </row>
    <row r="90" spans="2:12" s="1" customFormat="1" ht="12" customHeight="1">
      <c r="B90" s="32"/>
      <c r="C90" s="27" t="s">
        <v>2438</v>
      </c>
      <c r="L90" s="32"/>
    </row>
    <row r="91" spans="2:12" s="1" customFormat="1" ht="16.5" customHeight="1">
      <c r="B91" s="32"/>
      <c r="E91" s="266" t="str">
        <f>E13</f>
        <v>1_6_1b - E 6.1b. NÚDZOVÁ SIGNALIZACIA doplnok</v>
      </c>
      <c r="F91" s="267"/>
      <c r="G91" s="267"/>
      <c r="H91" s="267"/>
      <c r="L91" s="32"/>
    </row>
    <row r="92" spans="2:12" s="1" customFormat="1" ht="6.95" customHeight="1">
      <c r="B92" s="32"/>
      <c r="L92" s="32"/>
    </row>
    <row r="93" spans="2:12" s="1" customFormat="1" ht="12" customHeight="1">
      <c r="B93" s="32"/>
      <c r="C93" s="27" t="s">
        <v>18</v>
      </c>
      <c r="F93" s="25" t="str">
        <f>F16</f>
        <v xml:space="preserve"> </v>
      </c>
      <c r="I93" s="27" t="s">
        <v>20</v>
      </c>
      <c r="J93" s="55" t="str">
        <f>IF(J16="","",J16)</f>
        <v>3. 12. 2025</v>
      </c>
      <c r="L93" s="32"/>
    </row>
    <row r="94" spans="2:12" s="1" customFormat="1" ht="6.95" customHeight="1">
      <c r="B94" s="32"/>
      <c r="L94" s="32"/>
    </row>
    <row r="95" spans="2:12" s="1" customFormat="1" ht="25.7" customHeight="1">
      <c r="B95" s="32"/>
      <c r="C95" s="27" t="s">
        <v>22</v>
      </c>
      <c r="F95" s="25" t="str">
        <f>E19</f>
        <v>Ministerstvo vnútra SR, Pribinova 2, Bratislava</v>
      </c>
      <c r="I95" s="27" t="s">
        <v>28</v>
      </c>
      <c r="J95" s="30" t="str">
        <f>E25</f>
        <v xml:space="preserve">TEPLAN ARCHITEKT spol. s  r. o. </v>
      </c>
      <c r="L95" s="32"/>
    </row>
    <row r="96" spans="2:12" s="1" customFormat="1" ht="15.2" customHeight="1">
      <c r="B96" s="32"/>
      <c r="C96" s="27" t="s">
        <v>26</v>
      </c>
      <c r="F96" s="25" t="str">
        <f>IF(E22="","",E22)</f>
        <v>Vyplň údaj</v>
      </c>
      <c r="I96" s="27" t="s">
        <v>33</v>
      </c>
      <c r="J96" s="30" t="str">
        <f>E28</f>
        <v xml:space="preserve"> 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13" t="s">
        <v>232</v>
      </c>
      <c r="D98" s="105"/>
      <c r="E98" s="105"/>
      <c r="F98" s="105"/>
      <c r="G98" s="105"/>
      <c r="H98" s="105"/>
      <c r="I98" s="105"/>
      <c r="J98" s="114" t="s">
        <v>233</v>
      </c>
      <c r="K98" s="105"/>
      <c r="L98" s="32"/>
    </row>
    <row r="99" spans="2:47" s="1" customFormat="1" ht="10.35" customHeight="1">
      <c r="B99" s="32"/>
      <c r="L99" s="32"/>
    </row>
    <row r="100" spans="2:47" s="1" customFormat="1" ht="22.9" customHeight="1">
      <c r="B100" s="32"/>
      <c r="C100" s="115" t="s">
        <v>234</v>
      </c>
      <c r="J100" s="69">
        <f>J124</f>
        <v>0</v>
      </c>
      <c r="L100" s="32"/>
      <c r="AU100" s="17" t="s">
        <v>235</v>
      </c>
    </row>
    <row r="101" spans="2:47" s="1" customFormat="1" ht="21.75" customHeight="1">
      <c r="B101" s="32"/>
      <c r="L101" s="32"/>
    </row>
    <row r="102" spans="2:47" s="1" customFormat="1" ht="6.95" customHeight="1"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32"/>
    </row>
    <row r="106" spans="2:47" s="1" customFormat="1" ht="6.95" customHeight="1"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32"/>
    </row>
    <row r="107" spans="2:47" s="1" customFormat="1" ht="24.95" customHeight="1">
      <c r="B107" s="32"/>
      <c r="C107" s="21" t="s">
        <v>259</v>
      </c>
      <c r="L107" s="32"/>
    </row>
    <row r="108" spans="2:47" s="1" customFormat="1" ht="6.95" customHeight="1">
      <c r="B108" s="32"/>
      <c r="L108" s="32"/>
    </row>
    <row r="109" spans="2:47" s="1" customFormat="1" ht="12" customHeight="1">
      <c r="B109" s="32"/>
      <c r="C109" s="27" t="s">
        <v>14</v>
      </c>
      <c r="L109" s="32"/>
    </row>
    <row r="110" spans="2:47" s="1" customFormat="1" ht="26.25" customHeight="1">
      <c r="B110" s="32"/>
      <c r="E110" s="268" t="str">
        <f>E7</f>
        <v>G    Banská Bystrica - KC, stavebné úpravy- vypracovanie podkladovej štúdie verejnej práce</v>
      </c>
      <c r="F110" s="269"/>
      <c r="G110" s="269"/>
      <c r="H110" s="269"/>
      <c r="L110" s="32"/>
    </row>
    <row r="111" spans="2:47" ht="12" customHeight="1">
      <c r="B111" s="20"/>
      <c r="C111" s="27" t="s">
        <v>146</v>
      </c>
      <c r="L111" s="20"/>
    </row>
    <row r="112" spans="2:47" ht="16.5" customHeight="1">
      <c r="B112" s="20"/>
      <c r="E112" s="268" t="s">
        <v>149</v>
      </c>
      <c r="F112" s="241"/>
      <c r="G112" s="241"/>
      <c r="H112" s="241"/>
      <c r="L112" s="20"/>
    </row>
    <row r="113" spans="2:65" ht="12" customHeight="1">
      <c r="B113" s="20"/>
      <c r="C113" s="27" t="s">
        <v>152</v>
      </c>
      <c r="L113" s="20"/>
    </row>
    <row r="114" spans="2:65" s="1" customFormat="1" ht="16.5" customHeight="1">
      <c r="B114" s="32"/>
      <c r="E114" s="230" t="s">
        <v>2437</v>
      </c>
      <c r="F114" s="267"/>
      <c r="G114" s="267"/>
      <c r="H114" s="267"/>
      <c r="L114" s="32"/>
    </row>
    <row r="115" spans="2:65" s="1" customFormat="1" ht="12" customHeight="1">
      <c r="B115" s="32"/>
      <c r="C115" s="27" t="s">
        <v>2438</v>
      </c>
      <c r="L115" s="32"/>
    </row>
    <row r="116" spans="2:65" s="1" customFormat="1" ht="16.5" customHeight="1">
      <c r="B116" s="32"/>
      <c r="E116" s="266" t="str">
        <f>E13</f>
        <v>1_6_1b - E 6.1b. NÚDZOVÁ SIGNALIZACIA doplnok</v>
      </c>
      <c r="F116" s="267"/>
      <c r="G116" s="267"/>
      <c r="H116" s="267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18</v>
      </c>
      <c r="F118" s="25" t="str">
        <f>F16</f>
        <v xml:space="preserve"> </v>
      </c>
      <c r="I118" s="27" t="s">
        <v>20</v>
      </c>
      <c r="J118" s="55" t="str">
        <f>IF(J16="","",J16)</f>
        <v>3. 12. 2025</v>
      </c>
      <c r="L118" s="32"/>
    </row>
    <row r="119" spans="2:65" s="1" customFormat="1" ht="6.95" customHeight="1">
      <c r="B119" s="32"/>
      <c r="L119" s="32"/>
    </row>
    <row r="120" spans="2:65" s="1" customFormat="1" ht="25.7" customHeight="1">
      <c r="B120" s="32"/>
      <c r="C120" s="27" t="s">
        <v>22</v>
      </c>
      <c r="F120" s="25" t="str">
        <f>E19</f>
        <v>Ministerstvo vnútra SR, Pribinova 2, Bratislava</v>
      </c>
      <c r="I120" s="27" t="s">
        <v>28</v>
      </c>
      <c r="J120" s="30" t="str">
        <f>E25</f>
        <v xml:space="preserve">TEPLAN ARCHITEKT spol. s  r. o. </v>
      </c>
      <c r="L120" s="32"/>
    </row>
    <row r="121" spans="2:65" s="1" customFormat="1" ht="15.2" customHeight="1">
      <c r="B121" s="32"/>
      <c r="C121" s="27" t="s">
        <v>26</v>
      </c>
      <c r="F121" s="25" t="str">
        <f>IF(E22="","",E22)</f>
        <v>Vyplň údaj</v>
      </c>
      <c r="I121" s="27" t="s">
        <v>33</v>
      </c>
      <c r="J121" s="30" t="str">
        <f>E28</f>
        <v xml:space="preserve"> 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24"/>
      <c r="C123" s="125" t="s">
        <v>260</v>
      </c>
      <c r="D123" s="126" t="s">
        <v>60</v>
      </c>
      <c r="E123" s="126" t="s">
        <v>56</v>
      </c>
      <c r="F123" s="126" t="s">
        <v>57</v>
      </c>
      <c r="G123" s="126" t="s">
        <v>261</v>
      </c>
      <c r="H123" s="126" t="s">
        <v>262</v>
      </c>
      <c r="I123" s="126" t="s">
        <v>263</v>
      </c>
      <c r="J123" s="127" t="s">
        <v>233</v>
      </c>
      <c r="K123" s="128" t="s">
        <v>264</v>
      </c>
      <c r="L123" s="124"/>
      <c r="M123" s="62" t="s">
        <v>1</v>
      </c>
      <c r="N123" s="63" t="s">
        <v>39</v>
      </c>
      <c r="O123" s="63" t="s">
        <v>265</v>
      </c>
      <c r="P123" s="63" t="s">
        <v>266</v>
      </c>
      <c r="Q123" s="63" t="s">
        <v>267</v>
      </c>
      <c r="R123" s="63" t="s">
        <v>268</v>
      </c>
      <c r="S123" s="63" t="s">
        <v>269</v>
      </c>
      <c r="T123" s="64" t="s">
        <v>270</v>
      </c>
    </row>
    <row r="124" spans="2:65" s="1" customFormat="1" ht="22.9" customHeight="1">
      <c r="B124" s="32"/>
      <c r="C124" s="67" t="s">
        <v>234</v>
      </c>
      <c r="J124" s="129">
        <f>BK124</f>
        <v>0</v>
      </c>
      <c r="L124" s="32"/>
      <c r="M124" s="65"/>
      <c r="N124" s="56"/>
      <c r="O124" s="56"/>
      <c r="P124" s="130">
        <f>SUM(P125:P132)</f>
        <v>0</v>
      </c>
      <c r="Q124" s="56"/>
      <c r="R124" s="130">
        <f>SUM(R125:R132)</f>
        <v>0</v>
      </c>
      <c r="S124" s="56"/>
      <c r="T124" s="131">
        <f>SUM(T125:T132)</f>
        <v>0</v>
      </c>
      <c r="AT124" s="17" t="s">
        <v>74</v>
      </c>
      <c r="AU124" s="17" t="s">
        <v>235</v>
      </c>
      <c r="BK124" s="132">
        <f>SUM(BK125:BK132)</f>
        <v>0</v>
      </c>
    </row>
    <row r="125" spans="2:65" s="1" customFormat="1" ht="16.5" customHeight="1">
      <c r="B125" s="143"/>
      <c r="C125" s="144" t="s">
        <v>82</v>
      </c>
      <c r="D125" s="144" t="s">
        <v>274</v>
      </c>
      <c r="E125" s="145" t="s">
        <v>2538</v>
      </c>
      <c r="F125" s="146" t="s">
        <v>2539</v>
      </c>
      <c r="G125" s="147" t="s">
        <v>318</v>
      </c>
      <c r="H125" s="148">
        <v>1</v>
      </c>
      <c r="I125" s="149"/>
      <c r="J125" s="150">
        <f t="shared" ref="J125:J132" si="0">ROUND(I125*H125,2)</f>
        <v>0</v>
      </c>
      <c r="K125" s="151"/>
      <c r="L125" s="32"/>
      <c r="M125" s="152" t="s">
        <v>1</v>
      </c>
      <c r="N125" s="153" t="s">
        <v>41</v>
      </c>
      <c r="P125" s="154">
        <f t="shared" ref="P125:P132" si="1">O125*H125</f>
        <v>0</v>
      </c>
      <c r="Q125" s="154">
        <v>0</v>
      </c>
      <c r="R125" s="154">
        <f t="shared" ref="R125:R132" si="2">Q125*H125</f>
        <v>0</v>
      </c>
      <c r="S125" s="154">
        <v>0</v>
      </c>
      <c r="T125" s="155">
        <f t="shared" ref="T125:T132" si="3">S125*H125</f>
        <v>0</v>
      </c>
      <c r="AR125" s="156" t="s">
        <v>126</v>
      </c>
      <c r="AT125" s="156" t="s">
        <v>274</v>
      </c>
      <c r="AU125" s="156" t="s">
        <v>75</v>
      </c>
      <c r="AY125" s="17" t="s">
        <v>273</v>
      </c>
      <c r="BE125" s="157">
        <f t="shared" ref="BE125:BE132" si="4">IF(N125="základná",J125,0)</f>
        <v>0</v>
      </c>
      <c r="BF125" s="157">
        <f t="shared" ref="BF125:BF132" si="5">IF(N125="znížená",J125,0)</f>
        <v>0</v>
      </c>
      <c r="BG125" s="157">
        <f t="shared" ref="BG125:BG132" si="6">IF(N125="zákl. prenesená",J125,0)</f>
        <v>0</v>
      </c>
      <c r="BH125" s="157">
        <f t="shared" ref="BH125:BH132" si="7">IF(N125="zníž. prenesená",J125,0)</f>
        <v>0</v>
      </c>
      <c r="BI125" s="157">
        <f t="shared" ref="BI125:BI132" si="8">IF(N125="nulová",J125,0)</f>
        <v>0</v>
      </c>
      <c r="BJ125" s="17" t="s">
        <v>88</v>
      </c>
      <c r="BK125" s="157">
        <f t="shared" ref="BK125:BK132" si="9">ROUND(I125*H125,2)</f>
        <v>0</v>
      </c>
      <c r="BL125" s="17" t="s">
        <v>126</v>
      </c>
      <c r="BM125" s="156" t="s">
        <v>88</v>
      </c>
    </row>
    <row r="126" spans="2:65" s="1" customFormat="1" ht="24.2" customHeight="1">
      <c r="B126" s="143"/>
      <c r="C126" s="188" t="s">
        <v>88</v>
      </c>
      <c r="D126" s="188" t="s">
        <v>523</v>
      </c>
      <c r="E126" s="189" t="s">
        <v>2540</v>
      </c>
      <c r="F126" s="190" t="s">
        <v>2541</v>
      </c>
      <c r="G126" s="191" t="s">
        <v>318</v>
      </c>
      <c r="H126" s="192">
        <v>1</v>
      </c>
      <c r="I126" s="193"/>
      <c r="J126" s="194">
        <f t="shared" si="0"/>
        <v>0</v>
      </c>
      <c r="K126" s="195"/>
      <c r="L126" s="196"/>
      <c r="M126" s="197" t="s">
        <v>1</v>
      </c>
      <c r="N126" s="198" t="s">
        <v>41</v>
      </c>
      <c r="P126" s="154">
        <f t="shared" si="1"/>
        <v>0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AR126" s="156" t="s">
        <v>330</v>
      </c>
      <c r="AT126" s="156" t="s">
        <v>523</v>
      </c>
      <c r="AU126" s="156" t="s">
        <v>75</v>
      </c>
      <c r="AY126" s="17" t="s">
        <v>273</v>
      </c>
      <c r="BE126" s="157">
        <f t="shared" si="4"/>
        <v>0</v>
      </c>
      <c r="BF126" s="157">
        <f t="shared" si="5"/>
        <v>0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7" t="s">
        <v>88</v>
      </c>
      <c r="BK126" s="157">
        <f t="shared" si="9"/>
        <v>0</v>
      </c>
      <c r="BL126" s="17" t="s">
        <v>126</v>
      </c>
      <c r="BM126" s="156" t="s">
        <v>126</v>
      </c>
    </row>
    <row r="127" spans="2:65" s="1" customFormat="1" ht="16.5" customHeight="1">
      <c r="B127" s="143"/>
      <c r="C127" s="144" t="s">
        <v>104</v>
      </c>
      <c r="D127" s="144" t="s">
        <v>274</v>
      </c>
      <c r="E127" s="145" t="s">
        <v>2542</v>
      </c>
      <c r="F127" s="146" t="s">
        <v>2543</v>
      </c>
      <c r="G127" s="147" t="s">
        <v>344</v>
      </c>
      <c r="H127" s="148">
        <v>25</v>
      </c>
      <c r="I127" s="149"/>
      <c r="J127" s="150">
        <f t="shared" si="0"/>
        <v>0</v>
      </c>
      <c r="K127" s="151"/>
      <c r="L127" s="32"/>
      <c r="M127" s="152" t="s">
        <v>1</v>
      </c>
      <c r="N127" s="153" t="s">
        <v>41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AR127" s="156" t="s">
        <v>126</v>
      </c>
      <c r="AT127" s="156" t="s">
        <v>274</v>
      </c>
      <c r="AU127" s="156" t="s">
        <v>75</v>
      </c>
      <c r="AY127" s="17" t="s">
        <v>273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7" t="s">
        <v>88</v>
      </c>
      <c r="BK127" s="157">
        <f t="shared" si="9"/>
        <v>0</v>
      </c>
      <c r="BL127" s="17" t="s">
        <v>126</v>
      </c>
      <c r="BM127" s="156" t="s">
        <v>321</v>
      </c>
    </row>
    <row r="128" spans="2:65" s="1" customFormat="1" ht="21.75" customHeight="1">
      <c r="B128" s="143"/>
      <c r="C128" s="188" t="s">
        <v>126</v>
      </c>
      <c r="D128" s="188" t="s">
        <v>523</v>
      </c>
      <c r="E128" s="189" t="s">
        <v>2544</v>
      </c>
      <c r="F128" s="190" t="s">
        <v>2545</v>
      </c>
      <c r="G128" s="191" t="s">
        <v>344</v>
      </c>
      <c r="H128" s="192">
        <v>25</v>
      </c>
      <c r="I128" s="193"/>
      <c r="J128" s="194">
        <f t="shared" si="0"/>
        <v>0</v>
      </c>
      <c r="K128" s="195"/>
      <c r="L128" s="196"/>
      <c r="M128" s="197" t="s">
        <v>1</v>
      </c>
      <c r="N128" s="198" t="s">
        <v>41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AR128" s="156" t="s">
        <v>330</v>
      </c>
      <c r="AT128" s="156" t="s">
        <v>523</v>
      </c>
      <c r="AU128" s="156" t="s">
        <v>75</v>
      </c>
      <c r="AY128" s="17" t="s">
        <v>273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7" t="s">
        <v>88</v>
      </c>
      <c r="BK128" s="157">
        <f t="shared" si="9"/>
        <v>0</v>
      </c>
      <c r="BL128" s="17" t="s">
        <v>126</v>
      </c>
      <c r="BM128" s="156" t="s">
        <v>330</v>
      </c>
    </row>
    <row r="129" spans="2:65" s="1" customFormat="1" ht="16.5" customHeight="1">
      <c r="B129" s="143"/>
      <c r="C129" s="144" t="s">
        <v>315</v>
      </c>
      <c r="D129" s="144" t="s">
        <v>274</v>
      </c>
      <c r="E129" s="145" t="s">
        <v>2546</v>
      </c>
      <c r="F129" s="146" t="s">
        <v>2547</v>
      </c>
      <c r="G129" s="147" t="s">
        <v>344</v>
      </c>
      <c r="H129" s="148">
        <v>30</v>
      </c>
      <c r="I129" s="149"/>
      <c r="J129" s="150">
        <f t="shared" si="0"/>
        <v>0</v>
      </c>
      <c r="K129" s="151"/>
      <c r="L129" s="32"/>
      <c r="M129" s="152" t="s">
        <v>1</v>
      </c>
      <c r="N129" s="153" t="s">
        <v>41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AR129" s="156" t="s">
        <v>126</v>
      </c>
      <c r="AT129" s="156" t="s">
        <v>274</v>
      </c>
      <c r="AU129" s="156" t="s">
        <v>75</v>
      </c>
      <c r="AY129" s="17" t="s">
        <v>273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7" t="s">
        <v>88</v>
      </c>
      <c r="BK129" s="157">
        <f t="shared" si="9"/>
        <v>0</v>
      </c>
      <c r="BL129" s="17" t="s">
        <v>126</v>
      </c>
      <c r="BM129" s="156" t="s">
        <v>341</v>
      </c>
    </row>
    <row r="130" spans="2:65" s="1" customFormat="1" ht="21.75" customHeight="1">
      <c r="B130" s="143"/>
      <c r="C130" s="188" t="s">
        <v>321</v>
      </c>
      <c r="D130" s="188" t="s">
        <v>523</v>
      </c>
      <c r="E130" s="189" t="s">
        <v>2548</v>
      </c>
      <c r="F130" s="190" t="s">
        <v>2549</v>
      </c>
      <c r="G130" s="191" t="s">
        <v>344</v>
      </c>
      <c r="H130" s="192">
        <v>30</v>
      </c>
      <c r="I130" s="193"/>
      <c r="J130" s="194">
        <f t="shared" si="0"/>
        <v>0</v>
      </c>
      <c r="K130" s="195"/>
      <c r="L130" s="196"/>
      <c r="M130" s="197" t="s">
        <v>1</v>
      </c>
      <c r="N130" s="198" t="s">
        <v>41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AR130" s="156" t="s">
        <v>330</v>
      </c>
      <c r="AT130" s="156" t="s">
        <v>523</v>
      </c>
      <c r="AU130" s="156" t="s">
        <v>75</v>
      </c>
      <c r="AY130" s="17" t="s">
        <v>273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7" t="s">
        <v>88</v>
      </c>
      <c r="BK130" s="157">
        <f t="shared" si="9"/>
        <v>0</v>
      </c>
      <c r="BL130" s="17" t="s">
        <v>126</v>
      </c>
      <c r="BM130" s="156" t="s">
        <v>351</v>
      </c>
    </row>
    <row r="131" spans="2:65" s="1" customFormat="1" ht="16.5" customHeight="1">
      <c r="B131" s="143"/>
      <c r="C131" s="144" t="s">
        <v>325</v>
      </c>
      <c r="D131" s="144" t="s">
        <v>274</v>
      </c>
      <c r="E131" s="145" t="s">
        <v>2550</v>
      </c>
      <c r="F131" s="146" t="s">
        <v>2551</v>
      </c>
      <c r="G131" s="147" t="s">
        <v>2241</v>
      </c>
      <c r="H131" s="148">
        <v>1</v>
      </c>
      <c r="I131" s="149"/>
      <c r="J131" s="150">
        <f t="shared" si="0"/>
        <v>0</v>
      </c>
      <c r="K131" s="151"/>
      <c r="L131" s="32"/>
      <c r="M131" s="152" t="s">
        <v>1</v>
      </c>
      <c r="N131" s="153" t="s">
        <v>41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AR131" s="156" t="s">
        <v>126</v>
      </c>
      <c r="AT131" s="156" t="s">
        <v>274</v>
      </c>
      <c r="AU131" s="156" t="s">
        <v>75</v>
      </c>
      <c r="AY131" s="17" t="s">
        <v>273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88</v>
      </c>
      <c r="BK131" s="157">
        <f t="shared" si="9"/>
        <v>0</v>
      </c>
      <c r="BL131" s="17" t="s">
        <v>126</v>
      </c>
      <c r="BM131" s="156" t="s">
        <v>165</v>
      </c>
    </row>
    <row r="132" spans="2:65" s="1" customFormat="1" ht="21.75" customHeight="1">
      <c r="B132" s="143"/>
      <c r="C132" s="188" t="s">
        <v>330</v>
      </c>
      <c r="D132" s="188" t="s">
        <v>523</v>
      </c>
      <c r="E132" s="189" t="s">
        <v>2552</v>
      </c>
      <c r="F132" s="190" t="s">
        <v>2553</v>
      </c>
      <c r="G132" s="191" t="s">
        <v>2241</v>
      </c>
      <c r="H132" s="192">
        <v>1</v>
      </c>
      <c r="I132" s="193"/>
      <c r="J132" s="194">
        <f t="shared" si="0"/>
        <v>0</v>
      </c>
      <c r="K132" s="195"/>
      <c r="L132" s="196"/>
      <c r="M132" s="211" t="s">
        <v>1</v>
      </c>
      <c r="N132" s="212" t="s">
        <v>41</v>
      </c>
      <c r="O132" s="208"/>
      <c r="P132" s="209">
        <f t="shared" si="1"/>
        <v>0</v>
      </c>
      <c r="Q132" s="209">
        <v>0</v>
      </c>
      <c r="R132" s="209">
        <f t="shared" si="2"/>
        <v>0</v>
      </c>
      <c r="S132" s="209">
        <v>0</v>
      </c>
      <c r="T132" s="210">
        <f t="shared" si="3"/>
        <v>0</v>
      </c>
      <c r="AR132" s="156" t="s">
        <v>330</v>
      </c>
      <c r="AT132" s="156" t="s">
        <v>523</v>
      </c>
      <c r="AU132" s="156" t="s">
        <v>75</v>
      </c>
      <c r="AY132" s="17" t="s">
        <v>273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7" t="s">
        <v>88</v>
      </c>
      <c r="BK132" s="157">
        <f t="shared" si="9"/>
        <v>0</v>
      </c>
      <c r="BL132" s="17" t="s">
        <v>126</v>
      </c>
      <c r="BM132" s="156" t="s">
        <v>375</v>
      </c>
    </row>
    <row r="133" spans="2:65" s="1" customFormat="1" ht="6.95" customHeight="1">
      <c r="B133" s="47"/>
      <c r="C133" s="48"/>
      <c r="D133" s="48"/>
      <c r="E133" s="48"/>
      <c r="F133" s="48"/>
      <c r="G133" s="48"/>
      <c r="H133" s="48"/>
      <c r="I133" s="48"/>
      <c r="J133" s="48"/>
      <c r="K133" s="48"/>
      <c r="L133" s="32"/>
    </row>
  </sheetData>
  <autoFilter ref="C123:K132" xr:uid="{00000000-0009-0000-0000-000006000000}"/>
  <mergeCells count="15">
    <mergeCell ref="E110:H110"/>
    <mergeCell ref="E114:H114"/>
    <mergeCell ref="E112:H112"/>
    <mergeCell ref="E116:H11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94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7" t="s">
        <v>111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137</v>
      </c>
      <c r="L4" s="20"/>
      <c r="M4" s="97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26.25" customHeight="1">
      <c r="B7" s="20"/>
      <c r="E7" s="268" t="str">
        <f>'Rekapitulácia stavby'!K6</f>
        <v>G    Banská Bystrica - KC, stavebné úpravy- vypracovanie podkladovej štúdie verejnej práce</v>
      </c>
      <c r="F7" s="269"/>
      <c r="G7" s="269"/>
      <c r="H7" s="269"/>
      <c r="L7" s="20"/>
    </row>
    <row r="8" spans="2:46" ht="12.75">
      <c r="B8" s="20"/>
      <c r="D8" s="27" t="s">
        <v>146</v>
      </c>
      <c r="L8" s="20"/>
    </row>
    <row r="9" spans="2:46" ht="16.5" customHeight="1">
      <c r="B9" s="20"/>
      <c r="E9" s="268" t="s">
        <v>149</v>
      </c>
      <c r="F9" s="241"/>
      <c r="G9" s="241"/>
      <c r="H9" s="241"/>
      <c r="L9" s="20"/>
    </row>
    <row r="10" spans="2:46" ht="12" customHeight="1">
      <c r="B10" s="20"/>
      <c r="D10" s="27" t="s">
        <v>152</v>
      </c>
      <c r="L10" s="20"/>
    </row>
    <row r="11" spans="2:46" s="1" customFormat="1" ht="16.5" customHeight="1">
      <c r="B11" s="32"/>
      <c r="E11" s="230" t="s">
        <v>2437</v>
      </c>
      <c r="F11" s="267"/>
      <c r="G11" s="267"/>
      <c r="H11" s="267"/>
      <c r="L11" s="32"/>
    </row>
    <row r="12" spans="2:46" s="1" customFormat="1" ht="12" customHeight="1">
      <c r="B12" s="32"/>
      <c r="D12" s="27" t="s">
        <v>2438</v>
      </c>
      <c r="L12" s="32"/>
    </row>
    <row r="13" spans="2:46" s="1" customFormat="1" ht="30" customHeight="1">
      <c r="B13" s="32"/>
      <c r="E13" s="266" t="s">
        <v>2554</v>
      </c>
      <c r="F13" s="267"/>
      <c r="G13" s="267"/>
      <c r="H13" s="267"/>
      <c r="L13" s="32"/>
    </row>
    <row r="14" spans="2:46" s="1" customFormat="1">
      <c r="B14" s="32"/>
      <c r="L14" s="32"/>
    </row>
    <row r="15" spans="2:46" s="1" customFormat="1" ht="12" customHeight="1">
      <c r="B15" s="32"/>
      <c r="D15" s="27" t="s">
        <v>16</v>
      </c>
      <c r="F15" s="25" t="s">
        <v>1</v>
      </c>
      <c r="I15" s="27" t="s">
        <v>17</v>
      </c>
      <c r="J15" s="25" t="s">
        <v>1</v>
      </c>
      <c r="L15" s="32"/>
    </row>
    <row r="16" spans="2:46" s="1" customFormat="1" ht="12" customHeight="1">
      <c r="B16" s="32"/>
      <c r="D16" s="27" t="s">
        <v>18</v>
      </c>
      <c r="F16" s="25" t="s">
        <v>19</v>
      </c>
      <c r="I16" s="27" t="s">
        <v>20</v>
      </c>
      <c r="J16" s="55" t="str">
        <f>'Rekapitulácia stavby'!AN8</f>
        <v>3. 12. 2025</v>
      </c>
      <c r="L16" s="32"/>
    </row>
    <row r="17" spans="2:12" s="1" customFormat="1" ht="10.9" customHeight="1">
      <c r="B17" s="32"/>
      <c r="L17" s="32"/>
    </row>
    <row r="18" spans="2:12" s="1" customFormat="1" ht="12" customHeight="1">
      <c r="B18" s="32"/>
      <c r="D18" s="27" t="s">
        <v>22</v>
      </c>
      <c r="I18" s="27" t="s">
        <v>23</v>
      </c>
      <c r="J18" s="25" t="s">
        <v>1</v>
      </c>
      <c r="L18" s="32"/>
    </row>
    <row r="19" spans="2:12" s="1" customFormat="1" ht="18" customHeight="1">
      <c r="B19" s="32"/>
      <c r="E19" s="25" t="s">
        <v>24</v>
      </c>
      <c r="I19" s="27" t="s">
        <v>25</v>
      </c>
      <c r="J19" s="25" t="s">
        <v>1</v>
      </c>
      <c r="L19" s="32"/>
    </row>
    <row r="20" spans="2:12" s="1" customFormat="1" ht="6.95" customHeight="1">
      <c r="B20" s="32"/>
      <c r="L20" s="32"/>
    </row>
    <row r="21" spans="2:12" s="1" customFormat="1" ht="12" customHeight="1">
      <c r="B21" s="32"/>
      <c r="D21" s="27" t="s">
        <v>26</v>
      </c>
      <c r="I21" s="27" t="s">
        <v>23</v>
      </c>
      <c r="J21" s="28" t="str">
        <f>'Rekapitulácia stavby'!AN13</f>
        <v>Vyplň údaj</v>
      </c>
      <c r="L21" s="32"/>
    </row>
    <row r="22" spans="2:12" s="1" customFormat="1" ht="18" customHeight="1">
      <c r="B22" s="32"/>
      <c r="E22" s="270" t="str">
        <f>'Rekapitulácia stavby'!E14</f>
        <v>Vyplň údaj</v>
      </c>
      <c r="F22" s="253"/>
      <c r="G22" s="253"/>
      <c r="H22" s="253"/>
      <c r="I22" s="27" t="s">
        <v>25</v>
      </c>
      <c r="J22" s="28" t="str">
        <f>'Rekapitulácia stavby'!AN14</f>
        <v>Vyplň údaj</v>
      </c>
      <c r="L22" s="32"/>
    </row>
    <row r="23" spans="2:12" s="1" customFormat="1" ht="6.95" customHeight="1">
      <c r="B23" s="32"/>
      <c r="L23" s="32"/>
    </row>
    <row r="24" spans="2:12" s="1" customFormat="1" ht="12" customHeight="1">
      <c r="B24" s="32"/>
      <c r="D24" s="27" t="s">
        <v>28</v>
      </c>
      <c r="I24" s="27" t="s">
        <v>23</v>
      </c>
      <c r="J24" s="25" t="s">
        <v>29</v>
      </c>
      <c r="L24" s="32"/>
    </row>
    <row r="25" spans="2:12" s="1" customFormat="1" ht="18" customHeight="1">
      <c r="B25" s="32"/>
      <c r="E25" s="25" t="s">
        <v>30</v>
      </c>
      <c r="I25" s="27" t="s">
        <v>25</v>
      </c>
      <c r="J25" s="25" t="s">
        <v>31</v>
      </c>
      <c r="L25" s="32"/>
    </row>
    <row r="26" spans="2:12" s="1" customFormat="1" ht="6.95" customHeight="1">
      <c r="B26" s="32"/>
      <c r="L26" s="32"/>
    </row>
    <row r="27" spans="2:12" s="1" customFormat="1" ht="12" customHeight="1">
      <c r="B27" s="32"/>
      <c r="D27" s="27" t="s">
        <v>33</v>
      </c>
      <c r="I27" s="27" t="s">
        <v>23</v>
      </c>
      <c r="J27" s="25" t="str">
        <f>IF('Rekapitulácia stavby'!AN19="","",'Rekapitulácia stavby'!AN19)</f>
        <v/>
      </c>
      <c r="L27" s="32"/>
    </row>
    <row r="28" spans="2:12" s="1" customFormat="1" ht="18" customHeight="1">
      <c r="B28" s="32"/>
      <c r="E28" s="25" t="str">
        <f>IF('Rekapitulácia stavby'!E20="","",'Rekapitulácia stavby'!E20)</f>
        <v xml:space="preserve"> </v>
      </c>
      <c r="I28" s="27" t="s">
        <v>25</v>
      </c>
      <c r="J28" s="25" t="str">
        <f>IF('Rekapitulácia stavby'!AN20="","",'Rekapitulácia stavby'!AN20)</f>
        <v/>
      </c>
      <c r="L28" s="32"/>
    </row>
    <row r="29" spans="2:12" s="1" customFormat="1" ht="6.95" customHeight="1">
      <c r="B29" s="32"/>
      <c r="L29" s="32"/>
    </row>
    <row r="30" spans="2:12" s="1" customFormat="1" ht="12" customHeight="1">
      <c r="B30" s="32"/>
      <c r="D30" s="27" t="s">
        <v>34</v>
      </c>
      <c r="L30" s="32"/>
    </row>
    <row r="31" spans="2:12" s="7" customFormat="1" ht="16.5" customHeight="1">
      <c r="B31" s="98"/>
      <c r="E31" s="257" t="s">
        <v>1</v>
      </c>
      <c r="F31" s="257"/>
      <c r="G31" s="257"/>
      <c r="H31" s="257"/>
      <c r="L31" s="98"/>
    </row>
    <row r="32" spans="2:12" s="1" customFormat="1" ht="6.95" customHeight="1">
      <c r="B32" s="32"/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25.35" customHeight="1">
      <c r="B34" s="32"/>
      <c r="D34" s="100" t="s">
        <v>35</v>
      </c>
      <c r="J34" s="69">
        <f>ROUND(J156, 2)</f>
        <v>0</v>
      </c>
      <c r="L34" s="32"/>
    </row>
    <row r="35" spans="2:12" s="1" customFormat="1" ht="6.95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4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45" customHeight="1">
      <c r="B37" s="32"/>
      <c r="D37" s="58" t="s">
        <v>39</v>
      </c>
      <c r="E37" s="37" t="s">
        <v>40</v>
      </c>
      <c r="F37" s="101">
        <f>ROUND((SUM(BE156:BE293)),  2)</f>
        <v>0</v>
      </c>
      <c r="G37" s="102"/>
      <c r="H37" s="102"/>
      <c r="I37" s="103">
        <v>0.23</v>
      </c>
      <c r="J37" s="101">
        <f>ROUND(((SUM(BE156:BE293))*I37),  2)</f>
        <v>0</v>
      </c>
      <c r="L37" s="32"/>
    </row>
    <row r="38" spans="2:12" s="1" customFormat="1" ht="14.45" customHeight="1">
      <c r="B38" s="32"/>
      <c r="E38" s="37" t="s">
        <v>41</v>
      </c>
      <c r="F38" s="101">
        <f>ROUND((SUM(BF156:BF293)),  2)</f>
        <v>0</v>
      </c>
      <c r="G38" s="102"/>
      <c r="H38" s="102"/>
      <c r="I38" s="103">
        <v>0.23</v>
      </c>
      <c r="J38" s="101">
        <f>ROUND(((SUM(BF156:BF293))*I38),  2)</f>
        <v>0</v>
      </c>
      <c r="L38" s="32"/>
    </row>
    <row r="39" spans="2:12" s="1" customFormat="1" ht="14.45" hidden="1" customHeight="1">
      <c r="B39" s="32"/>
      <c r="E39" s="27" t="s">
        <v>42</v>
      </c>
      <c r="F39" s="89">
        <f>ROUND((SUM(BG156:BG293)),  2)</f>
        <v>0</v>
      </c>
      <c r="I39" s="104">
        <v>0.23</v>
      </c>
      <c r="J39" s="89">
        <f>0</f>
        <v>0</v>
      </c>
      <c r="L39" s="32"/>
    </row>
    <row r="40" spans="2:12" s="1" customFormat="1" ht="14.45" hidden="1" customHeight="1">
      <c r="B40" s="32"/>
      <c r="E40" s="27" t="s">
        <v>43</v>
      </c>
      <c r="F40" s="89">
        <f>ROUND((SUM(BH156:BH293)),  2)</f>
        <v>0</v>
      </c>
      <c r="I40" s="104">
        <v>0.23</v>
      </c>
      <c r="J40" s="89">
        <f>0</f>
        <v>0</v>
      </c>
      <c r="L40" s="32"/>
    </row>
    <row r="41" spans="2:12" s="1" customFormat="1" ht="14.45" hidden="1" customHeight="1">
      <c r="B41" s="32"/>
      <c r="E41" s="37" t="s">
        <v>44</v>
      </c>
      <c r="F41" s="101">
        <f>ROUND((SUM(BI156:BI293)), 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6.95" customHeight="1">
      <c r="B42" s="32"/>
      <c r="L42" s="32"/>
    </row>
    <row r="43" spans="2:12" s="1" customFormat="1" ht="25.35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45" customHeight="1">
      <c r="B44" s="32"/>
      <c r="L44" s="32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231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14</v>
      </c>
      <c r="L84" s="32"/>
    </row>
    <row r="85" spans="2:12" s="1" customFormat="1" ht="26.25" customHeight="1">
      <c r="B85" s="32"/>
      <c r="E85" s="268" t="str">
        <f>E7</f>
        <v>G    Banská Bystrica - KC, stavebné úpravy- vypracovanie podkladovej štúdie verejnej práce</v>
      </c>
      <c r="F85" s="269"/>
      <c r="G85" s="269"/>
      <c r="H85" s="269"/>
      <c r="L85" s="32"/>
    </row>
    <row r="86" spans="2:12" ht="12" customHeight="1">
      <c r="B86" s="20"/>
      <c r="C86" s="27" t="s">
        <v>146</v>
      </c>
      <c r="L86" s="20"/>
    </row>
    <row r="87" spans="2:12" ht="16.5" customHeight="1">
      <c r="B87" s="20"/>
      <c r="E87" s="268" t="s">
        <v>149</v>
      </c>
      <c r="F87" s="241"/>
      <c r="G87" s="241"/>
      <c r="H87" s="241"/>
      <c r="L87" s="20"/>
    </row>
    <row r="88" spans="2:12" ht="12" customHeight="1">
      <c r="B88" s="20"/>
      <c r="C88" s="27" t="s">
        <v>152</v>
      </c>
      <c r="L88" s="20"/>
    </row>
    <row r="89" spans="2:12" s="1" customFormat="1" ht="16.5" customHeight="1">
      <c r="B89" s="32"/>
      <c r="E89" s="230" t="s">
        <v>2437</v>
      </c>
      <c r="F89" s="267"/>
      <c r="G89" s="267"/>
      <c r="H89" s="267"/>
      <c r="L89" s="32"/>
    </row>
    <row r="90" spans="2:12" s="1" customFormat="1" ht="12" customHeight="1">
      <c r="B90" s="32"/>
      <c r="C90" s="27" t="s">
        <v>2438</v>
      </c>
      <c r="L90" s="32"/>
    </row>
    <row r="91" spans="2:12" s="1" customFormat="1" ht="30" customHeight="1">
      <c r="B91" s="32"/>
      <c r="E91" s="266" t="str">
        <f>E13</f>
        <v>1_6_2 - E 1.6.2_Slaboprudové rozvody-  SKV- prístup. systém,čítačky, PTV- kam. systém, ŠK-káblové rozvody</v>
      </c>
      <c r="F91" s="267"/>
      <c r="G91" s="267"/>
      <c r="H91" s="267"/>
      <c r="L91" s="32"/>
    </row>
    <row r="92" spans="2:12" s="1" customFormat="1" ht="6.95" customHeight="1">
      <c r="B92" s="32"/>
      <c r="L92" s="32"/>
    </row>
    <row r="93" spans="2:12" s="1" customFormat="1" ht="12" customHeight="1">
      <c r="B93" s="32"/>
      <c r="C93" s="27" t="s">
        <v>18</v>
      </c>
      <c r="F93" s="25" t="str">
        <f>F16</f>
        <v xml:space="preserve"> </v>
      </c>
      <c r="I93" s="27" t="s">
        <v>20</v>
      </c>
      <c r="J93" s="55" t="str">
        <f>IF(J16="","",J16)</f>
        <v>3. 12. 2025</v>
      </c>
      <c r="L93" s="32"/>
    </row>
    <row r="94" spans="2:12" s="1" customFormat="1" ht="6.95" customHeight="1">
      <c r="B94" s="32"/>
      <c r="L94" s="32"/>
    </row>
    <row r="95" spans="2:12" s="1" customFormat="1" ht="25.7" customHeight="1">
      <c r="B95" s="32"/>
      <c r="C95" s="27" t="s">
        <v>22</v>
      </c>
      <c r="F95" s="25" t="str">
        <f>E19</f>
        <v>Ministerstvo vnútra SR, Pribinova 2, Bratislava</v>
      </c>
      <c r="I95" s="27" t="s">
        <v>28</v>
      </c>
      <c r="J95" s="30" t="str">
        <f>E25</f>
        <v xml:space="preserve">TEPLAN ARCHITEKT spol. s  r. o. </v>
      </c>
      <c r="L95" s="32"/>
    </row>
    <row r="96" spans="2:12" s="1" customFormat="1" ht="15.2" customHeight="1">
      <c r="B96" s="32"/>
      <c r="C96" s="27" t="s">
        <v>26</v>
      </c>
      <c r="F96" s="25" t="str">
        <f>IF(E22="","",E22)</f>
        <v>Vyplň údaj</v>
      </c>
      <c r="I96" s="27" t="s">
        <v>33</v>
      </c>
      <c r="J96" s="30" t="str">
        <f>E28</f>
        <v xml:space="preserve"> 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13" t="s">
        <v>232</v>
      </c>
      <c r="D98" s="105"/>
      <c r="E98" s="105"/>
      <c r="F98" s="105"/>
      <c r="G98" s="105"/>
      <c r="H98" s="105"/>
      <c r="I98" s="105"/>
      <c r="J98" s="114" t="s">
        <v>233</v>
      </c>
      <c r="K98" s="105"/>
      <c r="L98" s="32"/>
    </row>
    <row r="99" spans="2:47" s="1" customFormat="1" ht="10.35" customHeight="1">
      <c r="B99" s="32"/>
      <c r="L99" s="32"/>
    </row>
    <row r="100" spans="2:47" s="1" customFormat="1" ht="22.9" customHeight="1">
      <c r="B100" s="32"/>
      <c r="C100" s="115" t="s">
        <v>234</v>
      </c>
      <c r="J100" s="69">
        <f>J156</f>
        <v>0</v>
      </c>
      <c r="L100" s="32"/>
      <c r="AU100" s="17" t="s">
        <v>235</v>
      </c>
    </row>
    <row r="101" spans="2:47" s="8" customFormat="1" ht="24.95" customHeight="1">
      <c r="B101" s="116"/>
      <c r="D101" s="117" t="s">
        <v>2555</v>
      </c>
      <c r="E101" s="118"/>
      <c r="F101" s="118"/>
      <c r="G101" s="118"/>
      <c r="H101" s="118"/>
      <c r="I101" s="118"/>
      <c r="J101" s="119">
        <f>J158</f>
        <v>0</v>
      </c>
      <c r="L101" s="116"/>
    </row>
    <row r="102" spans="2:47" s="8" customFormat="1" ht="24.95" customHeight="1">
      <c r="B102" s="116"/>
      <c r="D102" s="117" t="s">
        <v>2556</v>
      </c>
      <c r="E102" s="118"/>
      <c r="F102" s="118"/>
      <c r="G102" s="118"/>
      <c r="H102" s="118"/>
      <c r="I102" s="118"/>
      <c r="J102" s="119">
        <f>J159</f>
        <v>0</v>
      </c>
      <c r="L102" s="116"/>
    </row>
    <row r="103" spans="2:47" s="9" customFormat="1" ht="19.899999999999999" customHeight="1">
      <c r="B103" s="120"/>
      <c r="D103" s="121" t="s">
        <v>2557</v>
      </c>
      <c r="E103" s="122"/>
      <c r="F103" s="122"/>
      <c r="G103" s="122"/>
      <c r="H103" s="122"/>
      <c r="I103" s="122"/>
      <c r="J103" s="123">
        <f>J160</f>
        <v>0</v>
      </c>
      <c r="L103" s="120"/>
    </row>
    <row r="104" spans="2:47" s="9" customFormat="1" ht="19.899999999999999" customHeight="1">
      <c r="B104" s="120"/>
      <c r="D104" s="121" t="s">
        <v>2558</v>
      </c>
      <c r="E104" s="122"/>
      <c r="F104" s="122"/>
      <c r="G104" s="122"/>
      <c r="H104" s="122"/>
      <c r="I104" s="122"/>
      <c r="J104" s="123">
        <f>J161</f>
        <v>0</v>
      </c>
      <c r="L104" s="120"/>
    </row>
    <row r="105" spans="2:47" s="9" customFormat="1" ht="19.899999999999999" customHeight="1">
      <c r="B105" s="120"/>
      <c r="D105" s="121" t="s">
        <v>2559</v>
      </c>
      <c r="E105" s="122"/>
      <c r="F105" s="122"/>
      <c r="G105" s="122"/>
      <c r="H105" s="122"/>
      <c r="I105" s="122"/>
      <c r="J105" s="123">
        <f>J164</f>
        <v>0</v>
      </c>
      <c r="L105" s="120"/>
    </row>
    <row r="106" spans="2:47" s="9" customFormat="1" ht="19.899999999999999" customHeight="1">
      <c r="B106" s="120"/>
      <c r="D106" s="121" t="s">
        <v>2560</v>
      </c>
      <c r="E106" s="122"/>
      <c r="F106" s="122"/>
      <c r="G106" s="122"/>
      <c r="H106" s="122"/>
      <c r="I106" s="122"/>
      <c r="J106" s="123">
        <f>J171</f>
        <v>0</v>
      </c>
      <c r="L106" s="120"/>
    </row>
    <row r="107" spans="2:47" s="9" customFormat="1" ht="19.899999999999999" customHeight="1">
      <c r="B107" s="120"/>
      <c r="D107" s="121" t="s">
        <v>2561</v>
      </c>
      <c r="E107" s="122"/>
      <c r="F107" s="122"/>
      <c r="G107" s="122"/>
      <c r="H107" s="122"/>
      <c r="I107" s="122"/>
      <c r="J107" s="123">
        <f>J173</f>
        <v>0</v>
      </c>
      <c r="L107" s="120"/>
    </row>
    <row r="108" spans="2:47" s="9" customFormat="1" ht="19.899999999999999" customHeight="1">
      <c r="B108" s="120"/>
      <c r="D108" s="121" t="s">
        <v>2562</v>
      </c>
      <c r="E108" s="122"/>
      <c r="F108" s="122"/>
      <c r="G108" s="122"/>
      <c r="H108" s="122"/>
      <c r="I108" s="122"/>
      <c r="J108" s="123">
        <f>J176</f>
        <v>0</v>
      </c>
      <c r="L108" s="120"/>
    </row>
    <row r="109" spans="2:47" s="9" customFormat="1" ht="19.899999999999999" customHeight="1">
      <c r="B109" s="120"/>
      <c r="D109" s="121" t="s">
        <v>2563</v>
      </c>
      <c r="E109" s="122"/>
      <c r="F109" s="122"/>
      <c r="G109" s="122"/>
      <c r="H109" s="122"/>
      <c r="I109" s="122"/>
      <c r="J109" s="123">
        <f>J178</f>
        <v>0</v>
      </c>
      <c r="L109" s="120"/>
    </row>
    <row r="110" spans="2:47" s="9" customFormat="1" ht="19.899999999999999" customHeight="1">
      <c r="B110" s="120"/>
      <c r="D110" s="121" t="s">
        <v>2558</v>
      </c>
      <c r="E110" s="122"/>
      <c r="F110" s="122"/>
      <c r="G110" s="122"/>
      <c r="H110" s="122"/>
      <c r="I110" s="122"/>
      <c r="J110" s="123">
        <f>J179</f>
        <v>0</v>
      </c>
      <c r="L110" s="120"/>
    </row>
    <row r="111" spans="2:47" s="9" customFormat="1" ht="19.899999999999999" customHeight="1">
      <c r="B111" s="120"/>
      <c r="D111" s="121" t="s">
        <v>2559</v>
      </c>
      <c r="E111" s="122"/>
      <c r="F111" s="122"/>
      <c r="G111" s="122"/>
      <c r="H111" s="122"/>
      <c r="I111" s="122"/>
      <c r="J111" s="123">
        <f>J182</f>
        <v>0</v>
      </c>
      <c r="L111" s="120"/>
    </row>
    <row r="112" spans="2:47" s="9" customFormat="1" ht="19.899999999999999" customHeight="1">
      <c r="B112" s="120"/>
      <c r="D112" s="121" t="s">
        <v>2560</v>
      </c>
      <c r="E112" s="122"/>
      <c r="F112" s="122"/>
      <c r="G112" s="122"/>
      <c r="H112" s="122"/>
      <c r="I112" s="122"/>
      <c r="J112" s="123">
        <f>J189</f>
        <v>0</v>
      </c>
      <c r="L112" s="120"/>
    </row>
    <row r="113" spans="2:12" s="9" customFormat="1" ht="19.899999999999999" customHeight="1">
      <c r="B113" s="120"/>
      <c r="D113" s="121" t="s">
        <v>2561</v>
      </c>
      <c r="E113" s="122"/>
      <c r="F113" s="122"/>
      <c r="G113" s="122"/>
      <c r="H113" s="122"/>
      <c r="I113" s="122"/>
      <c r="J113" s="123">
        <f>J191</f>
        <v>0</v>
      </c>
      <c r="L113" s="120"/>
    </row>
    <row r="114" spans="2:12" s="9" customFormat="1" ht="19.899999999999999" customHeight="1">
      <c r="B114" s="120"/>
      <c r="D114" s="121" t="s">
        <v>2562</v>
      </c>
      <c r="E114" s="122"/>
      <c r="F114" s="122"/>
      <c r="G114" s="122"/>
      <c r="H114" s="122"/>
      <c r="I114" s="122"/>
      <c r="J114" s="123">
        <f>J194</f>
        <v>0</v>
      </c>
      <c r="L114" s="120"/>
    </row>
    <row r="115" spans="2:12" s="8" customFormat="1" ht="24.95" customHeight="1">
      <c r="B115" s="116"/>
      <c r="D115" s="117" t="s">
        <v>2564</v>
      </c>
      <c r="E115" s="118"/>
      <c r="F115" s="118"/>
      <c r="G115" s="118"/>
      <c r="H115" s="118"/>
      <c r="I115" s="118"/>
      <c r="J115" s="119">
        <f>J196</f>
        <v>0</v>
      </c>
      <c r="L115" s="116"/>
    </row>
    <row r="116" spans="2:12" s="9" customFormat="1" ht="19.899999999999999" customHeight="1">
      <c r="B116" s="120"/>
      <c r="D116" s="121" t="s">
        <v>2557</v>
      </c>
      <c r="E116" s="122"/>
      <c r="F116" s="122"/>
      <c r="G116" s="122"/>
      <c r="H116" s="122"/>
      <c r="I116" s="122"/>
      <c r="J116" s="123">
        <f>J197</f>
        <v>0</v>
      </c>
      <c r="L116" s="120"/>
    </row>
    <row r="117" spans="2:12" s="9" customFormat="1" ht="19.899999999999999" customHeight="1">
      <c r="B117" s="120"/>
      <c r="D117" s="121" t="s">
        <v>2565</v>
      </c>
      <c r="E117" s="122"/>
      <c r="F117" s="122"/>
      <c r="G117" s="122"/>
      <c r="H117" s="122"/>
      <c r="I117" s="122"/>
      <c r="J117" s="123">
        <f>J210</f>
        <v>0</v>
      </c>
      <c r="L117" s="120"/>
    </row>
    <row r="118" spans="2:12" s="8" customFormat="1" ht="24.95" customHeight="1">
      <c r="B118" s="116"/>
      <c r="D118" s="117" t="s">
        <v>2566</v>
      </c>
      <c r="E118" s="118"/>
      <c r="F118" s="118"/>
      <c r="G118" s="118"/>
      <c r="H118" s="118"/>
      <c r="I118" s="118"/>
      <c r="J118" s="119">
        <f>J223</f>
        <v>0</v>
      </c>
      <c r="L118" s="116"/>
    </row>
    <row r="119" spans="2:12" s="9" customFormat="1" ht="19.899999999999999" customHeight="1">
      <c r="B119" s="120"/>
      <c r="D119" s="121" t="s">
        <v>2567</v>
      </c>
      <c r="E119" s="122"/>
      <c r="F119" s="122"/>
      <c r="G119" s="122"/>
      <c r="H119" s="122"/>
      <c r="I119" s="122"/>
      <c r="J119" s="123">
        <f>J224</f>
        <v>0</v>
      </c>
      <c r="L119" s="120"/>
    </row>
    <row r="120" spans="2:12" s="9" customFormat="1" ht="19.899999999999999" customHeight="1">
      <c r="B120" s="120"/>
      <c r="D120" s="121" t="s">
        <v>2568</v>
      </c>
      <c r="E120" s="122"/>
      <c r="F120" s="122"/>
      <c r="G120" s="122"/>
      <c r="H120" s="122"/>
      <c r="I120" s="122"/>
      <c r="J120" s="123">
        <f>J229</f>
        <v>0</v>
      </c>
      <c r="L120" s="120"/>
    </row>
    <row r="121" spans="2:12" s="9" customFormat="1" ht="19.899999999999999" customHeight="1">
      <c r="B121" s="120"/>
      <c r="D121" s="121" t="s">
        <v>2569</v>
      </c>
      <c r="E121" s="122"/>
      <c r="F121" s="122"/>
      <c r="G121" s="122"/>
      <c r="H121" s="122"/>
      <c r="I121" s="122"/>
      <c r="J121" s="123">
        <f>J237</f>
        <v>0</v>
      </c>
      <c r="L121" s="120"/>
    </row>
    <row r="122" spans="2:12" s="9" customFormat="1" ht="19.899999999999999" customHeight="1">
      <c r="B122" s="120"/>
      <c r="D122" s="121" t="s">
        <v>2570</v>
      </c>
      <c r="E122" s="122"/>
      <c r="F122" s="122"/>
      <c r="G122" s="122"/>
      <c r="H122" s="122"/>
      <c r="I122" s="122"/>
      <c r="J122" s="123">
        <f>J240</f>
        <v>0</v>
      </c>
      <c r="L122" s="120"/>
    </row>
    <row r="123" spans="2:12" s="9" customFormat="1" ht="19.899999999999999" customHeight="1">
      <c r="B123" s="120"/>
      <c r="D123" s="121" t="s">
        <v>2571</v>
      </c>
      <c r="E123" s="122"/>
      <c r="F123" s="122"/>
      <c r="G123" s="122"/>
      <c r="H123" s="122"/>
      <c r="I123" s="122"/>
      <c r="J123" s="123">
        <f>J241</f>
        <v>0</v>
      </c>
      <c r="L123" s="120"/>
    </row>
    <row r="124" spans="2:12" s="9" customFormat="1" ht="19.899999999999999" customHeight="1">
      <c r="B124" s="120"/>
      <c r="D124" s="121" t="s">
        <v>2572</v>
      </c>
      <c r="E124" s="122"/>
      <c r="F124" s="122"/>
      <c r="G124" s="122"/>
      <c r="H124" s="122"/>
      <c r="I124" s="122"/>
      <c r="J124" s="123">
        <f>J247</f>
        <v>0</v>
      </c>
      <c r="L124" s="120"/>
    </row>
    <row r="125" spans="2:12" s="9" customFormat="1" ht="19.899999999999999" customHeight="1">
      <c r="B125" s="120"/>
      <c r="D125" s="121" t="s">
        <v>2573</v>
      </c>
      <c r="E125" s="122"/>
      <c r="F125" s="122"/>
      <c r="G125" s="122"/>
      <c r="H125" s="122"/>
      <c r="I125" s="122"/>
      <c r="J125" s="123">
        <f>J248</f>
        <v>0</v>
      </c>
      <c r="L125" s="120"/>
    </row>
    <row r="126" spans="2:12" s="9" customFormat="1" ht="19.899999999999999" customHeight="1">
      <c r="B126" s="120"/>
      <c r="D126" s="121" t="s">
        <v>2567</v>
      </c>
      <c r="E126" s="122"/>
      <c r="F126" s="122"/>
      <c r="G126" s="122"/>
      <c r="H126" s="122"/>
      <c r="I126" s="122"/>
      <c r="J126" s="123">
        <f>J249</f>
        <v>0</v>
      </c>
      <c r="L126" s="120"/>
    </row>
    <row r="127" spans="2:12" s="9" customFormat="1" ht="19.899999999999999" customHeight="1">
      <c r="B127" s="120"/>
      <c r="D127" s="121" t="s">
        <v>2568</v>
      </c>
      <c r="E127" s="122"/>
      <c r="F127" s="122"/>
      <c r="G127" s="122"/>
      <c r="H127" s="122"/>
      <c r="I127" s="122"/>
      <c r="J127" s="123">
        <f>J254</f>
        <v>0</v>
      </c>
      <c r="L127" s="120"/>
    </row>
    <row r="128" spans="2:12" s="9" customFormat="1" ht="19.899999999999999" customHeight="1">
      <c r="B128" s="120"/>
      <c r="D128" s="121" t="s">
        <v>2569</v>
      </c>
      <c r="E128" s="122"/>
      <c r="F128" s="122"/>
      <c r="G128" s="122"/>
      <c r="H128" s="122"/>
      <c r="I128" s="122"/>
      <c r="J128" s="123">
        <f>J264</f>
        <v>0</v>
      </c>
      <c r="L128" s="120"/>
    </row>
    <row r="129" spans="2:12" s="9" customFormat="1" ht="19.899999999999999" customHeight="1">
      <c r="B129" s="120"/>
      <c r="D129" s="121" t="s">
        <v>2570</v>
      </c>
      <c r="E129" s="122"/>
      <c r="F129" s="122"/>
      <c r="G129" s="122"/>
      <c r="H129" s="122"/>
      <c r="I129" s="122"/>
      <c r="J129" s="123">
        <f>J267</f>
        <v>0</v>
      </c>
      <c r="L129" s="120"/>
    </row>
    <row r="130" spans="2:12" s="9" customFormat="1" ht="19.899999999999999" customHeight="1">
      <c r="B130" s="120"/>
      <c r="D130" s="121" t="s">
        <v>2571</v>
      </c>
      <c r="E130" s="122"/>
      <c r="F130" s="122"/>
      <c r="G130" s="122"/>
      <c r="H130" s="122"/>
      <c r="I130" s="122"/>
      <c r="J130" s="123">
        <f>J268</f>
        <v>0</v>
      </c>
      <c r="L130" s="120"/>
    </row>
    <row r="131" spans="2:12" s="9" customFormat="1" ht="19.899999999999999" customHeight="1">
      <c r="B131" s="120"/>
      <c r="D131" s="121" t="s">
        <v>2572</v>
      </c>
      <c r="E131" s="122"/>
      <c r="F131" s="122"/>
      <c r="G131" s="122"/>
      <c r="H131" s="122"/>
      <c r="I131" s="122"/>
      <c r="J131" s="123">
        <f>J274</f>
        <v>0</v>
      </c>
      <c r="L131" s="120"/>
    </row>
    <row r="132" spans="2:12" s="9" customFormat="1" ht="19.899999999999999" customHeight="1">
      <c r="B132" s="120"/>
      <c r="D132" s="121" t="s">
        <v>2574</v>
      </c>
      <c r="E132" s="122"/>
      <c r="F132" s="122"/>
      <c r="G132" s="122"/>
      <c r="H132" s="122"/>
      <c r="I132" s="122"/>
      <c r="J132" s="123">
        <f>J291</f>
        <v>0</v>
      </c>
      <c r="L132" s="120"/>
    </row>
    <row r="133" spans="2:12" s="1" customFormat="1" ht="21.75" customHeight="1">
      <c r="B133" s="32"/>
      <c r="L133" s="32"/>
    </row>
    <row r="134" spans="2:12" s="1" customFormat="1" ht="6.95" customHeight="1">
      <c r="B134" s="47"/>
      <c r="C134" s="48"/>
      <c r="D134" s="48"/>
      <c r="E134" s="48"/>
      <c r="F134" s="48"/>
      <c r="G134" s="48"/>
      <c r="H134" s="48"/>
      <c r="I134" s="48"/>
      <c r="J134" s="48"/>
      <c r="K134" s="48"/>
      <c r="L134" s="32"/>
    </row>
    <row r="138" spans="2:12" s="1" customFormat="1" ht="6.95" customHeight="1">
      <c r="B138" s="49"/>
      <c r="C138" s="50"/>
      <c r="D138" s="50"/>
      <c r="E138" s="50"/>
      <c r="F138" s="50"/>
      <c r="G138" s="50"/>
      <c r="H138" s="50"/>
      <c r="I138" s="50"/>
      <c r="J138" s="50"/>
      <c r="K138" s="50"/>
      <c r="L138" s="32"/>
    </row>
    <row r="139" spans="2:12" s="1" customFormat="1" ht="24.95" customHeight="1">
      <c r="B139" s="32"/>
      <c r="C139" s="21" t="s">
        <v>259</v>
      </c>
      <c r="L139" s="32"/>
    </row>
    <row r="140" spans="2:12" s="1" customFormat="1" ht="6.95" customHeight="1">
      <c r="B140" s="32"/>
      <c r="L140" s="32"/>
    </row>
    <row r="141" spans="2:12" s="1" customFormat="1" ht="12" customHeight="1">
      <c r="B141" s="32"/>
      <c r="C141" s="27" t="s">
        <v>14</v>
      </c>
      <c r="L141" s="32"/>
    </row>
    <row r="142" spans="2:12" s="1" customFormat="1" ht="26.25" customHeight="1">
      <c r="B142" s="32"/>
      <c r="E142" s="268" t="str">
        <f>E7</f>
        <v>G    Banská Bystrica - KC, stavebné úpravy- vypracovanie podkladovej štúdie verejnej práce</v>
      </c>
      <c r="F142" s="269"/>
      <c r="G142" s="269"/>
      <c r="H142" s="269"/>
      <c r="L142" s="32"/>
    </row>
    <row r="143" spans="2:12" ht="12" customHeight="1">
      <c r="B143" s="20"/>
      <c r="C143" s="27" t="s">
        <v>146</v>
      </c>
      <c r="L143" s="20"/>
    </row>
    <row r="144" spans="2:12" ht="16.5" customHeight="1">
      <c r="B144" s="20"/>
      <c r="E144" s="268" t="s">
        <v>149</v>
      </c>
      <c r="F144" s="241"/>
      <c r="G144" s="241"/>
      <c r="H144" s="241"/>
      <c r="L144" s="20"/>
    </row>
    <row r="145" spans="2:65" ht="12" customHeight="1">
      <c r="B145" s="20"/>
      <c r="C145" s="27" t="s">
        <v>152</v>
      </c>
      <c r="L145" s="20"/>
    </row>
    <row r="146" spans="2:65" s="1" customFormat="1" ht="16.5" customHeight="1">
      <c r="B146" s="32"/>
      <c r="E146" s="230" t="s">
        <v>2437</v>
      </c>
      <c r="F146" s="267"/>
      <c r="G146" s="267"/>
      <c r="H146" s="267"/>
      <c r="L146" s="32"/>
    </row>
    <row r="147" spans="2:65" s="1" customFormat="1" ht="12" customHeight="1">
      <c r="B147" s="32"/>
      <c r="C147" s="27" t="s">
        <v>2438</v>
      </c>
      <c r="L147" s="32"/>
    </row>
    <row r="148" spans="2:65" s="1" customFormat="1" ht="30" customHeight="1">
      <c r="B148" s="32"/>
      <c r="E148" s="266" t="str">
        <f>E13</f>
        <v>1_6_2 - E 1.6.2_Slaboprudové rozvody-  SKV- prístup. systém,čítačky, PTV- kam. systém, ŠK-káblové rozvody</v>
      </c>
      <c r="F148" s="267"/>
      <c r="G148" s="267"/>
      <c r="H148" s="267"/>
      <c r="L148" s="32"/>
    </row>
    <row r="149" spans="2:65" s="1" customFormat="1" ht="6.95" customHeight="1">
      <c r="B149" s="32"/>
      <c r="L149" s="32"/>
    </row>
    <row r="150" spans="2:65" s="1" customFormat="1" ht="12" customHeight="1">
      <c r="B150" s="32"/>
      <c r="C150" s="27" t="s">
        <v>18</v>
      </c>
      <c r="F150" s="25" t="str">
        <f>F16</f>
        <v xml:space="preserve"> </v>
      </c>
      <c r="I150" s="27" t="s">
        <v>20</v>
      </c>
      <c r="J150" s="55" t="str">
        <f>IF(J16="","",J16)</f>
        <v>3. 12. 2025</v>
      </c>
      <c r="L150" s="32"/>
    </row>
    <row r="151" spans="2:65" s="1" customFormat="1" ht="6.95" customHeight="1">
      <c r="B151" s="32"/>
      <c r="L151" s="32"/>
    </row>
    <row r="152" spans="2:65" s="1" customFormat="1" ht="25.7" customHeight="1">
      <c r="B152" s="32"/>
      <c r="C152" s="27" t="s">
        <v>22</v>
      </c>
      <c r="F152" s="25" t="str">
        <f>E19</f>
        <v>Ministerstvo vnútra SR, Pribinova 2, Bratislava</v>
      </c>
      <c r="I152" s="27" t="s">
        <v>28</v>
      </c>
      <c r="J152" s="30" t="str">
        <f>E25</f>
        <v xml:space="preserve">TEPLAN ARCHITEKT spol. s  r. o. </v>
      </c>
      <c r="L152" s="32"/>
    </row>
    <row r="153" spans="2:65" s="1" customFormat="1" ht="15.2" customHeight="1">
      <c r="B153" s="32"/>
      <c r="C153" s="27" t="s">
        <v>26</v>
      </c>
      <c r="F153" s="25" t="str">
        <f>IF(E22="","",E22)</f>
        <v>Vyplň údaj</v>
      </c>
      <c r="I153" s="27" t="s">
        <v>33</v>
      </c>
      <c r="J153" s="30" t="str">
        <f>E28</f>
        <v xml:space="preserve"> </v>
      </c>
      <c r="L153" s="32"/>
    </row>
    <row r="154" spans="2:65" s="1" customFormat="1" ht="10.35" customHeight="1">
      <c r="B154" s="32"/>
      <c r="L154" s="32"/>
    </row>
    <row r="155" spans="2:65" s="10" customFormat="1" ht="29.25" customHeight="1">
      <c r="B155" s="124"/>
      <c r="C155" s="125" t="s">
        <v>260</v>
      </c>
      <c r="D155" s="126" t="s">
        <v>60</v>
      </c>
      <c r="E155" s="126" t="s">
        <v>56</v>
      </c>
      <c r="F155" s="126" t="s">
        <v>57</v>
      </c>
      <c r="G155" s="126" t="s">
        <v>261</v>
      </c>
      <c r="H155" s="126" t="s">
        <v>262</v>
      </c>
      <c r="I155" s="126" t="s">
        <v>263</v>
      </c>
      <c r="J155" s="127" t="s">
        <v>233</v>
      </c>
      <c r="K155" s="128" t="s">
        <v>264</v>
      </c>
      <c r="L155" s="124"/>
      <c r="M155" s="62" t="s">
        <v>1</v>
      </c>
      <c r="N155" s="63" t="s">
        <v>39</v>
      </c>
      <c r="O155" s="63" t="s">
        <v>265</v>
      </c>
      <c r="P155" s="63" t="s">
        <v>266</v>
      </c>
      <c r="Q155" s="63" t="s">
        <v>267</v>
      </c>
      <c r="R155" s="63" t="s">
        <v>268</v>
      </c>
      <c r="S155" s="63" t="s">
        <v>269</v>
      </c>
      <c r="T155" s="64" t="s">
        <v>270</v>
      </c>
    </row>
    <row r="156" spans="2:65" s="1" customFormat="1" ht="22.9" customHeight="1">
      <c r="B156" s="32"/>
      <c r="C156" s="67" t="s">
        <v>234</v>
      </c>
      <c r="J156" s="129">
        <f>BK156</f>
        <v>0</v>
      </c>
      <c r="L156" s="32"/>
      <c r="M156" s="65"/>
      <c r="N156" s="56"/>
      <c r="O156" s="56"/>
      <c r="P156" s="130">
        <f>P157+P158+P159+P196+P223</f>
        <v>0</v>
      </c>
      <c r="Q156" s="56"/>
      <c r="R156" s="130">
        <f>R157+R158+R159+R196+R223</f>
        <v>0</v>
      </c>
      <c r="S156" s="56"/>
      <c r="T156" s="131">
        <f>T157+T158+T159+T196+T223</f>
        <v>0</v>
      </c>
      <c r="AT156" s="17" t="s">
        <v>74</v>
      </c>
      <c r="AU156" s="17" t="s">
        <v>235</v>
      </c>
      <c r="BK156" s="132">
        <f>BK157+BK158+BK159+BK196+BK223</f>
        <v>0</v>
      </c>
    </row>
    <row r="157" spans="2:65" s="1" customFormat="1" ht="16.5" customHeight="1">
      <c r="B157" s="143"/>
      <c r="C157" s="188" t="s">
        <v>82</v>
      </c>
      <c r="D157" s="188" t="s">
        <v>523</v>
      </c>
      <c r="E157" s="189" t="s">
        <v>2575</v>
      </c>
      <c r="F157" s="190" t="s">
        <v>2576</v>
      </c>
      <c r="G157" s="191" t="s">
        <v>2577</v>
      </c>
      <c r="H157" s="192">
        <v>0</v>
      </c>
      <c r="I157" s="193"/>
      <c r="J157" s="194">
        <f>ROUND(I157*H157,2)</f>
        <v>0</v>
      </c>
      <c r="K157" s="195"/>
      <c r="L157" s="196"/>
      <c r="M157" s="197" t="s">
        <v>1</v>
      </c>
      <c r="N157" s="198" t="s">
        <v>41</v>
      </c>
      <c r="P157" s="154">
        <f>O157*H157</f>
        <v>0</v>
      </c>
      <c r="Q157" s="154">
        <v>0</v>
      </c>
      <c r="R157" s="154">
        <f>Q157*H157</f>
        <v>0</v>
      </c>
      <c r="S157" s="154">
        <v>0</v>
      </c>
      <c r="T157" s="155">
        <f>S157*H157</f>
        <v>0</v>
      </c>
      <c r="AR157" s="156" t="s">
        <v>1771</v>
      </c>
      <c r="AT157" s="156" t="s">
        <v>523</v>
      </c>
      <c r="AU157" s="156" t="s">
        <v>75</v>
      </c>
      <c r="AY157" s="17" t="s">
        <v>273</v>
      </c>
      <c r="BE157" s="157">
        <f>IF(N157="základná",J157,0)</f>
        <v>0</v>
      </c>
      <c r="BF157" s="157">
        <f>IF(N157="znížená",J157,0)</f>
        <v>0</v>
      </c>
      <c r="BG157" s="157">
        <f>IF(N157="zákl. prenesená",J157,0)</f>
        <v>0</v>
      </c>
      <c r="BH157" s="157">
        <f>IF(N157="zníž. prenesená",J157,0)</f>
        <v>0</v>
      </c>
      <c r="BI157" s="157">
        <f>IF(N157="nulová",J157,0)</f>
        <v>0</v>
      </c>
      <c r="BJ157" s="17" t="s">
        <v>88</v>
      </c>
      <c r="BK157" s="157">
        <f>ROUND(I157*H157,2)</f>
        <v>0</v>
      </c>
      <c r="BL157" s="17" t="s">
        <v>625</v>
      </c>
      <c r="BM157" s="156" t="s">
        <v>88</v>
      </c>
    </row>
    <row r="158" spans="2:65" s="11" customFormat="1" ht="25.9" customHeight="1">
      <c r="B158" s="133"/>
      <c r="D158" s="134" t="s">
        <v>74</v>
      </c>
      <c r="E158" s="135" t="s">
        <v>2014</v>
      </c>
      <c r="F158" s="135" t="s">
        <v>2578</v>
      </c>
      <c r="I158" s="136"/>
      <c r="J158" s="137">
        <f>BK158</f>
        <v>0</v>
      </c>
      <c r="L158" s="133"/>
      <c r="M158" s="138"/>
      <c r="P158" s="139">
        <v>0</v>
      </c>
      <c r="R158" s="139">
        <v>0</v>
      </c>
      <c r="T158" s="140">
        <v>0</v>
      </c>
      <c r="AR158" s="134" t="s">
        <v>82</v>
      </c>
      <c r="AT158" s="141" t="s">
        <v>74</v>
      </c>
      <c r="AU158" s="141" t="s">
        <v>75</v>
      </c>
      <c r="AY158" s="134" t="s">
        <v>273</v>
      </c>
      <c r="BK158" s="142">
        <v>0</v>
      </c>
    </row>
    <row r="159" spans="2:65" s="11" customFormat="1" ht="25.9" customHeight="1">
      <c r="B159" s="133"/>
      <c r="D159" s="134" t="s">
        <v>74</v>
      </c>
      <c r="E159" s="135" t="s">
        <v>2105</v>
      </c>
      <c r="F159" s="135" t="s">
        <v>2579</v>
      </c>
      <c r="I159" s="136"/>
      <c r="J159" s="137">
        <f>BK159</f>
        <v>0</v>
      </c>
      <c r="L159" s="133"/>
      <c r="M159" s="138"/>
      <c r="P159" s="139">
        <f>P160+P161+P164+P171+P173+P176+P178+P179+P182+P189+P191+P194</f>
        <v>0</v>
      </c>
      <c r="R159" s="139">
        <f>R160+R161+R164+R171+R173+R176+R178+R179+R182+R189+R191+R194</f>
        <v>0</v>
      </c>
      <c r="T159" s="140">
        <f>T160+T161+T164+T171+T173+T176+T178+T179+T182+T189+T191+T194</f>
        <v>0</v>
      </c>
      <c r="AR159" s="134" t="s">
        <v>82</v>
      </c>
      <c r="AT159" s="141" t="s">
        <v>74</v>
      </c>
      <c r="AU159" s="141" t="s">
        <v>75</v>
      </c>
      <c r="AY159" s="134" t="s">
        <v>273</v>
      </c>
      <c r="BK159" s="142">
        <f>BK160+BK161+BK164+BK171+BK173+BK176+BK178+BK179+BK182+BK189+BK191+BK194</f>
        <v>0</v>
      </c>
    </row>
    <row r="160" spans="2:65" s="11" customFormat="1" ht="22.9" customHeight="1">
      <c r="B160" s="133"/>
      <c r="D160" s="134" t="s">
        <v>74</v>
      </c>
      <c r="E160" s="172" t="s">
        <v>2430</v>
      </c>
      <c r="F160" s="172" t="s">
        <v>2580</v>
      </c>
      <c r="I160" s="136"/>
      <c r="J160" s="173">
        <f>BK160</f>
        <v>0</v>
      </c>
      <c r="L160" s="133"/>
      <c r="M160" s="138"/>
      <c r="P160" s="139">
        <v>0</v>
      </c>
      <c r="R160" s="139">
        <v>0</v>
      </c>
      <c r="T160" s="140">
        <v>0</v>
      </c>
      <c r="AR160" s="134" t="s">
        <v>82</v>
      </c>
      <c r="AT160" s="141" t="s">
        <v>74</v>
      </c>
      <c r="AU160" s="141" t="s">
        <v>82</v>
      </c>
      <c r="AY160" s="134" t="s">
        <v>273</v>
      </c>
      <c r="BK160" s="142">
        <v>0</v>
      </c>
    </row>
    <row r="161" spans="2:65" s="11" customFormat="1" ht="22.9" customHeight="1">
      <c r="B161" s="133"/>
      <c r="D161" s="134" t="s">
        <v>74</v>
      </c>
      <c r="E161" s="172" t="s">
        <v>2480</v>
      </c>
      <c r="F161" s="172" t="s">
        <v>2581</v>
      </c>
      <c r="I161" s="136"/>
      <c r="J161" s="173">
        <f>BK161</f>
        <v>0</v>
      </c>
      <c r="L161" s="133"/>
      <c r="M161" s="138"/>
      <c r="P161" s="139">
        <f>SUM(P162:P163)</f>
        <v>0</v>
      </c>
      <c r="R161" s="139">
        <f>SUM(R162:R163)</f>
        <v>0</v>
      </c>
      <c r="T161" s="140">
        <f>SUM(T162:T163)</f>
        <v>0</v>
      </c>
      <c r="AR161" s="134" t="s">
        <v>82</v>
      </c>
      <c r="AT161" s="141" t="s">
        <v>74</v>
      </c>
      <c r="AU161" s="141" t="s">
        <v>82</v>
      </c>
      <c r="AY161" s="134" t="s">
        <v>273</v>
      </c>
      <c r="BK161" s="142">
        <f>SUM(BK162:BK163)</f>
        <v>0</v>
      </c>
    </row>
    <row r="162" spans="2:65" s="1" customFormat="1" ht="24.2" customHeight="1">
      <c r="B162" s="143"/>
      <c r="C162" s="188" t="s">
        <v>88</v>
      </c>
      <c r="D162" s="188" t="s">
        <v>523</v>
      </c>
      <c r="E162" s="189" t="s">
        <v>2582</v>
      </c>
      <c r="F162" s="190" t="s">
        <v>2583</v>
      </c>
      <c r="G162" s="191" t="s">
        <v>318</v>
      </c>
      <c r="H162" s="192">
        <v>1</v>
      </c>
      <c r="I162" s="193"/>
      <c r="J162" s="194">
        <f>ROUND(I162*H162,2)</f>
        <v>0</v>
      </c>
      <c r="K162" s="195"/>
      <c r="L162" s="196"/>
      <c r="M162" s="197" t="s">
        <v>1</v>
      </c>
      <c r="N162" s="198" t="s">
        <v>41</v>
      </c>
      <c r="P162" s="154">
        <f>O162*H162</f>
        <v>0</v>
      </c>
      <c r="Q162" s="154">
        <v>0</v>
      </c>
      <c r="R162" s="154">
        <f>Q162*H162</f>
        <v>0</v>
      </c>
      <c r="S162" s="154">
        <v>0</v>
      </c>
      <c r="T162" s="155">
        <f>S162*H162</f>
        <v>0</v>
      </c>
      <c r="AR162" s="156" t="s">
        <v>1771</v>
      </c>
      <c r="AT162" s="156" t="s">
        <v>523</v>
      </c>
      <c r="AU162" s="156" t="s">
        <v>88</v>
      </c>
      <c r="AY162" s="17" t="s">
        <v>273</v>
      </c>
      <c r="BE162" s="157">
        <f>IF(N162="základná",J162,0)</f>
        <v>0</v>
      </c>
      <c r="BF162" s="157">
        <f>IF(N162="znížená",J162,0)</f>
        <v>0</v>
      </c>
      <c r="BG162" s="157">
        <f>IF(N162="zákl. prenesená",J162,0)</f>
        <v>0</v>
      </c>
      <c r="BH162" s="157">
        <f>IF(N162="zníž. prenesená",J162,0)</f>
        <v>0</v>
      </c>
      <c r="BI162" s="157">
        <f>IF(N162="nulová",J162,0)</f>
        <v>0</v>
      </c>
      <c r="BJ162" s="17" t="s">
        <v>88</v>
      </c>
      <c r="BK162" s="157">
        <f>ROUND(I162*H162,2)</f>
        <v>0</v>
      </c>
      <c r="BL162" s="17" t="s">
        <v>625</v>
      </c>
      <c r="BM162" s="156" t="s">
        <v>126</v>
      </c>
    </row>
    <row r="163" spans="2:65" s="1" customFormat="1" ht="24.2" customHeight="1">
      <c r="B163" s="143"/>
      <c r="C163" s="188" t="s">
        <v>104</v>
      </c>
      <c r="D163" s="188" t="s">
        <v>523</v>
      </c>
      <c r="E163" s="189" t="s">
        <v>2584</v>
      </c>
      <c r="F163" s="190" t="s">
        <v>2585</v>
      </c>
      <c r="G163" s="191" t="s">
        <v>318</v>
      </c>
      <c r="H163" s="192">
        <v>2</v>
      </c>
      <c r="I163" s="193"/>
      <c r="J163" s="194">
        <f>ROUND(I163*H163,2)</f>
        <v>0</v>
      </c>
      <c r="K163" s="195"/>
      <c r="L163" s="196"/>
      <c r="M163" s="197" t="s">
        <v>1</v>
      </c>
      <c r="N163" s="198" t="s">
        <v>41</v>
      </c>
      <c r="P163" s="154">
        <f>O163*H163</f>
        <v>0</v>
      </c>
      <c r="Q163" s="154">
        <v>0</v>
      </c>
      <c r="R163" s="154">
        <f>Q163*H163</f>
        <v>0</v>
      </c>
      <c r="S163" s="154">
        <v>0</v>
      </c>
      <c r="T163" s="155">
        <f>S163*H163</f>
        <v>0</v>
      </c>
      <c r="AR163" s="156" t="s">
        <v>1771</v>
      </c>
      <c r="AT163" s="156" t="s">
        <v>523</v>
      </c>
      <c r="AU163" s="156" t="s">
        <v>88</v>
      </c>
      <c r="AY163" s="17" t="s">
        <v>273</v>
      </c>
      <c r="BE163" s="157">
        <f>IF(N163="základná",J163,0)</f>
        <v>0</v>
      </c>
      <c r="BF163" s="157">
        <f>IF(N163="znížená",J163,0)</f>
        <v>0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17" t="s">
        <v>88</v>
      </c>
      <c r="BK163" s="157">
        <f>ROUND(I163*H163,2)</f>
        <v>0</v>
      </c>
      <c r="BL163" s="17" t="s">
        <v>625</v>
      </c>
      <c r="BM163" s="156" t="s">
        <v>321</v>
      </c>
    </row>
    <row r="164" spans="2:65" s="11" customFormat="1" ht="22.9" customHeight="1">
      <c r="B164" s="133"/>
      <c r="D164" s="134" t="s">
        <v>74</v>
      </c>
      <c r="E164" s="172" t="s">
        <v>2487</v>
      </c>
      <c r="F164" s="172" t="s">
        <v>2586</v>
      </c>
      <c r="I164" s="136"/>
      <c r="J164" s="173">
        <f>BK164</f>
        <v>0</v>
      </c>
      <c r="L164" s="133"/>
      <c r="M164" s="138"/>
      <c r="P164" s="139">
        <f>SUM(P165:P170)</f>
        <v>0</v>
      </c>
      <c r="R164" s="139">
        <f>SUM(R165:R170)</f>
        <v>0</v>
      </c>
      <c r="T164" s="140">
        <f>SUM(T165:T170)</f>
        <v>0</v>
      </c>
      <c r="AR164" s="134" t="s">
        <v>82</v>
      </c>
      <c r="AT164" s="141" t="s">
        <v>74</v>
      </c>
      <c r="AU164" s="141" t="s">
        <v>82</v>
      </c>
      <c r="AY164" s="134" t="s">
        <v>273</v>
      </c>
      <c r="BK164" s="142">
        <f>SUM(BK165:BK170)</f>
        <v>0</v>
      </c>
    </row>
    <row r="165" spans="2:65" s="1" customFormat="1" ht="33" customHeight="1">
      <c r="B165" s="143"/>
      <c r="C165" s="188" t="s">
        <v>126</v>
      </c>
      <c r="D165" s="188" t="s">
        <v>523</v>
      </c>
      <c r="E165" s="189" t="s">
        <v>2587</v>
      </c>
      <c r="F165" s="190" t="s">
        <v>2588</v>
      </c>
      <c r="G165" s="191" t="s">
        <v>318</v>
      </c>
      <c r="H165" s="192">
        <v>4</v>
      </c>
      <c r="I165" s="193"/>
      <c r="J165" s="194">
        <f t="shared" ref="J165:J170" si="0">ROUND(I165*H165,2)</f>
        <v>0</v>
      </c>
      <c r="K165" s="195"/>
      <c r="L165" s="196"/>
      <c r="M165" s="197" t="s">
        <v>1</v>
      </c>
      <c r="N165" s="198" t="s">
        <v>41</v>
      </c>
      <c r="P165" s="154">
        <f t="shared" ref="P165:P170" si="1">O165*H165</f>
        <v>0</v>
      </c>
      <c r="Q165" s="154">
        <v>0</v>
      </c>
      <c r="R165" s="154">
        <f t="shared" ref="R165:R170" si="2">Q165*H165</f>
        <v>0</v>
      </c>
      <c r="S165" s="154">
        <v>0</v>
      </c>
      <c r="T165" s="155">
        <f t="shared" ref="T165:T170" si="3">S165*H165</f>
        <v>0</v>
      </c>
      <c r="AR165" s="156" t="s">
        <v>1771</v>
      </c>
      <c r="AT165" s="156" t="s">
        <v>523</v>
      </c>
      <c r="AU165" s="156" t="s">
        <v>88</v>
      </c>
      <c r="AY165" s="17" t="s">
        <v>273</v>
      </c>
      <c r="BE165" s="157">
        <f t="shared" ref="BE165:BE170" si="4">IF(N165="základná",J165,0)</f>
        <v>0</v>
      </c>
      <c r="BF165" s="157">
        <f t="shared" ref="BF165:BF170" si="5">IF(N165="znížená",J165,0)</f>
        <v>0</v>
      </c>
      <c r="BG165" s="157">
        <f t="shared" ref="BG165:BG170" si="6">IF(N165="zákl. prenesená",J165,0)</f>
        <v>0</v>
      </c>
      <c r="BH165" s="157">
        <f t="shared" ref="BH165:BH170" si="7">IF(N165="zníž. prenesená",J165,0)</f>
        <v>0</v>
      </c>
      <c r="BI165" s="157">
        <f t="shared" ref="BI165:BI170" si="8">IF(N165="nulová",J165,0)</f>
        <v>0</v>
      </c>
      <c r="BJ165" s="17" t="s">
        <v>88</v>
      </c>
      <c r="BK165" s="157">
        <f t="shared" ref="BK165:BK170" si="9">ROUND(I165*H165,2)</f>
        <v>0</v>
      </c>
      <c r="BL165" s="17" t="s">
        <v>625</v>
      </c>
      <c r="BM165" s="156" t="s">
        <v>330</v>
      </c>
    </row>
    <row r="166" spans="2:65" s="1" customFormat="1" ht="24.2" customHeight="1">
      <c r="B166" s="143"/>
      <c r="C166" s="188" t="s">
        <v>315</v>
      </c>
      <c r="D166" s="188" t="s">
        <v>523</v>
      </c>
      <c r="E166" s="189" t="s">
        <v>2589</v>
      </c>
      <c r="F166" s="190" t="s">
        <v>2590</v>
      </c>
      <c r="G166" s="191" t="s">
        <v>318</v>
      </c>
      <c r="H166" s="192">
        <v>6</v>
      </c>
      <c r="I166" s="193"/>
      <c r="J166" s="194">
        <f t="shared" si="0"/>
        <v>0</v>
      </c>
      <c r="K166" s="195"/>
      <c r="L166" s="196"/>
      <c r="M166" s="197" t="s">
        <v>1</v>
      </c>
      <c r="N166" s="198" t="s">
        <v>41</v>
      </c>
      <c r="P166" s="154">
        <f t="shared" si="1"/>
        <v>0</v>
      </c>
      <c r="Q166" s="154">
        <v>0</v>
      </c>
      <c r="R166" s="154">
        <f t="shared" si="2"/>
        <v>0</v>
      </c>
      <c r="S166" s="154">
        <v>0</v>
      </c>
      <c r="T166" s="155">
        <f t="shared" si="3"/>
        <v>0</v>
      </c>
      <c r="AR166" s="156" t="s">
        <v>1771</v>
      </c>
      <c r="AT166" s="156" t="s">
        <v>523</v>
      </c>
      <c r="AU166" s="156" t="s">
        <v>88</v>
      </c>
      <c r="AY166" s="17" t="s">
        <v>273</v>
      </c>
      <c r="BE166" s="157">
        <f t="shared" si="4"/>
        <v>0</v>
      </c>
      <c r="BF166" s="157">
        <f t="shared" si="5"/>
        <v>0</v>
      </c>
      <c r="BG166" s="157">
        <f t="shared" si="6"/>
        <v>0</v>
      </c>
      <c r="BH166" s="157">
        <f t="shared" si="7"/>
        <v>0</v>
      </c>
      <c r="BI166" s="157">
        <f t="shared" si="8"/>
        <v>0</v>
      </c>
      <c r="BJ166" s="17" t="s">
        <v>88</v>
      </c>
      <c r="BK166" s="157">
        <f t="shared" si="9"/>
        <v>0</v>
      </c>
      <c r="BL166" s="17" t="s">
        <v>625</v>
      </c>
      <c r="BM166" s="156" t="s">
        <v>341</v>
      </c>
    </row>
    <row r="167" spans="2:65" s="1" customFormat="1" ht="21.75" customHeight="1">
      <c r="B167" s="143"/>
      <c r="C167" s="188" t="s">
        <v>321</v>
      </c>
      <c r="D167" s="188" t="s">
        <v>523</v>
      </c>
      <c r="E167" s="189" t="s">
        <v>2591</v>
      </c>
      <c r="F167" s="190" t="s">
        <v>2592</v>
      </c>
      <c r="G167" s="191" t="s">
        <v>318</v>
      </c>
      <c r="H167" s="192">
        <v>4</v>
      </c>
      <c r="I167" s="193"/>
      <c r="J167" s="194">
        <f t="shared" si="0"/>
        <v>0</v>
      </c>
      <c r="K167" s="195"/>
      <c r="L167" s="196"/>
      <c r="M167" s="197" t="s">
        <v>1</v>
      </c>
      <c r="N167" s="198" t="s">
        <v>41</v>
      </c>
      <c r="P167" s="154">
        <f t="shared" si="1"/>
        <v>0</v>
      </c>
      <c r="Q167" s="154">
        <v>0</v>
      </c>
      <c r="R167" s="154">
        <f t="shared" si="2"/>
        <v>0</v>
      </c>
      <c r="S167" s="154">
        <v>0</v>
      </c>
      <c r="T167" s="155">
        <f t="shared" si="3"/>
        <v>0</v>
      </c>
      <c r="AR167" s="156" t="s">
        <v>1771</v>
      </c>
      <c r="AT167" s="156" t="s">
        <v>523</v>
      </c>
      <c r="AU167" s="156" t="s">
        <v>88</v>
      </c>
      <c r="AY167" s="17" t="s">
        <v>273</v>
      </c>
      <c r="BE167" s="157">
        <f t="shared" si="4"/>
        <v>0</v>
      </c>
      <c r="BF167" s="157">
        <f t="shared" si="5"/>
        <v>0</v>
      </c>
      <c r="BG167" s="157">
        <f t="shared" si="6"/>
        <v>0</v>
      </c>
      <c r="BH167" s="157">
        <f t="shared" si="7"/>
        <v>0</v>
      </c>
      <c r="BI167" s="157">
        <f t="shared" si="8"/>
        <v>0</v>
      </c>
      <c r="BJ167" s="17" t="s">
        <v>88</v>
      </c>
      <c r="BK167" s="157">
        <f t="shared" si="9"/>
        <v>0</v>
      </c>
      <c r="BL167" s="17" t="s">
        <v>625</v>
      </c>
      <c r="BM167" s="156" t="s">
        <v>351</v>
      </c>
    </row>
    <row r="168" spans="2:65" s="1" customFormat="1" ht="16.5" customHeight="1">
      <c r="B168" s="143"/>
      <c r="C168" s="188" t="s">
        <v>325</v>
      </c>
      <c r="D168" s="188" t="s">
        <v>523</v>
      </c>
      <c r="E168" s="189" t="s">
        <v>2593</v>
      </c>
      <c r="F168" s="190" t="s">
        <v>2594</v>
      </c>
      <c r="G168" s="191" t="s">
        <v>318</v>
      </c>
      <c r="H168" s="192">
        <v>2</v>
      </c>
      <c r="I168" s="193"/>
      <c r="J168" s="194">
        <f t="shared" si="0"/>
        <v>0</v>
      </c>
      <c r="K168" s="195"/>
      <c r="L168" s="196"/>
      <c r="M168" s="197" t="s">
        <v>1</v>
      </c>
      <c r="N168" s="198" t="s">
        <v>41</v>
      </c>
      <c r="P168" s="154">
        <f t="shared" si="1"/>
        <v>0</v>
      </c>
      <c r="Q168" s="154">
        <v>0</v>
      </c>
      <c r="R168" s="154">
        <f t="shared" si="2"/>
        <v>0</v>
      </c>
      <c r="S168" s="154">
        <v>0</v>
      </c>
      <c r="T168" s="155">
        <f t="shared" si="3"/>
        <v>0</v>
      </c>
      <c r="AR168" s="156" t="s">
        <v>1771</v>
      </c>
      <c r="AT168" s="156" t="s">
        <v>523</v>
      </c>
      <c r="AU168" s="156" t="s">
        <v>88</v>
      </c>
      <c r="AY168" s="17" t="s">
        <v>273</v>
      </c>
      <c r="BE168" s="157">
        <f t="shared" si="4"/>
        <v>0</v>
      </c>
      <c r="BF168" s="157">
        <f t="shared" si="5"/>
        <v>0</v>
      </c>
      <c r="BG168" s="157">
        <f t="shared" si="6"/>
        <v>0</v>
      </c>
      <c r="BH168" s="157">
        <f t="shared" si="7"/>
        <v>0</v>
      </c>
      <c r="BI168" s="157">
        <f t="shared" si="8"/>
        <v>0</v>
      </c>
      <c r="BJ168" s="17" t="s">
        <v>88</v>
      </c>
      <c r="BK168" s="157">
        <f t="shared" si="9"/>
        <v>0</v>
      </c>
      <c r="BL168" s="17" t="s">
        <v>625</v>
      </c>
      <c r="BM168" s="156" t="s">
        <v>165</v>
      </c>
    </row>
    <row r="169" spans="2:65" s="1" customFormat="1" ht="24.2" customHeight="1">
      <c r="B169" s="143"/>
      <c r="C169" s="188" t="s">
        <v>330</v>
      </c>
      <c r="D169" s="188" t="s">
        <v>523</v>
      </c>
      <c r="E169" s="189" t="s">
        <v>2595</v>
      </c>
      <c r="F169" s="190" t="s">
        <v>2596</v>
      </c>
      <c r="G169" s="191" t="s">
        <v>318</v>
      </c>
      <c r="H169" s="192">
        <v>1</v>
      </c>
      <c r="I169" s="193"/>
      <c r="J169" s="194">
        <f t="shared" si="0"/>
        <v>0</v>
      </c>
      <c r="K169" s="195"/>
      <c r="L169" s="196"/>
      <c r="M169" s="197" t="s">
        <v>1</v>
      </c>
      <c r="N169" s="198" t="s">
        <v>41</v>
      </c>
      <c r="P169" s="154">
        <f t="shared" si="1"/>
        <v>0</v>
      </c>
      <c r="Q169" s="154">
        <v>0</v>
      </c>
      <c r="R169" s="154">
        <f t="shared" si="2"/>
        <v>0</v>
      </c>
      <c r="S169" s="154">
        <v>0</v>
      </c>
      <c r="T169" s="155">
        <f t="shared" si="3"/>
        <v>0</v>
      </c>
      <c r="AR169" s="156" t="s">
        <v>1771</v>
      </c>
      <c r="AT169" s="156" t="s">
        <v>523</v>
      </c>
      <c r="AU169" s="156" t="s">
        <v>88</v>
      </c>
      <c r="AY169" s="17" t="s">
        <v>273</v>
      </c>
      <c r="BE169" s="157">
        <f t="shared" si="4"/>
        <v>0</v>
      </c>
      <c r="BF169" s="157">
        <f t="shared" si="5"/>
        <v>0</v>
      </c>
      <c r="BG169" s="157">
        <f t="shared" si="6"/>
        <v>0</v>
      </c>
      <c r="BH169" s="157">
        <f t="shared" si="7"/>
        <v>0</v>
      </c>
      <c r="BI169" s="157">
        <f t="shared" si="8"/>
        <v>0</v>
      </c>
      <c r="BJ169" s="17" t="s">
        <v>88</v>
      </c>
      <c r="BK169" s="157">
        <f t="shared" si="9"/>
        <v>0</v>
      </c>
      <c r="BL169" s="17" t="s">
        <v>625</v>
      </c>
      <c r="BM169" s="156" t="s">
        <v>375</v>
      </c>
    </row>
    <row r="170" spans="2:65" s="1" customFormat="1" ht="16.5" customHeight="1">
      <c r="B170" s="143"/>
      <c r="C170" s="188" t="s">
        <v>335</v>
      </c>
      <c r="D170" s="188" t="s">
        <v>523</v>
      </c>
      <c r="E170" s="189" t="s">
        <v>2597</v>
      </c>
      <c r="F170" s="190" t="s">
        <v>2598</v>
      </c>
      <c r="G170" s="191" t="s">
        <v>318</v>
      </c>
      <c r="H170" s="192">
        <v>200</v>
      </c>
      <c r="I170" s="193"/>
      <c r="J170" s="194">
        <f t="shared" si="0"/>
        <v>0</v>
      </c>
      <c r="K170" s="195"/>
      <c r="L170" s="196"/>
      <c r="M170" s="197" t="s">
        <v>1</v>
      </c>
      <c r="N170" s="198" t="s">
        <v>41</v>
      </c>
      <c r="P170" s="154">
        <f t="shared" si="1"/>
        <v>0</v>
      </c>
      <c r="Q170" s="154">
        <v>0</v>
      </c>
      <c r="R170" s="154">
        <f t="shared" si="2"/>
        <v>0</v>
      </c>
      <c r="S170" s="154">
        <v>0</v>
      </c>
      <c r="T170" s="155">
        <f t="shared" si="3"/>
        <v>0</v>
      </c>
      <c r="AR170" s="156" t="s">
        <v>1771</v>
      </c>
      <c r="AT170" s="156" t="s">
        <v>523</v>
      </c>
      <c r="AU170" s="156" t="s">
        <v>88</v>
      </c>
      <c r="AY170" s="17" t="s">
        <v>273</v>
      </c>
      <c r="BE170" s="157">
        <f t="shared" si="4"/>
        <v>0</v>
      </c>
      <c r="BF170" s="157">
        <f t="shared" si="5"/>
        <v>0</v>
      </c>
      <c r="BG170" s="157">
        <f t="shared" si="6"/>
        <v>0</v>
      </c>
      <c r="BH170" s="157">
        <f t="shared" si="7"/>
        <v>0</v>
      </c>
      <c r="BI170" s="157">
        <f t="shared" si="8"/>
        <v>0</v>
      </c>
      <c r="BJ170" s="17" t="s">
        <v>88</v>
      </c>
      <c r="BK170" s="157">
        <f t="shared" si="9"/>
        <v>0</v>
      </c>
      <c r="BL170" s="17" t="s">
        <v>625</v>
      </c>
      <c r="BM170" s="156" t="s">
        <v>386</v>
      </c>
    </row>
    <row r="171" spans="2:65" s="11" customFormat="1" ht="22.9" customHeight="1">
      <c r="B171" s="133"/>
      <c r="D171" s="134" t="s">
        <v>74</v>
      </c>
      <c r="E171" s="172" t="s">
        <v>2509</v>
      </c>
      <c r="F171" s="172" t="s">
        <v>2599</v>
      </c>
      <c r="I171" s="136"/>
      <c r="J171" s="173">
        <f>BK171</f>
        <v>0</v>
      </c>
      <c r="L171" s="133"/>
      <c r="M171" s="138"/>
      <c r="P171" s="139">
        <f>P172</f>
        <v>0</v>
      </c>
      <c r="R171" s="139">
        <f>R172</f>
        <v>0</v>
      </c>
      <c r="T171" s="140">
        <f>T172</f>
        <v>0</v>
      </c>
      <c r="AR171" s="134" t="s">
        <v>82</v>
      </c>
      <c r="AT171" s="141" t="s">
        <v>74</v>
      </c>
      <c r="AU171" s="141" t="s">
        <v>82</v>
      </c>
      <c r="AY171" s="134" t="s">
        <v>273</v>
      </c>
      <c r="BK171" s="142">
        <f>BK172</f>
        <v>0</v>
      </c>
    </row>
    <row r="172" spans="2:65" s="1" customFormat="1" ht="21.75" customHeight="1">
      <c r="B172" s="143"/>
      <c r="C172" s="188" t="s">
        <v>341</v>
      </c>
      <c r="D172" s="188" t="s">
        <v>523</v>
      </c>
      <c r="E172" s="189" t="s">
        <v>2600</v>
      </c>
      <c r="F172" s="190" t="s">
        <v>2601</v>
      </c>
      <c r="G172" s="191" t="s">
        <v>318</v>
      </c>
      <c r="H172" s="192">
        <v>1</v>
      </c>
      <c r="I172" s="193"/>
      <c r="J172" s="194">
        <f>ROUND(I172*H172,2)</f>
        <v>0</v>
      </c>
      <c r="K172" s="195"/>
      <c r="L172" s="196"/>
      <c r="M172" s="197" t="s">
        <v>1</v>
      </c>
      <c r="N172" s="198" t="s">
        <v>41</v>
      </c>
      <c r="P172" s="154">
        <f>O172*H172</f>
        <v>0</v>
      </c>
      <c r="Q172" s="154">
        <v>0</v>
      </c>
      <c r="R172" s="154">
        <f>Q172*H172</f>
        <v>0</v>
      </c>
      <c r="S172" s="154">
        <v>0</v>
      </c>
      <c r="T172" s="155">
        <f>S172*H172</f>
        <v>0</v>
      </c>
      <c r="AR172" s="156" t="s">
        <v>1771</v>
      </c>
      <c r="AT172" s="156" t="s">
        <v>523</v>
      </c>
      <c r="AU172" s="156" t="s">
        <v>88</v>
      </c>
      <c r="AY172" s="17" t="s">
        <v>273</v>
      </c>
      <c r="BE172" s="157">
        <f>IF(N172="základná",J172,0)</f>
        <v>0</v>
      </c>
      <c r="BF172" s="157">
        <f>IF(N172="znížená",J172,0)</f>
        <v>0</v>
      </c>
      <c r="BG172" s="157">
        <f>IF(N172="zákl. prenesená",J172,0)</f>
        <v>0</v>
      </c>
      <c r="BH172" s="157">
        <f>IF(N172="zníž. prenesená",J172,0)</f>
        <v>0</v>
      </c>
      <c r="BI172" s="157">
        <f>IF(N172="nulová",J172,0)</f>
        <v>0</v>
      </c>
      <c r="BJ172" s="17" t="s">
        <v>88</v>
      </c>
      <c r="BK172" s="157">
        <f>ROUND(I172*H172,2)</f>
        <v>0</v>
      </c>
      <c r="BL172" s="17" t="s">
        <v>625</v>
      </c>
      <c r="BM172" s="156" t="s">
        <v>394</v>
      </c>
    </row>
    <row r="173" spans="2:65" s="11" customFormat="1" ht="22.9" customHeight="1">
      <c r="B173" s="133"/>
      <c r="D173" s="134" t="s">
        <v>74</v>
      </c>
      <c r="E173" s="172" t="s">
        <v>2602</v>
      </c>
      <c r="F173" s="172" t="s">
        <v>2603</v>
      </c>
      <c r="I173" s="136"/>
      <c r="J173" s="173">
        <f>BK173</f>
        <v>0</v>
      </c>
      <c r="L173" s="133"/>
      <c r="M173" s="138"/>
      <c r="P173" s="139">
        <f>SUM(P174:P175)</f>
        <v>0</v>
      </c>
      <c r="R173" s="139">
        <f>SUM(R174:R175)</f>
        <v>0</v>
      </c>
      <c r="T173" s="140">
        <f>SUM(T174:T175)</f>
        <v>0</v>
      </c>
      <c r="AR173" s="134" t="s">
        <v>82</v>
      </c>
      <c r="AT173" s="141" t="s">
        <v>74</v>
      </c>
      <c r="AU173" s="141" t="s">
        <v>82</v>
      </c>
      <c r="AY173" s="134" t="s">
        <v>273</v>
      </c>
      <c r="BK173" s="142">
        <f>SUM(BK174:BK175)</f>
        <v>0</v>
      </c>
    </row>
    <row r="174" spans="2:65" s="1" customFormat="1" ht="24.2" customHeight="1">
      <c r="B174" s="143"/>
      <c r="C174" s="188" t="s">
        <v>347</v>
      </c>
      <c r="D174" s="188" t="s">
        <v>523</v>
      </c>
      <c r="E174" s="189" t="s">
        <v>2604</v>
      </c>
      <c r="F174" s="190" t="s">
        <v>2605</v>
      </c>
      <c r="G174" s="191" t="s">
        <v>318</v>
      </c>
      <c r="H174" s="192">
        <v>1</v>
      </c>
      <c r="I174" s="193"/>
      <c r="J174" s="194">
        <f>ROUND(I174*H174,2)</f>
        <v>0</v>
      </c>
      <c r="K174" s="195"/>
      <c r="L174" s="196"/>
      <c r="M174" s="197" t="s">
        <v>1</v>
      </c>
      <c r="N174" s="198" t="s">
        <v>41</v>
      </c>
      <c r="P174" s="154">
        <f>O174*H174</f>
        <v>0</v>
      </c>
      <c r="Q174" s="154">
        <v>0</v>
      </c>
      <c r="R174" s="154">
        <f>Q174*H174</f>
        <v>0</v>
      </c>
      <c r="S174" s="154">
        <v>0</v>
      </c>
      <c r="T174" s="155">
        <f>S174*H174</f>
        <v>0</v>
      </c>
      <c r="AR174" s="156" t="s">
        <v>1771</v>
      </c>
      <c r="AT174" s="156" t="s">
        <v>523</v>
      </c>
      <c r="AU174" s="156" t="s">
        <v>88</v>
      </c>
      <c r="AY174" s="17" t="s">
        <v>273</v>
      </c>
      <c r="BE174" s="157">
        <f>IF(N174="základná",J174,0)</f>
        <v>0</v>
      </c>
      <c r="BF174" s="157">
        <f>IF(N174="znížená",J174,0)</f>
        <v>0</v>
      </c>
      <c r="BG174" s="157">
        <f>IF(N174="zákl. prenesená",J174,0)</f>
        <v>0</v>
      </c>
      <c r="BH174" s="157">
        <f>IF(N174="zníž. prenesená",J174,0)</f>
        <v>0</v>
      </c>
      <c r="BI174" s="157">
        <f>IF(N174="nulová",J174,0)</f>
        <v>0</v>
      </c>
      <c r="BJ174" s="17" t="s">
        <v>88</v>
      </c>
      <c r="BK174" s="157">
        <f>ROUND(I174*H174,2)</f>
        <v>0</v>
      </c>
      <c r="BL174" s="17" t="s">
        <v>625</v>
      </c>
      <c r="BM174" s="156" t="s">
        <v>402</v>
      </c>
    </row>
    <row r="175" spans="2:65" s="1" customFormat="1" ht="24.2" customHeight="1">
      <c r="B175" s="143"/>
      <c r="C175" s="188" t="s">
        <v>351</v>
      </c>
      <c r="D175" s="188" t="s">
        <v>523</v>
      </c>
      <c r="E175" s="189" t="s">
        <v>2606</v>
      </c>
      <c r="F175" s="190" t="s">
        <v>2607</v>
      </c>
      <c r="G175" s="191" t="s">
        <v>318</v>
      </c>
      <c r="H175" s="192">
        <v>1</v>
      </c>
      <c r="I175" s="193"/>
      <c r="J175" s="194">
        <f>ROUND(I175*H175,2)</f>
        <v>0</v>
      </c>
      <c r="K175" s="195"/>
      <c r="L175" s="196"/>
      <c r="M175" s="197" t="s">
        <v>1</v>
      </c>
      <c r="N175" s="198" t="s">
        <v>41</v>
      </c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AR175" s="156" t="s">
        <v>1771</v>
      </c>
      <c r="AT175" s="156" t="s">
        <v>523</v>
      </c>
      <c r="AU175" s="156" t="s">
        <v>88</v>
      </c>
      <c r="AY175" s="17" t="s">
        <v>273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88</v>
      </c>
      <c r="BK175" s="157">
        <f>ROUND(I175*H175,2)</f>
        <v>0</v>
      </c>
      <c r="BL175" s="17" t="s">
        <v>625</v>
      </c>
      <c r="BM175" s="156" t="s">
        <v>409</v>
      </c>
    </row>
    <row r="176" spans="2:65" s="11" customFormat="1" ht="22.9" customHeight="1">
      <c r="B176" s="133"/>
      <c r="D176" s="134" t="s">
        <v>74</v>
      </c>
      <c r="E176" s="172" t="s">
        <v>2608</v>
      </c>
      <c r="F176" s="172" t="s">
        <v>2609</v>
      </c>
      <c r="I176" s="136"/>
      <c r="J176" s="173">
        <f>BK176</f>
        <v>0</v>
      </c>
      <c r="L176" s="133"/>
      <c r="M176" s="138"/>
      <c r="P176" s="139">
        <f>P177</f>
        <v>0</v>
      </c>
      <c r="R176" s="139">
        <f>R177</f>
        <v>0</v>
      </c>
      <c r="T176" s="140">
        <f>T177</f>
        <v>0</v>
      </c>
      <c r="AR176" s="134" t="s">
        <v>82</v>
      </c>
      <c r="AT176" s="141" t="s">
        <v>74</v>
      </c>
      <c r="AU176" s="141" t="s">
        <v>82</v>
      </c>
      <c r="AY176" s="134" t="s">
        <v>273</v>
      </c>
      <c r="BK176" s="142">
        <f>BK177</f>
        <v>0</v>
      </c>
    </row>
    <row r="177" spans="2:65" s="1" customFormat="1" ht="44.25" customHeight="1">
      <c r="B177" s="143"/>
      <c r="C177" s="188" t="s">
        <v>355</v>
      </c>
      <c r="D177" s="188" t="s">
        <v>523</v>
      </c>
      <c r="E177" s="189" t="s">
        <v>2610</v>
      </c>
      <c r="F177" s="190" t="s">
        <v>2611</v>
      </c>
      <c r="G177" s="191" t="s">
        <v>318</v>
      </c>
      <c r="H177" s="192">
        <v>1</v>
      </c>
      <c r="I177" s="193"/>
      <c r="J177" s="194">
        <f>ROUND(I177*H177,2)</f>
        <v>0</v>
      </c>
      <c r="K177" s="195"/>
      <c r="L177" s="196"/>
      <c r="M177" s="197" t="s">
        <v>1</v>
      </c>
      <c r="N177" s="198" t="s">
        <v>41</v>
      </c>
      <c r="P177" s="154">
        <f>O177*H177</f>
        <v>0</v>
      </c>
      <c r="Q177" s="154">
        <v>0</v>
      </c>
      <c r="R177" s="154">
        <f>Q177*H177</f>
        <v>0</v>
      </c>
      <c r="S177" s="154">
        <v>0</v>
      </c>
      <c r="T177" s="155">
        <f>S177*H177</f>
        <v>0</v>
      </c>
      <c r="AR177" s="156" t="s">
        <v>1771</v>
      </c>
      <c r="AT177" s="156" t="s">
        <v>523</v>
      </c>
      <c r="AU177" s="156" t="s">
        <v>88</v>
      </c>
      <c r="AY177" s="17" t="s">
        <v>273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7" t="s">
        <v>88</v>
      </c>
      <c r="BK177" s="157">
        <f>ROUND(I177*H177,2)</f>
        <v>0</v>
      </c>
      <c r="BL177" s="17" t="s">
        <v>625</v>
      </c>
      <c r="BM177" s="156" t="s">
        <v>417</v>
      </c>
    </row>
    <row r="178" spans="2:65" s="11" customFormat="1" ht="22.9" customHeight="1">
      <c r="B178" s="133"/>
      <c r="D178" s="134" t="s">
        <v>74</v>
      </c>
      <c r="E178" s="172" t="s">
        <v>2612</v>
      </c>
      <c r="F178" s="172" t="s">
        <v>2613</v>
      </c>
      <c r="I178" s="136"/>
      <c r="J178" s="173">
        <f>BK178</f>
        <v>0</v>
      </c>
      <c r="L178" s="133"/>
      <c r="M178" s="138"/>
      <c r="P178" s="139">
        <v>0</v>
      </c>
      <c r="R178" s="139">
        <v>0</v>
      </c>
      <c r="T178" s="140">
        <v>0</v>
      </c>
      <c r="AR178" s="134" t="s">
        <v>82</v>
      </c>
      <c r="AT178" s="141" t="s">
        <v>74</v>
      </c>
      <c r="AU178" s="141" t="s">
        <v>82</v>
      </c>
      <c r="AY178" s="134" t="s">
        <v>273</v>
      </c>
      <c r="BK178" s="142">
        <v>0</v>
      </c>
    </row>
    <row r="179" spans="2:65" s="11" customFormat="1" ht="22.9" customHeight="1">
      <c r="B179" s="133"/>
      <c r="D179" s="134" t="s">
        <v>74</v>
      </c>
      <c r="E179" s="172" t="s">
        <v>2480</v>
      </c>
      <c r="F179" s="172" t="s">
        <v>2581</v>
      </c>
      <c r="I179" s="136"/>
      <c r="J179" s="173">
        <f>BK179</f>
        <v>0</v>
      </c>
      <c r="L179" s="133"/>
      <c r="M179" s="138"/>
      <c r="P179" s="139">
        <f>SUM(P180:P181)</f>
        <v>0</v>
      </c>
      <c r="R179" s="139">
        <f>SUM(R180:R181)</f>
        <v>0</v>
      </c>
      <c r="T179" s="140">
        <f>SUM(T180:T181)</f>
        <v>0</v>
      </c>
      <c r="AR179" s="134" t="s">
        <v>82</v>
      </c>
      <c r="AT179" s="141" t="s">
        <v>74</v>
      </c>
      <c r="AU179" s="141" t="s">
        <v>82</v>
      </c>
      <c r="AY179" s="134" t="s">
        <v>273</v>
      </c>
      <c r="BK179" s="142">
        <f>SUM(BK180:BK181)</f>
        <v>0</v>
      </c>
    </row>
    <row r="180" spans="2:65" s="1" customFormat="1" ht="24.2" customHeight="1">
      <c r="B180" s="143"/>
      <c r="C180" s="144" t="s">
        <v>165</v>
      </c>
      <c r="D180" s="144" t="s">
        <v>274</v>
      </c>
      <c r="E180" s="145" t="s">
        <v>2614</v>
      </c>
      <c r="F180" s="146" t="s">
        <v>2583</v>
      </c>
      <c r="G180" s="147" t="s">
        <v>318</v>
      </c>
      <c r="H180" s="148">
        <v>1</v>
      </c>
      <c r="I180" s="149"/>
      <c r="J180" s="150">
        <f>ROUND(I180*H180,2)</f>
        <v>0</v>
      </c>
      <c r="K180" s="151"/>
      <c r="L180" s="32"/>
      <c r="M180" s="152" t="s">
        <v>1</v>
      </c>
      <c r="N180" s="153" t="s">
        <v>41</v>
      </c>
      <c r="P180" s="154">
        <f>O180*H180</f>
        <v>0</v>
      </c>
      <c r="Q180" s="154">
        <v>0</v>
      </c>
      <c r="R180" s="154">
        <f>Q180*H180</f>
        <v>0</v>
      </c>
      <c r="S180" s="154">
        <v>0</v>
      </c>
      <c r="T180" s="155">
        <f>S180*H180</f>
        <v>0</v>
      </c>
      <c r="AR180" s="156" t="s">
        <v>625</v>
      </c>
      <c r="AT180" s="156" t="s">
        <v>274</v>
      </c>
      <c r="AU180" s="156" t="s">
        <v>88</v>
      </c>
      <c r="AY180" s="17" t="s">
        <v>273</v>
      </c>
      <c r="BE180" s="157">
        <f>IF(N180="základná",J180,0)</f>
        <v>0</v>
      </c>
      <c r="BF180" s="157">
        <f>IF(N180="znížená",J180,0)</f>
        <v>0</v>
      </c>
      <c r="BG180" s="157">
        <f>IF(N180="zákl. prenesená",J180,0)</f>
        <v>0</v>
      </c>
      <c r="BH180" s="157">
        <f>IF(N180="zníž. prenesená",J180,0)</f>
        <v>0</v>
      </c>
      <c r="BI180" s="157">
        <f>IF(N180="nulová",J180,0)</f>
        <v>0</v>
      </c>
      <c r="BJ180" s="17" t="s">
        <v>88</v>
      </c>
      <c r="BK180" s="157">
        <f>ROUND(I180*H180,2)</f>
        <v>0</v>
      </c>
      <c r="BL180" s="17" t="s">
        <v>625</v>
      </c>
      <c r="BM180" s="156" t="s">
        <v>422</v>
      </c>
    </row>
    <row r="181" spans="2:65" s="1" customFormat="1" ht="24.2" customHeight="1">
      <c r="B181" s="143"/>
      <c r="C181" s="144" t="s">
        <v>371</v>
      </c>
      <c r="D181" s="144" t="s">
        <v>274</v>
      </c>
      <c r="E181" s="145" t="s">
        <v>2615</v>
      </c>
      <c r="F181" s="146" t="s">
        <v>2585</v>
      </c>
      <c r="G181" s="147" t="s">
        <v>318</v>
      </c>
      <c r="H181" s="148">
        <v>2</v>
      </c>
      <c r="I181" s="149"/>
      <c r="J181" s="150">
        <f>ROUND(I181*H181,2)</f>
        <v>0</v>
      </c>
      <c r="K181" s="151"/>
      <c r="L181" s="32"/>
      <c r="M181" s="152" t="s">
        <v>1</v>
      </c>
      <c r="N181" s="153" t="s">
        <v>41</v>
      </c>
      <c r="P181" s="154">
        <f>O181*H181</f>
        <v>0</v>
      </c>
      <c r="Q181" s="154">
        <v>0</v>
      </c>
      <c r="R181" s="154">
        <f>Q181*H181</f>
        <v>0</v>
      </c>
      <c r="S181" s="154">
        <v>0</v>
      </c>
      <c r="T181" s="155">
        <f>S181*H181</f>
        <v>0</v>
      </c>
      <c r="AR181" s="156" t="s">
        <v>625</v>
      </c>
      <c r="AT181" s="156" t="s">
        <v>274</v>
      </c>
      <c r="AU181" s="156" t="s">
        <v>88</v>
      </c>
      <c r="AY181" s="17" t="s">
        <v>273</v>
      </c>
      <c r="BE181" s="157">
        <f>IF(N181="základná",J181,0)</f>
        <v>0</v>
      </c>
      <c r="BF181" s="157">
        <f>IF(N181="znížená",J181,0)</f>
        <v>0</v>
      </c>
      <c r="BG181" s="157">
        <f>IF(N181="zákl. prenesená",J181,0)</f>
        <v>0</v>
      </c>
      <c r="BH181" s="157">
        <f>IF(N181="zníž. prenesená",J181,0)</f>
        <v>0</v>
      </c>
      <c r="BI181" s="157">
        <f>IF(N181="nulová",J181,0)</f>
        <v>0</v>
      </c>
      <c r="BJ181" s="17" t="s">
        <v>88</v>
      </c>
      <c r="BK181" s="157">
        <f>ROUND(I181*H181,2)</f>
        <v>0</v>
      </c>
      <c r="BL181" s="17" t="s">
        <v>625</v>
      </c>
      <c r="BM181" s="156" t="s">
        <v>444</v>
      </c>
    </row>
    <row r="182" spans="2:65" s="11" customFormat="1" ht="22.9" customHeight="1">
      <c r="B182" s="133"/>
      <c r="D182" s="134" t="s">
        <v>74</v>
      </c>
      <c r="E182" s="172" t="s">
        <v>2487</v>
      </c>
      <c r="F182" s="172" t="s">
        <v>2586</v>
      </c>
      <c r="I182" s="136"/>
      <c r="J182" s="173">
        <f>BK182</f>
        <v>0</v>
      </c>
      <c r="L182" s="133"/>
      <c r="M182" s="138"/>
      <c r="P182" s="139">
        <f>SUM(P183:P188)</f>
        <v>0</v>
      </c>
      <c r="R182" s="139">
        <f>SUM(R183:R188)</f>
        <v>0</v>
      </c>
      <c r="T182" s="140">
        <f>SUM(T183:T188)</f>
        <v>0</v>
      </c>
      <c r="AR182" s="134" t="s">
        <v>82</v>
      </c>
      <c r="AT182" s="141" t="s">
        <v>74</v>
      </c>
      <c r="AU182" s="141" t="s">
        <v>82</v>
      </c>
      <c r="AY182" s="134" t="s">
        <v>273</v>
      </c>
      <c r="BK182" s="142">
        <f>SUM(BK183:BK188)</f>
        <v>0</v>
      </c>
    </row>
    <row r="183" spans="2:65" s="1" customFormat="1" ht="33" customHeight="1">
      <c r="B183" s="143"/>
      <c r="C183" s="144" t="s">
        <v>375</v>
      </c>
      <c r="D183" s="144" t="s">
        <v>274</v>
      </c>
      <c r="E183" s="145" t="s">
        <v>2616</v>
      </c>
      <c r="F183" s="146" t="s">
        <v>2588</v>
      </c>
      <c r="G183" s="147" t="s">
        <v>318</v>
      </c>
      <c r="H183" s="148">
        <v>4</v>
      </c>
      <c r="I183" s="149"/>
      <c r="J183" s="150">
        <f t="shared" ref="J183:J188" si="10">ROUND(I183*H183,2)</f>
        <v>0</v>
      </c>
      <c r="K183" s="151"/>
      <c r="L183" s="32"/>
      <c r="M183" s="152" t="s">
        <v>1</v>
      </c>
      <c r="N183" s="153" t="s">
        <v>41</v>
      </c>
      <c r="P183" s="154">
        <f t="shared" ref="P183:P188" si="11">O183*H183</f>
        <v>0</v>
      </c>
      <c r="Q183" s="154">
        <v>0</v>
      </c>
      <c r="R183" s="154">
        <f t="shared" ref="R183:R188" si="12">Q183*H183</f>
        <v>0</v>
      </c>
      <c r="S183" s="154">
        <v>0</v>
      </c>
      <c r="T183" s="155">
        <f t="shared" ref="T183:T188" si="13">S183*H183</f>
        <v>0</v>
      </c>
      <c r="AR183" s="156" t="s">
        <v>625</v>
      </c>
      <c r="AT183" s="156" t="s">
        <v>274</v>
      </c>
      <c r="AU183" s="156" t="s">
        <v>88</v>
      </c>
      <c r="AY183" s="17" t="s">
        <v>273</v>
      </c>
      <c r="BE183" s="157">
        <f t="shared" ref="BE183:BE188" si="14">IF(N183="základná",J183,0)</f>
        <v>0</v>
      </c>
      <c r="BF183" s="157">
        <f t="shared" ref="BF183:BF188" si="15">IF(N183="znížená",J183,0)</f>
        <v>0</v>
      </c>
      <c r="BG183" s="157">
        <f t="shared" ref="BG183:BG188" si="16">IF(N183="zákl. prenesená",J183,0)</f>
        <v>0</v>
      </c>
      <c r="BH183" s="157">
        <f t="shared" ref="BH183:BH188" si="17">IF(N183="zníž. prenesená",J183,0)</f>
        <v>0</v>
      </c>
      <c r="BI183" s="157">
        <f t="shared" ref="BI183:BI188" si="18">IF(N183="nulová",J183,0)</f>
        <v>0</v>
      </c>
      <c r="BJ183" s="17" t="s">
        <v>88</v>
      </c>
      <c r="BK183" s="157">
        <f t="shared" ref="BK183:BK188" si="19">ROUND(I183*H183,2)</f>
        <v>0</v>
      </c>
      <c r="BL183" s="17" t="s">
        <v>625</v>
      </c>
      <c r="BM183" s="156" t="s">
        <v>449</v>
      </c>
    </row>
    <row r="184" spans="2:65" s="1" customFormat="1" ht="24.2" customHeight="1">
      <c r="B184" s="143"/>
      <c r="C184" s="144" t="s">
        <v>382</v>
      </c>
      <c r="D184" s="144" t="s">
        <v>274</v>
      </c>
      <c r="E184" s="145" t="s">
        <v>2617</v>
      </c>
      <c r="F184" s="146" t="s">
        <v>2590</v>
      </c>
      <c r="G184" s="147" t="s">
        <v>318</v>
      </c>
      <c r="H184" s="148">
        <v>6</v>
      </c>
      <c r="I184" s="149"/>
      <c r="J184" s="150">
        <f t="shared" si="10"/>
        <v>0</v>
      </c>
      <c r="K184" s="151"/>
      <c r="L184" s="32"/>
      <c r="M184" s="152" t="s">
        <v>1</v>
      </c>
      <c r="N184" s="153" t="s">
        <v>41</v>
      </c>
      <c r="P184" s="154">
        <f t="shared" si="11"/>
        <v>0</v>
      </c>
      <c r="Q184" s="154">
        <v>0</v>
      </c>
      <c r="R184" s="154">
        <f t="shared" si="12"/>
        <v>0</v>
      </c>
      <c r="S184" s="154">
        <v>0</v>
      </c>
      <c r="T184" s="155">
        <f t="shared" si="13"/>
        <v>0</v>
      </c>
      <c r="AR184" s="156" t="s">
        <v>625</v>
      </c>
      <c r="AT184" s="156" t="s">
        <v>274</v>
      </c>
      <c r="AU184" s="156" t="s">
        <v>88</v>
      </c>
      <c r="AY184" s="17" t="s">
        <v>273</v>
      </c>
      <c r="BE184" s="157">
        <f t="shared" si="14"/>
        <v>0</v>
      </c>
      <c r="BF184" s="157">
        <f t="shared" si="15"/>
        <v>0</v>
      </c>
      <c r="BG184" s="157">
        <f t="shared" si="16"/>
        <v>0</v>
      </c>
      <c r="BH184" s="157">
        <f t="shared" si="17"/>
        <v>0</v>
      </c>
      <c r="BI184" s="157">
        <f t="shared" si="18"/>
        <v>0</v>
      </c>
      <c r="BJ184" s="17" t="s">
        <v>88</v>
      </c>
      <c r="BK184" s="157">
        <f t="shared" si="19"/>
        <v>0</v>
      </c>
      <c r="BL184" s="17" t="s">
        <v>625</v>
      </c>
      <c r="BM184" s="156" t="s">
        <v>482</v>
      </c>
    </row>
    <row r="185" spans="2:65" s="1" customFormat="1" ht="21.75" customHeight="1">
      <c r="B185" s="143"/>
      <c r="C185" s="144" t="s">
        <v>386</v>
      </c>
      <c r="D185" s="144" t="s">
        <v>274</v>
      </c>
      <c r="E185" s="145" t="s">
        <v>2618</v>
      </c>
      <c r="F185" s="146" t="s">
        <v>2592</v>
      </c>
      <c r="G185" s="147" t="s">
        <v>318</v>
      </c>
      <c r="H185" s="148">
        <v>4</v>
      </c>
      <c r="I185" s="149"/>
      <c r="J185" s="150">
        <f t="shared" si="10"/>
        <v>0</v>
      </c>
      <c r="K185" s="151"/>
      <c r="L185" s="32"/>
      <c r="M185" s="152" t="s">
        <v>1</v>
      </c>
      <c r="N185" s="153" t="s">
        <v>41</v>
      </c>
      <c r="P185" s="154">
        <f t="shared" si="11"/>
        <v>0</v>
      </c>
      <c r="Q185" s="154">
        <v>0</v>
      </c>
      <c r="R185" s="154">
        <f t="shared" si="12"/>
        <v>0</v>
      </c>
      <c r="S185" s="154">
        <v>0</v>
      </c>
      <c r="T185" s="155">
        <f t="shared" si="13"/>
        <v>0</v>
      </c>
      <c r="AR185" s="156" t="s">
        <v>625</v>
      </c>
      <c r="AT185" s="156" t="s">
        <v>274</v>
      </c>
      <c r="AU185" s="156" t="s">
        <v>88</v>
      </c>
      <c r="AY185" s="17" t="s">
        <v>273</v>
      </c>
      <c r="BE185" s="157">
        <f t="shared" si="14"/>
        <v>0</v>
      </c>
      <c r="BF185" s="157">
        <f t="shared" si="15"/>
        <v>0</v>
      </c>
      <c r="BG185" s="157">
        <f t="shared" si="16"/>
        <v>0</v>
      </c>
      <c r="BH185" s="157">
        <f t="shared" si="17"/>
        <v>0</v>
      </c>
      <c r="BI185" s="157">
        <f t="shared" si="18"/>
        <v>0</v>
      </c>
      <c r="BJ185" s="17" t="s">
        <v>88</v>
      </c>
      <c r="BK185" s="157">
        <f t="shared" si="19"/>
        <v>0</v>
      </c>
      <c r="BL185" s="17" t="s">
        <v>625</v>
      </c>
      <c r="BM185" s="156" t="s">
        <v>488</v>
      </c>
    </row>
    <row r="186" spans="2:65" s="1" customFormat="1" ht="16.5" customHeight="1">
      <c r="B186" s="143"/>
      <c r="C186" s="144" t="s">
        <v>390</v>
      </c>
      <c r="D186" s="144" t="s">
        <v>274</v>
      </c>
      <c r="E186" s="145" t="s">
        <v>2619</v>
      </c>
      <c r="F186" s="146" t="s">
        <v>2594</v>
      </c>
      <c r="G186" s="147" t="s">
        <v>318</v>
      </c>
      <c r="H186" s="148">
        <v>2</v>
      </c>
      <c r="I186" s="149"/>
      <c r="J186" s="150">
        <f t="shared" si="10"/>
        <v>0</v>
      </c>
      <c r="K186" s="151"/>
      <c r="L186" s="32"/>
      <c r="M186" s="152" t="s">
        <v>1</v>
      </c>
      <c r="N186" s="153" t="s">
        <v>41</v>
      </c>
      <c r="P186" s="154">
        <f t="shared" si="11"/>
        <v>0</v>
      </c>
      <c r="Q186" s="154">
        <v>0</v>
      </c>
      <c r="R186" s="154">
        <f t="shared" si="12"/>
        <v>0</v>
      </c>
      <c r="S186" s="154">
        <v>0</v>
      </c>
      <c r="T186" s="155">
        <f t="shared" si="13"/>
        <v>0</v>
      </c>
      <c r="AR186" s="156" t="s">
        <v>625</v>
      </c>
      <c r="AT186" s="156" t="s">
        <v>274</v>
      </c>
      <c r="AU186" s="156" t="s">
        <v>88</v>
      </c>
      <c r="AY186" s="17" t="s">
        <v>273</v>
      </c>
      <c r="BE186" s="157">
        <f t="shared" si="14"/>
        <v>0</v>
      </c>
      <c r="BF186" s="157">
        <f t="shared" si="15"/>
        <v>0</v>
      </c>
      <c r="BG186" s="157">
        <f t="shared" si="16"/>
        <v>0</v>
      </c>
      <c r="BH186" s="157">
        <f t="shared" si="17"/>
        <v>0</v>
      </c>
      <c r="BI186" s="157">
        <f t="shared" si="18"/>
        <v>0</v>
      </c>
      <c r="BJ186" s="17" t="s">
        <v>88</v>
      </c>
      <c r="BK186" s="157">
        <f t="shared" si="19"/>
        <v>0</v>
      </c>
      <c r="BL186" s="17" t="s">
        <v>625</v>
      </c>
      <c r="BM186" s="156" t="s">
        <v>509</v>
      </c>
    </row>
    <row r="187" spans="2:65" s="1" customFormat="1" ht="24.2" customHeight="1">
      <c r="B187" s="143"/>
      <c r="C187" s="144" t="s">
        <v>394</v>
      </c>
      <c r="D187" s="144" t="s">
        <v>274</v>
      </c>
      <c r="E187" s="145" t="s">
        <v>2620</v>
      </c>
      <c r="F187" s="146" t="s">
        <v>2596</v>
      </c>
      <c r="G187" s="147" t="s">
        <v>318</v>
      </c>
      <c r="H187" s="148">
        <v>1</v>
      </c>
      <c r="I187" s="149"/>
      <c r="J187" s="150">
        <f t="shared" si="10"/>
        <v>0</v>
      </c>
      <c r="K187" s="151"/>
      <c r="L187" s="32"/>
      <c r="M187" s="152" t="s">
        <v>1</v>
      </c>
      <c r="N187" s="153" t="s">
        <v>41</v>
      </c>
      <c r="P187" s="154">
        <f t="shared" si="11"/>
        <v>0</v>
      </c>
      <c r="Q187" s="154">
        <v>0</v>
      </c>
      <c r="R187" s="154">
        <f t="shared" si="12"/>
        <v>0</v>
      </c>
      <c r="S187" s="154">
        <v>0</v>
      </c>
      <c r="T187" s="155">
        <f t="shared" si="13"/>
        <v>0</v>
      </c>
      <c r="AR187" s="156" t="s">
        <v>625</v>
      </c>
      <c r="AT187" s="156" t="s">
        <v>274</v>
      </c>
      <c r="AU187" s="156" t="s">
        <v>88</v>
      </c>
      <c r="AY187" s="17" t="s">
        <v>273</v>
      </c>
      <c r="BE187" s="157">
        <f t="shared" si="14"/>
        <v>0</v>
      </c>
      <c r="BF187" s="157">
        <f t="shared" si="15"/>
        <v>0</v>
      </c>
      <c r="BG187" s="157">
        <f t="shared" si="16"/>
        <v>0</v>
      </c>
      <c r="BH187" s="157">
        <f t="shared" si="17"/>
        <v>0</v>
      </c>
      <c r="BI187" s="157">
        <f t="shared" si="18"/>
        <v>0</v>
      </c>
      <c r="BJ187" s="17" t="s">
        <v>88</v>
      </c>
      <c r="BK187" s="157">
        <f t="shared" si="19"/>
        <v>0</v>
      </c>
      <c r="BL187" s="17" t="s">
        <v>625</v>
      </c>
      <c r="BM187" s="156" t="s">
        <v>518</v>
      </c>
    </row>
    <row r="188" spans="2:65" s="1" customFormat="1" ht="16.5" customHeight="1">
      <c r="B188" s="143"/>
      <c r="C188" s="144" t="s">
        <v>398</v>
      </c>
      <c r="D188" s="144" t="s">
        <v>274</v>
      </c>
      <c r="E188" s="145" t="s">
        <v>2621</v>
      </c>
      <c r="F188" s="146" t="s">
        <v>2598</v>
      </c>
      <c r="G188" s="147" t="s">
        <v>318</v>
      </c>
      <c r="H188" s="148">
        <v>200</v>
      </c>
      <c r="I188" s="149"/>
      <c r="J188" s="150">
        <f t="shared" si="10"/>
        <v>0</v>
      </c>
      <c r="K188" s="151"/>
      <c r="L188" s="32"/>
      <c r="M188" s="152" t="s">
        <v>1</v>
      </c>
      <c r="N188" s="153" t="s">
        <v>41</v>
      </c>
      <c r="P188" s="154">
        <f t="shared" si="11"/>
        <v>0</v>
      </c>
      <c r="Q188" s="154">
        <v>0</v>
      </c>
      <c r="R188" s="154">
        <f t="shared" si="12"/>
        <v>0</v>
      </c>
      <c r="S188" s="154">
        <v>0</v>
      </c>
      <c r="T188" s="155">
        <f t="shared" si="13"/>
        <v>0</v>
      </c>
      <c r="AR188" s="156" t="s">
        <v>625</v>
      </c>
      <c r="AT188" s="156" t="s">
        <v>274</v>
      </c>
      <c r="AU188" s="156" t="s">
        <v>88</v>
      </c>
      <c r="AY188" s="17" t="s">
        <v>273</v>
      </c>
      <c r="BE188" s="157">
        <f t="shared" si="14"/>
        <v>0</v>
      </c>
      <c r="BF188" s="157">
        <f t="shared" si="15"/>
        <v>0</v>
      </c>
      <c r="BG188" s="157">
        <f t="shared" si="16"/>
        <v>0</v>
      </c>
      <c r="BH188" s="157">
        <f t="shared" si="17"/>
        <v>0</v>
      </c>
      <c r="BI188" s="157">
        <f t="shared" si="18"/>
        <v>0</v>
      </c>
      <c r="BJ188" s="17" t="s">
        <v>88</v>
      </c>
      <c r="BK188" s="157">
        <f t="shared" si="19"/>
        <v>0</v>
      </c>
      <c r="BL188" s="17" t="s">
        <v>625</v>
      </c>
      <c r="BM188" s="156" t="s">
        <v>527</v>
      </c>
    </row>
    <row r="189" spans="2:65" s="11" customFormat="1" ht="22.9" customHeight="1">
      <c r="B189" s="133"/>
      <c r="D189" s="134" t="s">
        <v>74</v>
      </c>
      <c r="E189" s="172" t="s">
        <v>2509</v>
      </c>
      <c r="F189" s="172" t="s">
        <v>2599</v>
      </c>
      <c r="I189" s="136"/>
      <c r="J189" s="173">
        <f>BK189</f>
        <v>0</v>
      </c>
      <c r="L189" s="133"/>
      <c r="M189" s="138"/>
      <c r="P189" s="139">
        <f>P190</f>
        <v>0</v>
      </c>
      <c r="R189" s="139">
        <f>R190</f>
        <v>0</v>
      </c>
      <c r="T189" s="140">
        <f>T190</f>
        <v>0</v>
      </c>
      <c r="AR189" s="134" t="s">
        <v>82</v>
      </c>
      <c r="AT189" s="141" t="s">
        <v>74</v>
      </c>
      <c r="AU189" s="141" t="s">
        <v>82</v>
      </c>
      <c r="AY189" s="134" t="s">
        <v>273</v>
      </c>
      <c r="BK189" s="142">
        <f>BK190</f>
        <v>0</v>
      </c>
    </row>
    <row r="190" spans="2:65" s="1" customFormat="1" ht="21.75" customHeight="1">
      <c r="B190" s="143"/>
      <c r="C190" s="144" t="s">
        <v>402</v>
      </c>
      <c r="D190" s="144" t="s">
        <v>274</v>
      </c>
      <c r="E190" s="145" t="s">
        <v>2622</v>
      </c>
      <c r="F190" s="146" t="s">
        <v>2601</v>
      </c>
      <c r="G190" s="147" t="s">
        <v>318</v>
      </c>
      <c r="H190" s="148">
        <v>1</v>
      </c>
      <c r="I190" s="149"/>
      <c r="J190" s="150">
        <f>ROUND(I190*H190,2)</f>
        <v>0</v>
      </c>
      <c r="K190" s="151"/>
      <c r="L190" s="32"/>
      <c r="M190" s="152" t="s">
        <v>1</v>
      </c>
      <c r="N190" s="153" t="s">
        <v>41</v>
      </c>
      <c r="P190" s="154">
        <f>O190*H190</f>
        <v>0</v>
      </c>
      <c r="Q190" s="154">
        <v>0</v>
      </c>
      <c r="R190" s="154">
        <f>Q190*H190</f>
        <v>0</v>
      </c>
      <c r="S190" s="154">
        <v>0</v>
      </c>
      <c r="T190" s="155">
        <f>S190*H190</f>
        <v>0</v>
      </c>
      <c r="AR190" s="156" t="s">
        <v>625</v>
      </c>
      <c r="AT190" s="156" t="s">
        <v>274</v>
      </c>
      <c r="AU190" s="156" t="s">
        <v>88</v>
      </c>
      <c r="AY190" s="17" t="s">
        <v>273</v>
      </c>
      <c r="BE190" s="157">
        <f>IF(N190="základná",J190,0)</f>
        <v>0</v>
      </c>
      <c r="BF190" s="157">
        <f>IF(N190="znížená",J190,0)</f>
        <v>0</v>
      </c>
      <c r="BG190" s="157">
        <f>IF(N190="zákl. prenesená",J190,0)</f>
        <v>0</v>
      </c>
      <c r="BH190" s="157">
        <f>IF(N190="zníž. prenesená",J190,0)</f>
        <v>0</v>
      </c>
      <c r="BI190" s="157">
        <f>IF(N190="nulová",J190,0)</f>
        <v>0</v>
      </c>
      <c r="BJ190" s="17" t="s">
        <v>88</v>
      </c>
      <c r="BK190" s="157">
        <f>ROUND(I190*H190,2)</f>
        <v>0</v>
      </c>
      <c r="BL190" s="17" t="s">
        <v>625</v>
      </c>
      <c r="BM190" s="156" t="s">
        <v>536</v>
      </c>
    </row>
    <row r="191" spans="2:65" s="11" customFormat="1" ht="22.9" customHeight="1">
      <c r="B191" s="133"/>
      <c r="D191" s="134" t="s">
        <v>74</v>
      </c>
      <c r="E191" s="172" t="s">
        <v>2602</v>
      </c>
      <c r="F191" s="172" t="s">
        <v>2603</v>
      </c>
      <c r="I191" s="136"/>
      <c r="J191" s="173">
        <f>BK191</f>
        <v>0</v>
      </c>
      <c r="L191" s="133"/>
      <c r="M191" s="138"/>
      <c r="P191" s="139">
        <f>SUM(P192:P193)</f>
        <v>0</v>
      </c>
      <c r="R191" s="139">
        <f>SUM(R192:R193)</f>
        <v>0</v>
      </c>
      <c r="T191" s="140">
        <f>SUM(T192:T193)</f>
        <v>0</v>
      </c>
      <c r="AR191" s="134" t="s">
        <v>82</v>
      </c>
      <c r="AT191" s="141" t="s">
        <v>74</v>
      </c>
      <c r="AU191" s="141" t="s">
        <v>82</v>
      </c>
      <c r="AY191" s="134" t="s">
        <v>273</v>
      </c>
      <c r="BK191" s="142">
        <f>SUM(BK192:BK193)</f>
        <v>0</v>
      </c>
    </row>
    <row r="192" spans="2:65" s="1" customFormat="1" ht="24.2" customHeight="1">
      <c r="B192" s="143"/>
      <c r="C192" s="144" t="s">
        <v>7</v>
      </c>
      <c r="D192" s="144" t="s">
        <v>274</v>
      </c>
      <c r="E192" s="145" t="s">
        <v>2623</v>
      </c>
      <c r="F192" s="146" t="s">
        <v>2605</v>
      </c>
      <c r="G192" s="147" t="s">
        <v>318</v>
      </c>
      <c r="H192" s="148">
        <v>1</v>
      </c>
      <c r="I192" s="149"/>
      <c r="J192" s="150">
        <f>ROUND(I192*H192,2)</f>
        <v>0</v>
      </c>
      <c r="K192" s="151"/>
      <c r="L192" s="32"/>
      <c r="M192" s="152" t="s">
        <v>1</v>
      </c>
      <c r="N192" s="153" t="s">
        <v>41</v>
      </c>
      <c r="P192" s="154">
        <f>O192*H192</f>
        <v>0</v>
      </c>
      <c r="Q192" s="154">
        <v>0</v>
      </c>
      <c r="R192" s="154">
        <f>Q192*H192</f>
        <v>0</v>
      </c>
      <c r="S192" s="154">
        <v>0</v>
      </c>
      <c r="T192" s="155">
        <f>S192*H192</f>
        <v>0</v>
      </c>
      <c r="AR192" s="156" t="s">
        <v>625</v>
      </c>
      <c r="AT192" s="156" t="s">
        <v>274</v>
      </c>
      <c r="AU192" s="156" t="s">
        <v>88</v>
      </c>
      <c r="AY192" s="17" t="s">
        <v>273</v>
      </c>
      <c r="BE192" s="157">
        <f>IF(N192="základná",J192,0)</f>
        <v>0</v>
      </c>
      <c r="BF192" s="157">
        <f>IF(N192="znížená",J192,0)</f>
        <v>0</v>
      </c>
      <c r="BG192" s="157">
        <f>IF(N192="zákl. prenesená",J192,0)</f>
        <v>0</v>
      </c>
      <c r="BH192" s="157">
        <f>IF(N192="zníž. prenesená",J192,0)</f>
        <v>0</v>
      </c>
      <c r="BI192" s="157">
        <f>IF(N192="nulová",J192,0)</f>
        <v>0</v>
      </c>
      <c r="BJ192" s="17" t="s">
        <v>88</v>
      </c>
      <c r="BK192" s="157">
        <f>ROUND(I192*H192,2)</f>
        <v>0</v>
      </c>
      <c r="BL192" s="17" t="s">
        <v>625</v>
      </c>
      <c r="BM192" s="156" t="s">
        <v>544</v>
      </c>
    </row>
    <row r="193" spans="2:65" s="1" customFormat="1" ht="24.2" customHeight="1">
      <c r="B193" s="143"/>
      <c r="C193" s="144" t="s">
        <v>409</v>
      </c>
      <c r="D193" s="144" t="s">
        <v>274</v>
      </c>
      <c r="E193" s="145" t="s">
        <v>2624</v>
      </c>
      <c r="F193" s="146" t="s">
        <v>2607</v>
      </c>
      <c r="G193" s="147" t="s">
        <v>318</v>
      </c>
      <c r="H193" s="148">
        <v>1</v>
      </c>
      <c r="I193" s="149"/>
      <c r="J193" s="150">
        <f>ROUND(I193*H193,2)</f>
        <v>0</v>
      </c>
      <c r="K193" s="151"/>
      <c r="L193" s="32"/>
      <c r="M193" s="152" t="s">
        <v>1</v>
      </c>
      <c r="N193" s="153" t="s">
        <v>41</v>
      </c>
      <c r="P193" s="154">
        <f>O193*H193</f>
        <v>0</v>
      </c>
      <c r="Q193" s="154">
        <v>0</v>
      </c>
      <c r="R193" s="154">
        <f>Q193*H193</f>
        <v>0</v>
      </c>
      <c r="S193" s="154">
        <v>0</v>
      </c>
      <c r="T193" s="155">
        <f>S193*H193</f>
        <v>0</v>
      </c>
      <c r="AR193" s="156" t="s">
        <v>625</v>
      </c>
      <c r="AT193" s="156" t="s">
        <v>274</v>
      </c>
      <c r="AU193" s="156" t="s">
        <v>88</v>
      </c>
      <c r="AY193" s="17" t="s">
        <v>273</v>
      </c>
      <c r="BE193" s="157">
        <f>IF(N193="základná",J193,0)</f>
        <v>0</v>
      </c>
      <c r="BF193" s="157">
        <f>IF(N193="znížená",J193,0)</f>
        <v>0</v>
      </c>
      <c r="BG193" s="157">
        <f>IF(N193="zákl. prenesená",J193,0)</f>
        <v>0</v>
      </c>
      <c r="BH193" s="157">
        <f>IF(N193="zníž. prenesená",J193,0)</f>
        <v>0</v>
      </c>
      <c r="BI193" s="157">
        <f>IF(N193="nulová",J193,0)</f>
        <v>0</v>
      </c>
      <c r="BJ193" s="17" t="s">
        <v>88</v>
      </c>
      <c r="BK193" s="157">
        <f>ROUND(I193*H193,2)</f>
        <v>0</v>
      </c>
      <c r="BL193" s="17" t="s">
        <v>625</v>
      </c>
      <c r="BM193" s="156" t="s">
        <v>554</v>
      </c>
    </row>
    <row r="194" spans="2:65" s="11" customFormat="1" ht="22.9" customHeight="1">
      <c r="B194" s="133"/>
      <c r="D194" s="134" t="s">
        <v>74</v>
      </c>
      <c r="E194" s="172" t="s">
        <v>2608</v>
      </c>
      <c r="F194" s="172" t="s">
        <v>2609</v>
      </c>
      <c r="I194" s="136"/>
      <c r="J194" s="173">
        <f>BK194</f>
        <v>0</v>
      </c>
      <c r="L194" s="133"/>
      <c r="M194" s="138"/>
      <c r="P194" s="139">
        <f>P195</f>
        <v>0</v>
      </c>
      <c r="R194" s="139">
        <f>R195</f>
        <v>0</v>
      </c>
      <c r="T194" s="140">
        <f>T195</f>
        <v>0</v>
      </c>
      <c r="AR194" s="134" t="s">
        <v>82</v>
      </c>
      <c r="AT194" s="141" t="s">
        <v>74</v>
      </c>
      <c r="AU194" s="141" t="s">
        <v>82</v>
      </c>
      <c r="AY194" s="134" t="s">
        <v>273</v>
      </c>
      <c r="BK194" s="142">
        <f>BK195</f>
        <v>0</v>
      </c>
    </row>
    <row r="195" spans="2:65" s="1" customFormat="1" ht="44.25" customHeight="1">
      <c r="B195" s="143"/>
      <c r="C195" s="144" t="s">
        <v>413</v>
      </c>
      <c r="D195" s="144" t="s">
        <v>274</v>
      </c>
      <c r="E195" s="145" t="s">
        <v>2625</v>
      </c>
      <c r="F195" s="146" t="s">
        <v>2611</v>
      </c>
      <c r="G195" s="147" t="s">
        <v>318</v>
      </c>
      <c r="H195" s="148">
        <v>1</v>
      </c>
      <c r="I195" s="149"/>
      <c r="J195" s="150">
        <f>ROUND(I195*H195,2)</f>
        <v>0</v>
      </c>
      <c r="K195" s="151"/>
      <c r="L195" s="32"/>
      <c r="M195" s="152" t="s">
        <v>1</v>
      </c>
      <c r="N195" s="153" t="s">
        <v>41</v>
      </c>
      <c r="P195" s="154">
        <f>O195*H195</f>
        <v>0</v>
      </c>
      <c r="Q195" s="154">
        <v>0</v>
      </c>
      <c r="R195" s="154">
        <f>Q195*H195</f>
        <v>0</v>
      </c>
      <c r="S195" s="154">
        <v>0</v>
      </c>
      <c r="T195" s="155">
        <f>S195*H195</f>
        <v>0</v>
      </c>
      <c r="AR195" s="156" t="s">
        <v>625</v>
      </c>
      <c r="AT195" s="156" t="s">
        <v>274</v>
      </c>
      <c r="AU195" s="156" t="s">
        <v>88</v>
      </c>
      <c r="AY195" s="17" t="s">
        <v>273</v>
      </c>
      <c r="BE195" s="157">
        <f>IF(N195="základná",J195,0)</f>
        <v>0</v>
      </c>
      <c r="BF195" s="157">
        <f>IF(N195="znížená",J195,0)</f>
        <v>0</v>
      </c>
      <c r="BG195" s="157">
        <f>IF(N195="zákl. prenesená",J195,0)</f>
        <v>0</v>
      </c>
      <c r="BH195" s="157">
        <f>IF(N195="zníž. prenesená",J195,0)</f>
        <v>0</v>
      </c>
      <c r="BI195" s="157">
        <f>IF(N195="nulová",J195,0)</f>
        <v>0</v>
      </c>
      <c r="BJ195" s="17" t="s">
        <v>88</v>
      </c>
      <c r="BK195" s="157">
        <f>ROUND(I195*H195,2)</f>
        <v>0</v>
      </c>
      <c r="BL195" s="17" t="s">
        <v>625</v>
      </c>
      <c r="BM195" s="156" t="s">
        <v>559</v>
      </c>
    </row>
    <row r="196" spans="2:65" s="11" customFormat="1" ht="25.9" customHeight="1">
      <c r="B196" s="133"/>
      <c r="D196" s="134" t="s">
        <v>74</v>
      </c>
      <c r="E196" s="135" t="s">
        <v>2626</v>
      </c>
      <c r="F196" s="135" t="s">
        <v>2627</v>
      </c>
      <c r="I196" s="136"/>
      <c r="J196" s="137">
        <f>BK196</f>
        <v>0</v>
      </c>
      <c r="L196" s="133"/>
      <c r="M196" s="138"/>
      <c r="P196" s="139">
        <f>P197+P210</f>
        <v>0</v>
      </c>
      <c r="R196" s="139">
        <f>R197+R210</f>
        <v>0</v>
      </c>
      <c r="T196" s="140">
        <f>T197+T210</f>
        <v>0</v>
      </c>
      <c r="AR196" s="134" t="s">
        <v>82</v>
      </c>
      <c r="AT196" s="141" t="s">
        <v>74</v>
      </c>
      <c r="AU196" s="141" t="s">
        <v>75</v>
      </c>
      <c r="AY196" s="134" t="s">
        <v>273</v>
      </c>
      <c r="BK196" s="142">
        <f>BK197+BK210</f>
        <v>0</v>
      </c>
    </row>
    <row r="197" spans="2:65" s="11" customFormat="1" ht="22.9" customHeight="1">
      <c r="B197" s="133"/>
      <c r="D197" s="134" t="s">
        <v>74</v>
      </c>
      <c r="E197" s="172" t="s">
        <v>2430</v>
      </c>
      <c r="F197" s="172" t="s">
        <v>2580</v>
      </c>
      <c r="I197" s="136"/>
      <c r="J197" s="173">
        <f>BK197</f>
        <v>0</v>
      </c>
      <c r="L197" s="133"/>
      <c r="M197" s="138"/>
      <c r="P197" s="139">
        <f>SUM(P198:P209)</f>
        <v>0</v>
      </c>
      <c r="R197" s="139">
        <f>SUM(R198:R209)</f>
        <v>0</v>
      </c>
      <c r="T197" s="140">
        <f>SUM(T198:T209)</f>
        <v>0</v>
      </c>
      <c r="AR197" s="134" t="s">
        <v>82</v>
      </c>
      <c r="AT197" s="141" t="s">
        <v>74</v>
      </c>
      <c r="AU197" s="141" t="s">
        <v>82</v>
      </c>
      <c r="AY197" s="134" t="s">
        <v>273</v>
      </c>
      <c r="BK197" s="142">
        <f>SUM(BK198:BK209)</f>
        <v>0</v>
      </c>
    </row>
    <row r="198" spans="2:65" s="1" customFormat="1" ht="49.15" customHeight="1">
      <c r="B198" s="143"/>
      <c r="C198" s="188" t="s">
        <v>417</v>
      </c>
      <c r="D198" s="188" t="s">
        <v>523</v>
      </c>
      <c r="E198" s="189" t="s">
        <v>2628</v>
      </c>
      <c r="F198" s="190" t="s">
        <v>2629</v>
      </c>
      <c r="G198" s="191" t="s">
        <v>318</v>
      </c>
      <c r="H198" s="192">
        <v>8</v>
      </c>
      <c r="I198" s="193"/>
      <c r="J198" s="194">
        <f t="shared" ref="J198:J209" si="20">ROUND(I198*H198,2)</f>
        <v>0</v>
      </c>
      <c r="K198" s="195"/>
      <c r="L198" s="196"/>
      <c r="M198" s="197" t="s">
        <v>1</v>
      </c>
      <c r="N198" s="198" t="s">
        <v>41</v>
      </c>
      <c r="P198" s="154">
        <f t="shared" ref="P198:P209" si="21">O198*H198</f>
        <v>0</v>
      </c>
      <c r="Q198" s="154">
        <v>0</v>
      </c>
      <c r="R198" s="154">
        <f t="shared" ref="R198:R209" si="22">Q198*H198</f>
        <v>0</v>
      </c>
      <c r="S198" s="154">
        <v>0</v>
      </c>
      <c r="T198" s="155">
        <f t="shared" ref="T198:T209" si="23">S198*H198</f>
        <v>0</v>
      </c>
      <c r="AR198" s="156" t="s">
        <v>1771</v>
      </c>
      <c r="AT198" s="156" t="s">
        <v>523</v>
      </c>
      <c r="AU198" s="156" t="s">
        <v>88</v>
      </c>
      <c r="AY198" s="17" t="s">
        <v>273</v>
      </c>
      <c r="BE198" s="157">
        <f t="shared" ref="BE198:BE209" si="24">IF(N198="základná",J198,0)</f>
        <v>0</v>
      </c>
      <c r="BF198" s="157">
        <f t="shared" ref="BF198:BF209" si="25">IF(N198="znížená",J198,0)</f>
        <v>0</v>
      </c>
      <c r="BG198" s="157">
        <f t="shared" ref="BG198:BG209" si="26">IF(N198="zákl. prenesená",J198,0)</f>
        <v>0</v>
      </c>
      <c r="BH198" s="157">
        <f t="shared" ref="BH198:BH209" si="27">IF(N198="zníž. prenesená",J198,0)</f>
        <v>0</v>
      </c>
      <c r="BI198" s="157">
        <f t="shared" ref="BI198:BI209" si="28">IF(N198="nulová",J198,0)</f>
        <v>0</v>
      </c>
      <c r="BJ198" s="17" t="s">
        <v>88</v>
      </c>
      <c r="BK198" s="157">
        <f t="shared" ref="BK198:BK209" si="29">ROUND(I198*H198,2)</f>
        <v>0</v>
      </c>
      <c r="BL198" s="17" t="s">
        <v>625</v>
      </c>
      <c r="BM198" s="156" t="s">
        <v>567</v>
      </c>
    </row>
    <row r="199" spans="2:65" s="1" customFormat="1" ht="62.65" customHeight="1">
      <c r="B199" s="143"/>
      <c r="C199" s="188" t="s">
        <v>419</v>
      </c>
      <c r="D199" s="188" t="s">
        <v>523</v>
      </c>
      <c r="E199" s="189" t="s">
        <v>2630</v>
      </c>
      <c r="F199" s="190" t="s">
        <v>2631</v>
      </c>
      <c r="G199" s="191" t="s">
        <v>318</v>
      </c>
      <c r="H199" s="192">
        <v>1</v>
      </c>
      <c r="I199" s="193"/>
      <c r="J199" s="194">
        <f t="shared" si="20"/>
        <v>0</v>
      </c>
      <c r="K199" s="195"/>
      <c r="L199" s="196"/>
      <c r="M199" s="197" t="s">
        <v>1</v>
      </c>
      <c r="N199" s="198" t="s">
        <v>41</v>
      </c>
      <c r="P199" s="154">
        <f t="shared" si="21"/>
        <v>0</v>
      </c>
      <c r="Q199" s="154">
        <v>0</v>
      </c>
      <c r="R199" s="154">
        <f t="shared" si="22"/>
        <v>0</v>
      </c>
      <c r="S199" s="154">
        <v>0</v>
      </c>
      <c r="T199" s="155">
        <f t="shared" si="23"/>
        <v>0</v>
      </c>
      <c r="AR199" s="156" t="s">
        <v>1771</v>
      </c>
      <c r="AT199" s="156" t="s">
        <v>523</v>
      </c>
      <c r="AU199" s="156" t="s">
        <v>88</v>
      </c>
      <c r="AY199" s="17" t="s">
        <v>273</v>
      </c>
      <c r="BE199" s="157">
        <f t="shared" si="24"/>
        <v>0</v>
      </c>
      <c r="BF199" s="157">
        <f t="shared" si="25"/>
        <v>0</v>
      </c>
      <c r="BG199" s="157">
        <f t="shared" si="26"/>
        <v>0</v>
      </c>
      <c r="BH199" s="157">
        <f t="shared" si="27"/>
        <v>0</v>
      </c>
      <c r="BI199" s="157">
        <f t="shared" si="28"/>
        <v>0</v>
      </c>
      <c r="BJ199" s="17" t="s">
        <v>88</v>
      </c>
      <c r="BK199" s="157">
        <f t="shared" si="29"/>
        <v>0</v>
      </c>
      <c r="BL199" s="17" t="s">
        <v>625</v>
      </c>
      <c r="BM199" s="156" t="s">
        <v>572</v>
      </c>
    </row>
    <row r="200" spans="2:65" s="1" customFormat="1" ht="66.75" customHeight="1">
      <c r="B200" s="143"/>
      <c r="C200" s="188" t="s">
        <v>422</v>
      </c>
      <c r="D200" s="188" t="s">
        <v>523</v>
      </c>
      <c r="E200" s="189" t="s">
        <v>2632</v>
      </c>
      <c r="F200" s="190" t="s">
        <v>2633</v>
      </c>
      <c r="G200" s="191" t="s">
        <v>318</v>
      </c>
      <c r="H200" s="192">
        <v>1</v>
      </c>
      <c r="I200" s="193"/>
      <c r="J200" s="194">
        <f t="shared" si="20"/>
        <v>0</v>
      </c>
      <c r="K200" s="195"/>
      <c r="L200" s="196"/>
      <c r="M200" s="197" t="s">
        <v>1</v>
      </c>
      <c r="N200" s="198" t="s">
        <v>41</v>
      </c>
      <c r="P200" s="154">
        <f t="shared" si="21"/>
        <v>0</v>
      </c>
      <c r="Q200" s="154">
        <v>0</v>
      </c>
      <c r="R200" s="154">
        <f t="shared" si="22"/>
        <v>0</v>
      </c>
      <c r="S200" s="154">
        <v>0</v>
      </c>
      <c r="T200" s="155">
        <f t="shared" si="23"/>
        <v>0</v>
      </c>
      <c r="AR200" s="156" t="s">
        <v>1771</v>
      </c>
      <c r="AT200" s="156" t="s">
        <v>523</v>
      </c>
      <c r="AU200" s="156" t="s">
        <v>88</v>
      </c>
      <c r="AY200" s="17" t="s">
        <v>273</v>
      </c>
      <c r="BE200" s="157">
        <f t="shared" si="24"/>
        <v>0</v>
      </c>
      <c r="BF200" s="157">
        <f t="shared" si="25"/>
        <v>0</v>
      </c>
      <c r="BG200" s="157">
        <f t="shared" si="26"/>
        <v>0</v>
      </c>
      <c r="BH200" s="157">
        <f t="shared" si="27"/>
        <v>0</v>
      </c>
      <c r="BI200" s="157">
        <f t="shared" si="28"/>
        <v>0</v>
      </c>
      <c r="BJ200" s="17" t="s">
        <v>88</v>
      </c>
      <c r="BK200" s="157">
        <f t="shared" si="29"/>
        <v>0</v>
      </c>
      <c r="BL200" s="17" t="s">
        <v>625</v>
      </c>
      <c r="BM200" s="156" t="s">
        <v>580</v>
      </c>
    </row>
    <row r="201" spans="2:65" s="1" customFormat="1" ht="33" customHeight="1">
      <c r="B201" s="143"/>
      <c r="C201" s="188" t="s">
        <v>427</v>
      </c>
      <c r="D201" s="188" t="s">
        <v>523</v>
      </c>
      <c r="E201" s="189" t="s">
        <v>2634</v>
      </c>
      <c r="F201" s="190" t="s">
        <v>2635</v>
      </c>
      <c r="G201" s="191" t="s">
        <v>318</v>
      </c>
      <c r="H201" s="192">
        <v>2</v>
      </c>
      <c r="I201" s="193"/>
      <c r="J201" s="194">
        <f t="shared" si="20"/>
        <v>0</v>
      </c>
      <c r="K201" s="195"/>
      <c r="L201" s="196"/>
      <c r="M201" s="197" t="s">
        <v>1</v>
      </c>
      <c r="N201" s="198" t="s">
        <v>41</v>
      </c>
      <c r="P201" s="154">
        <f t="shared" si="21"/>
        <v>0</v>
      </c>
      <c r="Q201" s="154">
        <v>0</v>
      </c>
      <c r="R201" s="154">
        <f t="shared" si="22"/>
        <v>0</v>
      </c>
      <c r="S201" s="154">
        <v>0</v>
      </c>
      <c r="T201" s="155">
        <f t="shared" si="23"/>
        <v>0</v>
      </c>
      <c r="AR201" s="156" t="s">
        <v>1771</v>
      </c>
      <c r="AT201" s="156" t="s">
        <v>523</v>
      </c>
      <c r="AU201" s="156" t="s">
        <v>88</v>
      </c>
      <c r="AY201" s="17" t="s">
        <v>273</v>
      </c>
      <c r="BE201" s="157">
        <f t="shared" si="24"/>
        <v>0</v>
      </c>
      <c r="BF201" s="157">
        <f t="shared" si="25"/>
        <v>0</v>
      </c>
      <c r="BG201" s="157">
        <f t="shared" si="26"/>
        <v>0</v>
      </c>
      <c r="BH201" s="157">
        <f t="shared" si="27"/>
        <v>0</v>
      </c>
      <c r="BI201" s="157">
        <f t="shared" si="28"/>
        <v>0</v>
      </c>
      <c r="BJ201" s="17" t="s">
        <v>88</v>
      </c>
      <c r="BK201" s="157">
        <f t="shared" si="29"/>
        <v>0</v>
      </c>
      <c r="BL201" s="17" t="s">
        <v>625</v>
      </c>
      <c r="BM201" s="156" t="s">
        <v>588</v>
      </c>
    </row>
    <row r="202" spans="2:65" s="1" customFormat="1" ht="44.25" customHeight="1">
      <c r="B202" s="143"/>
      <c r="C202" s="188" t="s">
        <v>444</v>
      </c>
      <c r="D202" s="188" t="s">
        <v>523</v>
      </c>
      <c r="E202" s="189" t="s">
        <v>2636</v>
      </c>
      <c r="F202" s="190" t="s">
        <v>2637</v>
      </c>
      <c r="G202" s="191" t="s">
        <v>318</v>
      </c>
      <c r="H202" s="192">
        <v>1</v>
      </c>
      <c r="I202" s="193"/>
      <c r="J202" s="194">
        <f t="shared" si="20"/>
        <v>0</v>
      </c>
      <c r="K202" s="195"/>
      <c r="L202" s="196"/>
      <c r="M202" s="197" t="s">
        <v>1</v>
      </c>
      <c r="N202" s="198" t="s">
        <v>41</v>
      </c>
      <c r="P202" s="154">
        <f t="shared" si="21"/>
        <v>0</v>
      </c>
      <c r="Q202" s="154">
        <v>0</v>
      </c>
      <c r="R202" s="154">
        <f t="shared" si="22"/>
        <v>0</v>
      </c>
      <c r="S202" s="154">
        <v>0</v>
      </c>
      <c r="T202" s="155">
        <f t="shared" si="23"/>
        <v>0</v>
      </c>
      <c r="AR202" s="156" t="s">
        <v>1771</v>
      </c>
      <c r="AT202" s="156" t="s">
        <v>523</v>
      </c>
      <c r="AU202" s="156" t="s">
        <v>88</v>
      </c>
      <c r="AY202" s="17" t="s">
        <v>273</v>
      </c>
      <c r="BE202" s="157">
        <f t="shared" si="24"/>
        <v>0</v>
      </c>
      <c r="BF202" s="157">
        <f t="shared" si="25"/>
        <v>0</v>
      </c>
      <c r="BG202" s="157">
        <f t="shared" si="26"/>
        <v>0</v>
      </c>
      <c r="BH202" s="157">
        <f t="shared" si="27"/>
        <v>0</v>
      </c>
      <c r="BI202" s="157">
        <f t="shared" si="28"/>
        <v>0</v>
      </c>
      <c r="BJ202" s="17" t="s">
        <v>88</v>
      </c>
      <c r="BK202" s="157">
        <f t="shared" si="29"/>
        <v>0</v>
      </c>
      <c r="BL202" s="17" t="s">
        <v>625</v>
      </c>
      <c r="BM202" s="156" t="s">
        <v>600</v>
      </c>
    </row>
    <row r="203" spans="2:65" s="1" customFormat="1" ht="24.2" customHeight="1">
      <c r="B203" s="143"/>
      <c r="C203" s="188" t="s">
        <v>189</v>
      </c>
      <c r="D203" s="188" t="s">
        <v>523</v>
      </c>
      <c r="E203" s="189" t="s">
        <v>2638</v>
      </c>
      <c r="F203" s="190" t="s">
        <v>2639</v>
      </c>
      <c r="G203" s="191" t="s">
        <v>318</v>
      </c>
      <c r="H203" s="192">
        <v>1</v>
      </c>
      <c r="I203" s="193"/>
      <c r="J203" s="194">
        <f t="shared" si="20"/>
        <v>0</v>
      </c>
      <c r="K203" s="195"/>
      <c r="L203" s="196"/>
      <c r="M203" s="197" t="s">
        <v>1</v>
      </c>
      <c r="N203" s="198" t="s">
        <v>41</v>
      </c>
      <c r="P203" s="154">
        <f t="shared" si="21"/>
        <v>0</v>
      </c>
      <c r="Q203" s="154">
        <v>0</v>
      </c>
      <c r="R203" s="154">
        <f t="shared" si="22"/>
        <v>0</v>
      </c>
      <c r="S203" s="154">
        <v>0</v>
      </c>
      <c r="T203" s="155">
        <f t="shared" si="23"/>
        <v>0</v>
      </c>
      <c r="AR203" s="156" t="s">
        <v>1771</v>
      </c>
      <c r="AT203" s="156" t="s">
        <v>523</v>
      </c>
      <c r="AU203" s="156" t="s">
        <v>88</v>
      </c>
      <c r="AY203" s="17" t="s">
        <v>273</v>
      </c>
      <c r="BE203" s="157">
        <f t="shared" si="24"/>
        <v>0</v>
      </c>
      <c r="BF203" s="157">
        <f t="shared" si="25"/>
        <v>0</v>
      </c>
      <c r="BG203" s="157">
        <f t="shared" si="26"/>
        <v>0</v>
      </c>
      <c r="BH203" s="157">
        <f t="shared" si="27"/>
        <v>0</v>
      </c>
      <c r="BI203" s="157">
        <f t="shared" si="28"/>
        <v>0</v>
      </c>
      <c r="BJ203" s="17" t="s">
        <v>88</v>
      </c>
      <c r="BK203" s="157">
        <f t="shared" si="29"/>
        <v>0</v>
      </c>
      <c r="BL203" s="17" t="s">
        <v>625</v>
      </c>
      <c r="BM203" s="156" t="s">
        <v>618</v>
      </c>
    </row>
    <row r="204" spans="2:65" s="1" customFormat="1" ht="24.2" customHeight="1">
      <c r="B204" s="143"/>
      <c r="C204" s="188" t="s">
        <v>449</v>
      </c>
      <c r="D204" s="188" t="s">
        <v>523</v>
      </c>
      <c r="E204" s="189" t="s">
        <v>2640</v>
      </c>
      <c r="F204" s="190" t="s">
        <v>2641</v>
      </c>
      <c r="G204" s="191" t="s">
        <v>318</v>
      </c>
      <c r="H204" s="192">
        <v>1</v>
      </c>
      <c r="I204" s="193"/>
      <c r="J204" s="194">
        <f t="shared" si="20"/>
        <v>0</v>
      </c>
      <c r="K204" s="195"/>
      <c r="L204" s="196"/>
      <c r="M204" s="197" t="s">
        <v>1</v>
      </c>
      <c r="N204" s="198" t="s">
        <v>41</v>
      </c>
      <c r="P204" s="154">
        <f t="shared" si="21"/>
        <v>0</v>
      </c>
      <c r="Q204" s="154">
        <v>0</v>
      </c>
      <c r="R204" s="154">
        <f t="shared" si="22"/>
        <v>0</v>
      </c>
      <c r="S204" s="154">
        <v>0</v>
      </c>
      <c r="T204" s="155">
        <f t="shared" si="23"/>
        <v>0</v>
      </c>
      <c r="AR204" s="156" t="s">
        <v>1771</v>
      </c>
      <c r="AT204" s="156" t="s">
        <v>523</v>
      </c>
      <c r="AU204" s="156" t="s">
        <v>88</v>
      </c>
      <c r="AY204" s="17" t="s">
        <v>273</v>
      </c>
      <c r="BE204" s="157">
        <f t="shared" si="24"/>
        <v>0</v>
      </c>
      <c r="BF204" s="157">
        <f t="shared" si="25"/>
        <v>0</v>
      </c>
      <c r="BG204" s="157">
        <f t="shared" si="26"/>
        <v>0</v>
      </c>
      <c r="BH204" s="157">
        <f t="shared" si="27"/>
        <v>0</v>
      </c>
      <c r="BI204" s="157">
        <f t="shared" si="28"/>
        <v>0</v>
      </c>
      <c r="BJ204" s="17" t="s">
        <v>88</v>
      </c>
      <c r="BK204" s="157">
        <f t="shared" si="29"/>
        <v>0</v>
      </c>
      <c r="BL204" s="17" t="s">
        <v>625</v>
      </c>
      <c r="BM204" s="156" t="s">
        <v>625</v>
      </c>
    </row>
    <row r="205" spans="2:65" s="1" customFormat="1" ht="44.25" customHeight="1">
      <c r="B205" s="143"/>
      <c r="C205" s="188" t="s">
        <v>451</v>
      </c>
      <c r="D205" s="188" t="s">
        <v>523</v>
      </c>
      <c r="E205" s="189" t="s">
        <v>2642</v>
      </c>
      <c r="F205" s="190" t="s">
        <v>2643</v>
      </c>
      <c r="G205" s="191" t="s">
        <v>318</v>
      </c>
      <c r="H205" s="192">
        <v>1</v>
      </c>
      <c r="I205" s="193"/>
      <c r="J205" s="194">
        <f t="shared" si="20"/>
        <v>0</v>
      </c>
      <c r="K205" s="195"/>
      <c r="L205" s="196"/>
      <c r="M205" s="197" t="s">
        <v>1</v>
      </c>
      <c r="N205" s="198" t="s">
        <v>41</v>
      </c>
      <c r="P205" s="154">
        <f t="shared" si="21"/>
        <v>0</v>
      </c>
      <c r="Q205" s="154">
        <v>0</v>
      </c>
      <c r="R205" s="154">
        <f t="shared" si="22"/>
        <v>0</v>
      </c>
      <c r="S205" s="154">
        <v>0</v>
      </c>
      <c r="T205" s="155">
        <f t="shared" si="23"/>
        <v>0</v>
      </c>
      <c r="AR205" s="156" t="s">
        <v>1771</v>
      </c>
      <c r="AT205" s="156" t="s">
        <v>523</v>
      </c>
      <c r="AU205" s="156" t="s">
        <v>88</v>
      </c>
      <c r="AY205" s="17" t="s">
        <v>273</v>
      </c>
      <c r="BE205" s="157">
        <f t="shared" si="24"/>
        <v>0</v>
      </c>
      <c r="BF205" s="157">
        <f t="shared" si="25"/>
        <v>0</v>
      </c>
      <c r="BG205" s="157">
        <f t="shared" si="26"/>
        <v>0</v>
      </c>
      <c r="BH205" s="157">
        <f t="shared" si="27"/>
        <v>0</v>
      </c>
      <c r="BI205" s="157">
        <f t="shared" si="28"/>
        <v>0</v>
      </c>
      <c r="BJ205" s="17" t="s">
        <v>88</v>
      </c>
      <c r="BK205" s="157">
        <f t="shared" si="29"/>
        <v>0</v>
      </c>
      <c r="BL205" s="17" t="s">
        <v>625</v>
      </c>
      <c r="BM205" s="156" t="s">
        <v>639</v>
      </c>
    </row>
    <row r="206" spans="2:65" s="1" customFormat="1" ht="16.5" customHeight="1">
      <c r="B206" s="143"/>
      <c r="C206" s="188" t="s">
        <v>482</v>
      </c>
      <c r="D206" s="188" t="s">
        <v>523</v>
      </c>
      <c r="E206" s="189" t="s">
        <v>2644</v>
      </c>
      <c r="F206" s="190" t="s">
        <v>2645</v>
      </c>
      <c r="G206" s="191" t="s">
        <v>318</v>
      </c>
      <c r="H206" s="192">
        <v>9</v>
      </c>
      <c r="I206" s="193"/>
      <c r="J206" s="194">
        <f t="shared" si="20"/>
        <v>0</v>
      </c>
      <c r="K206" s="195"/>
      <c r="L206" s="196"/>
      <c r="M206" s="197" t="s">
        <v>1</v>
      </c>
      <c r="N206" s="198" t="s">
        <v>41</v>
      </c>
      <c r="P206" s="154">
        <f t="shared" si="21"/>
        <v>0</v>
      </c>
      <c r="Q206" s="154">
        <v>0</v>
      </c>
      <c r="R206" s="154">
        <f t="shared" si="22"/>
        <v>0</v>
      </c>
      <c r="S206" s="154">
        <v>0</v>
      </c>
      <c r="T206" s="155">
        <f t="shared" si="23"/>
        <v>0</v>
      </c>
      <c r="AR206" s="156" t="s">
        <v>1771</v>
      </c>
      <c r="AT206" s="156" t="s">
        <v>523</v>
      </c>
      <c r="AU206" s="156" t="s">
        <v>88</v>
      </c>
      <c r="AY206" s="17" t="s">
        <v>273</v>
      </c>
      <c r="BE206" s="157">
        <f t="shared" si="24"/>
        <v>0</v>
      </c>
      <c r="BF206" s="157">
        <f t="shared" si="25"/>
        <v>0</v>
      </c>
      <c r="BG206" s="157">
        <f t="shared" si="26"/>
        <v>0</v>
      </c>
      <c r="BH206" s="157">
        <f t="shared" si="27"/>
        <v>0</v>
      </c>
      <c r="BI206" s="157">
        <f t="shared" si="28"/>
        <v>0</v>
      </c>
      <c r="BJ206" s="17" t="s">
        <v>88</v>
      </c>
      <c r="BK206" s="157">
        <f t="shared" si="29"/>
        <v>0</v>
      </c>
      <c r="BL206" s="17" t="s">
        <v>625</v>
      </c>
      <c r="BM206" s="156" t="s">
        <v>652</v>
      </c>
    </row>
    <row r="207" spans="2:65" s="1" customFormat="1" ht="16.5" customHeight="1">
      <c r="B207" s="143"/>
      <c r="C207" s="188" t="s">
        <v>486</v>
      </c>
      <c r="D207" s="188" t="s">
        <v>523</v>
      </c>
      <c r="E207" s="189" t="s">
        <v>2646</v>
      </c>
      <c r="F207" s="190" t="s">
        <v>2647</v>
      </c>
      <c r="G207" s="191" t="s">
        <v>318</v>
      </c>
      <c r="H207" s="192">
        <v>9</v>
      </c>
      <c r="I207" s="193"/>
      <c r="J207" s="194">
        <f t="shared" si="20"/>
        <v>0</v>
      </c>
      <c r="K207" s="195"/>
      <c r="L207" s="196"/>
      <c r="M207" s="197" t="s">
        <v>1</v>
      </c>
      <c r="N207" s="198" t="s">
        <v>41</v>
      </c>
      <c r="P207" s="154">
        <f t="shared" si="21"/>
        <v>0</v>
      </c>
      <c r="Q207" s="154">
        <v>0</v>
      </c>
      <c r="R207" s="154">
        <f t="shared" si="22"/>
        <v>0</v>
      </c>
      <c r="S207" s="154">
        <v>0</v>
      </c>
      <c r="T207" s="155">
        <f t="shared" si="23"/>
        <v>0</v>
      </c>
      <c r="AR207" s="156" t="s">
        <v>1771</v>
      </c>
      <c r="AT207" s="156" t="s">
        <v>523</v>
      </c>
      <c r="AU207" s="156" t="s">
        <v>88</v>
      </c>
      <c r="AY207" s="17" t="s">
        <v>273</v>
      </c>
      <c r="BE207" s="157">
        <f t="shared" si="24"/>
        <v>0</v>
      </c>
      <c r="BF207" s="157">
        <f t="shared" si="25"/>
        <v>0</v>
      </c>
      <c r="BG207" s="157">
        <f t="shared" si="26"/>
        <v>0</v>
      </c>
      <c r="BH207" s="157">
        <f t="shared" si="27"/>
        <v>0</v>
      </c>
      <c r="BI207" s="157">
        <f t="shared" si="28"/>
        <v>0</v>
      </c>
      <c r="BJ207" s="17" t="s">
        <v>88</v>
      </c>
      <c r="BK207" s="157">
        <f t="shared" si="29"/>
        <v>0</v>
      </c>
      <c r="BL207" s="17" t="s">
        <v>625</v>
      </c>
      <c r="BM207" s="156" t="s">
        <v>669</v>
      </c>
    </row>
    <row r="208" spans="2:65" s="1" customFormat="1" ht="16.5" customHeight="1">
      <c r="B208" s="143"/>
      <c r="C208" s="188" t="s">
        <v>488</v>
      </c>
      <c r="D208" s="188" t="s">
        <v>523</v>
      </c>
      <c r="E208" s="189" t="s">
        <v>2648</v>
      </c>
      <c r="F208" s="190" t="s">
        <v>2649</v>
      </c>
      <c r="G208" s="191" t="s">
        <v>2650</v>
      </c>
      <c r="H208" s="192">
        <v>1</v>
      </c>
      <c r="I208" s="193"/>
      <c r="J208" s="194">
        <f t="shared" si="20"/>
        <v>0</v>
      </c>
      <c r="K208" s="195"/>
      <c r="L208" s="196"/>
      <c r="M208" s="197" t="s">
        <v>1</v>
      </c>
      <c r="N208" s="198" t="s">
        <v>41</v>
      </c>
      <c r="P208" s="154">
        <f t="shared" si="21"/>
        <v>0</v>
      </c>
      <c r="Q208" s="154">
        <v>0</v>
      </c>
      <c r="R208" s="154">
        <f t="shared" si="22"/>
        <v>0</v>
      </c>
      <c r="S208" s="154">
        <v>0</v>
      </c>
      <c r="T208" s="155">
        <f t="shared" si="23"/>
        <v>0</v>
      </c>
      <c r="AR208" s="156" t="s">
        <v>1771</v>
      </c>
      <c r="AT208" s="156" t="s">
        <v>523</v>
      </c>
      <c r="AU208" s="156" t="s">
        <v>88</v>
      </c>
      <c r="AY208" s="17" t="s">
        <v>273</v>
      </c>
      <c r="BE208" s="157">
        <f t="shared" si="24"/>
        <v>0</v>
      </c>
      <c r="BF208" s="157">
        <f t="shared" si="25"/>
        <v>0</v>
      </c>
      <c r="BG208" s="157">
        <f t="shared" si="26"/>
        <v>0</v>
      </c>
      <c r="BH208" s="157">
        <f t="shared" si="27"/>
        <v>0</v>
      </c>
      <c r="BI208" s="157">
        <f t="shared" si="28"/>
        <v>0</v>
      </c>
      <c r="BJ208" s="17" t="s">
        <v>88</v>
      </c>
      <c r="BK208" s="157">
        <f t="shared" si="29"/>
        <v>0</v>
      </c>
      <c r="BL208" s="17" t="s">
        <v>625</v>
      </c>
      <c r="BM208" s="156" t="s">
        <v>680</v>
      </c>
    </row>
    <row r="209" spans="2:65" s="1" customFormat="1" ht="24.2" customHeight="1">
      <c r="B209" s="143"/>
      <c r="C209" s="188" t="s">
        <v>505</v>
      </c>
      <c r="D209" s="188" t="s">
        <v>523</v>
      </c>
      <c r="E209" s="189" t="s">
        <v>2651</v>
      </c>
      <c r="F209" s="190" t="s">
        <v>2652</v>
      </c>
      <c r="G209" s="191" t="s">
        <v>2650</v>
      </c>
      <c r="H209" s="192">
        <v>1</v>
      </c>
      <c r="I209" s="193"/>
      <c r="J209" s="194">
        <f t="shared" si="20"/>
        <v>0</v>
      </c>
      <c r="K209" s="195"/>
      <c r="L209" s="196"/>
      <c r="M209" s="197" t="s">
        <v>1</v>
      </c>
      <c r="N209" s="198" t="s">
        <v>41</v>
      </c>
      <c r="P209" s="154">
        <f t="shared" si="21"/>
        <v>0</v>
      </c>
      <c r="Q209" s="154">
        <v>0</v>
      </c>
      <c r="R209" s="154">
        <f t="shared" si="22"/>
        <v>0</v>
      </c>
      <c r="S209" s="154">
        <v>0</v>
      </c>
      <c r="T209" s="155">
        <f t="shared" si="23"/>
        <v>0</v>
      </c>
      <c r="AR209" s="156" t="s">
        <v>1771</v>
      </c>
      <c r="AT209" s="156" t="s">
        <v>523</v>
      </c>
      <c r="AU209" s="156" t="s">
        <v>88</v>
      </c>
      <c r="AY209" s="17" t="s">
        <v>273</v>
      </c>
      <c r="BE209" s="157">
        <f t="shared" si="24"/>
        <v>0</v>
      </c>
      <c r="BF209" s="157">
        <f t="shared" si="25"/>
        <v>0</v>
      </c>
      <c r="BG209" s="157">
        <f t="shared" si="26"/>
        <v>0</v>
      </c>
      <c r="BH209" s="157">
        <f t="shared" si="27"/>
        <v>0</v>
      </c>
      <c r="BI209" s="157">
        <f t="shared" si="28"/>
        <v>0</v>
      </c>
      <c r="BJ209" s="17" t="s">
        <v>88</v>
      </c>
      <c r="BK209" s="157">
        <f t="shared" si="29"/>
        <v>0</v>
      </c>
      <c r="BL209" s="17" t="s">
        <v>625</v>
      </c>
      <c r="BM209" s="156" t="s">
        <v>691</v>
      </c>
    </row>
    <row r="210" spans="2:65" s="11" customFormat="1" ht="22.9" customHeight="1">
      <c r="B210" s="133"/>
      <c r="D210" s="134" t="s">
        <v>74</v>
      </c>
      <c r="E210" s="172" t="s">
        <v>2653</v>
      </c>
      <c r="F210" s="172" t="s">
        <v>2654</v>
      </c>
      <c r="I210" s="136"/>
      <c r="J210" s="173">
        <f>BK210</f>
        <v>0</v>
      </c>
      <c r="L210" s="133"/>
      <c r="M210" s="138"/>
      <c r="P210" s="139">
        <f>SUM(P211:P222)</f>
        <v>0</v>
      </c>
      <c r="R210" s="139">
        <f>SUM(R211:R222)</f>
        <v>0</v>
      </c>
      <c r="T210" s="140">
        <f>SUM(T211:T222)</f>
        <v>0</v>
      </c>
      <c r="AR210" s="134" t="s">
        <v>82</v>
      </c>
      <c r="AT210" s="141" t="s">
        <v>74</v>
      </c>
      <c r="AU210" s="141" t="s">
        <v>82</v>
      </c>
      <c r="AY210" s="134" t="s">
        <v>273</v>
      </c>
      <c r="BK210" s="142">
        <f>SUM(BK211:BK222)</f>
        <v>0</v>
      </c>
    </row>
    <row r="211" spans="2:65" s="1" customFormat="1" ht="49.15" customHeight="1">
      <c r="B211" s="143"/>
      <c r="C211" s="144" t="s">
        <v>509</v>
      </c>
      <c r="D211" s="144" t="s">
        <v>274</v>
      </c>
      <c r="E211" s="145" t="s">
        <v>2655</v>
      </c>
      <c r="F211" s="146" t="s">
        <v>2629</v>
      </c>
      <c r="G211" s="147" t="s">
        <v>318</v>
      </c>
      <c r="H211" s="148">
        <v>8</v>
      </c>
      <c r="I211" s="149"/>
      <c r="J211" s="150">
        <f t="shared" ref="J211:J222" si="30">ROUND(I211*H211,2)</f>
        <v>0</v>
      </c>
      <c r="K211" s="151"/>
      <c r="L211" s="32"/>
      <c r="M211" s="152" t="s">
        <v>1</v>
      </c>
      <c r="N211" s="153" t="s">
        <v>41</v>
      </c>
      <c r="P211" s="154">
        <f t="shared" ref="P211:P222" si="31">O211*H211</f>
        <v>0</v>
      </c>
      <c r="Q211" s="154">
        <v>0</v>
      </c>
      <c r="R211" s="154">
        <f t="shared" ref="R211:R222" si="32">Q211*H211</f>
        <v>0</v>
      </c>
      <c r="S211" s="154">
        <v>0</v>
      </c>
      <c r="T211" s="155">
        <f t="shared" ref="T211:T222" si="33">S211*H211</f>
        <v>0</v>
      </c>
      <c r="AR211" s="156" t="s">
        <v>625</v>
      </c>
      <c r="AT211" s="156" t="s">
        <v>274</v>
      </c>
      <c r="AU211" s="156" t="s">
        <v>88</v>
      </c>
      <c r="AY211" s="17" t="s">
        <v>273</v>
      </c>
      <c r="BE211" s="157">
        <f t="shared" ref="BE211:BE222" si="34">IF(N211="základná",J211,0)</f>
        <v>0</v>
      </c>
      <c r="BF211" s="157">
        <f t="shared" ref="BF211:BF222" si="35">IF(N211="znížená",J211,0)</f>
        <v>0</v>
      </c>
      <c r="BG211" s="157">
        <f t="shared" ref="BG211:BG222" si="36">IF(N211="zákl. prenesená",J211,0)</f>
        <v>0</v>
      </c>
      <c r="BH211" s="157">
        <f t="shared" ref="BH211:BH222" si="37">IF(N211="zníž. prenesená",J211,0)</f>
        <v>0</v>
      </c>
      <c r="BI211" s="157">
        <f t="shared" ref="BI211:BI222" si="38">IF(N211="nulová",J211,0)</f>
        <v>0</v>
      </c>
      <c r="BJ211" s="17" t="s">
        <v>88</v>
      </c>
      <c r="BK211" s="157">
        <f t="shared" ref="BK211:BK222" si="39">ROUND(I211*H211,2)</f>
        <v>0</v>
      </c>
      <c r="BL211" s="17" t="s">
        <v>625</v>
      </c>
      <c r="BM211" s="156" t="s">
        <v>701</v>
      </c>
    </row>
    <row r="212" spans="2:65" s="1" customFormat="1" ht="62.65" customHeight="1">
      <c r="B212" s="143"/>
      <c r="C212" s="144" t="s">
        <v>513</v>
      </c>
      <c r="D212" s="144" t="s">
        <v>274</v>
      </c>
      <c r="E212" s="145" t="s">
        <v>2656</v>
      </c>
      <c r="F212" s="146" t="s">
        <v>2631</v>
      </c>
      <c r="G212" s="147" t="s">
        <v>318</v>
      </c>
      <c r="H212" s="148">
        <v>1</v>
      </c>
      <c r="I212" s="149"/>
      <c r="J212" s="150">
        <f t="shared" si="30"/>
        <v>0</v>
      </c>
      <c r="K212" s="151"/>
      <c r="L212" s="32"/>
      <c r="M212" s="152" t="s">
        <v>1</v>
      </c>
      <c r="N212" s="153" t="s">
        <v>41</v>
      </c>
      <c r="P212" s="154">
        <f t="shared" si="31"/>
        <v>0</v>
      </c>
      <c r="Q212" s="154">
        <v>0</v>
      </c>
      <c r="R212" s="154">
        <f t="shared" si="32"/>
        <v>0</v>
      </c>
      <c r="S212" s="154">
        <v>0</v>
      </c>
      <c r="T212" s="155">
        <f t="shared" si="33"/>
        <v>0</v>
      </c>
      <c r="AR212" s="156" t="s">
        <v>625</v>
      </c>
      <c r="AT212" s="156" t="s">
        <v>274</v>
      </c>
      <c r="AU212" s="156" t="s">
        <v>88</v>
      </c>
      <c r="AY212" s="17" t="s">
        <v>273</v>
      </c>
      <c r="BE212" s="157">
        <f t="shared" si="34"/>
        <v>0</v>
      </c>
      <c r="BF212" s="157">
        <f t="shared" si="35"/>
        <v>0</v>
      </c>
      <c r="BG212" s="157">
        <f t="shared" si="36"/>
        <v>0</v>
      </c>
      <c r="BH212" s="157">
        <f t="shared" si="37"/>
        <v>0</v>
      </c>
      <c r="BI212" s="157">
        <f t="shared" si="38"/>
        <v>0</v>
      </c>
      <c r="BJ212" s="17" t="s">
        <v>88</v>
      </c>
      <c r="BK212" s="157">
        <f t="shared" si="39"/>
        <v>0</v>
      </c>
      <c r="BL212" s="17" t="s">
        <v>625</v>
      </c>
      <c r="BM212" s="156" t="s">
        <v>710</v>
      </c>
    </row>
    <row r="213" spans="2:65" s="1" customFormat="1" ht="66.75" customHeight="1">
      <c r="B213" s="143"/>
      <c r="C213" s="144" t="s">
        <v>518</v>
      </c>
      <c r="D213" s="144" t="s">
        <v>274</v>
      </c>
      <c r="E213" s="145" t="s">
        <v>2657</v>
      </c>
      <c r="F213" s="146" t="s">
        <v>2633</v>
      </c>
      <c r="G213" s="147" t="s">
        <v>318</v>
      </c>
      <c r="H213" s="148">
        <v>1</v>
      </c>
      <c r="I213" s="149"/>
      <c r="J213" s="150">
        <f t="shared" si="30"/>
        <v>0</v>
      </c>
      <c r="K213" s="151"/>
      <c r="L213" s="32"/>
      <c r="M213" s="152" t="s">
        <v>1</v>
      </c>
      <c r="N213" s="153" t="s">
        <v>41</v>
      </c>
      <c r="P213" s="154">
        <f t="shared" si="31"/>
        <v>0</v>
      </c>
      <c r="Q213" s="154">
        <v>0</v>
      </c>
      <c r="R213" s="154">
        <f t="shared" si="32"/>
        <v>0</v>
      </c>
      <c r="S213" s="154">
        <v>0</v>
      </c>
      <c r="T213" s="155">
        <f t="shared" si="33"/>
        <v>0</v>
      </c>
      <c r="AR213" s="156" t="s">
        <v>625</v>
      </c>
      <c r="AT213" s="156" t="s">
        <v>274</v>
      </c>
      <c r="AU213" s="156" t="s">
        <v>88</v>
      </c>
      <c r="AY213" s="17" t="s">
        <v>273</v>
      </c>
      <c r="BE213" s="157">
        <f t="shared" si="34"/>
        <v>0</v>
      </c>
      <c r="BF213" s="157">
        <f t="shared" si="35"/>
        <v>0</v>
      </c>
      <c r="BG213" s="157">
        <f t="shared" si="36"/>
        <v>0</v>
      </c>
      <c r="BH213" s="157">
        <f t="shared" si="37"/>
        <v>0</v>
      </c>
      <c r="BI213" s="157">
        <f t="shared" si="38"/>
        <v>0</v>
      </c>
      <c r="BJ213" s="17" t="s">
        <v>88</v>
      </c>
      <c r="BK213" s="157">
        <f t="shared" si="39"/>
        <v>0</v>
      </c>
      <c r="BL213" s="17" t="s">
        <v>625</v>
      </c>
      <c r="BM213" s="156" t="s">
        <v>721</v>
      </c>
    </row>
    <row r="214" spans="2:65" s="1" customFormat="1" ht="33" customHeight="1">
      <c r="B214" s="143"/>
      <c r="C214" s="144" t="s">
        <v>522</v>
      </c>
      <c r="D214" s="144" t="s">
        <v>274</v>
      </c>
      <c r="E214" s="145" t="s">
        <v>2658</v>
      </c>
      <c r="F214" s="146" t="s">
        <v>2635</v>
      </c>
      <c r="G214" s="147" t="s">
        <v>318</v>
      </c>
      <c r="H214" s="148">
        <v>2</v>
      </c>
      <c r="I214" s="149"/>
      <c r="J214" s="150">
        <f t="shared" si="30"/>
        <v>0</v>
      </c>
      <c r="K214" s="151"/>
      <c r="L214" s="32"/>
      <c r="M214" s="152" t="s">
        <v>1</v>
      </c>
      <c r="N214" s="153" t="s">
        <v>41</v>
      </c>
      <c r="P214" s="154">
        <f t="shared" si="31"/>
        <v>0</v>
      </c>
      <c r="Q214" s="154">
        <v>0</v>
      </c>
      <c r="R214" s="154">
        <f t="shared" si="32"/>
        <v>0</v>
      </c>
      <c r="S214" s="154">
        <v>0</v>
      </c>
      <c r="T214" s="155">
        <f t="shared" si="33"/>
        <v>0</v>
      </c>
      <c r="AR214" s="156" t="s">
        <v>625</v>
      </c>
      <c r="AT214" s="156" t="s">
        <v>274</v>
      </c>
      <c r="AU214" s="156" t="s">
        <v>88</v>
      </c>
      <c r="AY214" s="17" t="s">
        <v>273</v>
      </c>
      <c r="BE214" s="157">
        <f t="shared" si="34"/>
        <v>0</v>
      </c>
      <c r="BF214" s="157">
        <f t="shared" si="35"/>
        <v>0</v>
      </c>
      <c r="BG214" s="157">
        <f t="shared" si="36"/>
        <v>0</v>
      </c>
      <c r="BH214" s="157">
        <f t="shared" si="37"/>
        <v>0</v>
      </c>
      <c r="BI214" s="157">
        <f t="shared" si="38"/>
        <v>0</v>
      </c>
      <c r="BJ214" s="17" t="s">
        <v>88</v>
      </c>
      <c r="BK214" s="157">
        <f t="shared" si="39"/>
        <v>0</v>
      </c>
      <c r="BL214" s="17" t="s">
        <v>625</v>
      </c>
      <c r="BM214" s="156" t="s">
        <v>731</v>
      </c>
    </row>
    <row r="215" spans="2:65" s="1" customFormat="1" ht="44.25" customHeight="1">
      <c r="B215" s="143"/>
      <c r="C215" s="144" t="s">
        <v>527</v>
      </c>
      <c r="D215" s="144" t="s">
        <v>274</v>
      </c>
      <c r="E215" s="145" t="s">
        <v>2659</v>
      </c>
      <c r="F215" s="146" t="s">
        <v>2637</v>
      </c>
      <c r="G215" s="147" t="s">
        <v>318</v>
      </c>
      <c r="H215" s="148">
        <v>1</v>
      </c>
      <c r="I215" s="149"/>
      <c r="J215" s="150">
        <f t="shared" si="30"/>
        <v>0</v>
      </c>
      <c r="K215" s="151"/>
      <c r="L215" s="32"/>
      <c r="M215" s="152" t="s">
        <v>1</v>
      </c>
      <c r="N215" s="153" t="s">
        <v>41</v>
      </c>
      <c r="P215" s="154">
        <f t="shared" si="31"/>
        <v>0</v>
      </c>
      <c r="Q215" s="154">
        <v>0</v>
      </c>
      <c r="R215" s="154">
        <f t="shared" si="32"/>
        <v>0</v>
      </c>
      <c r="S215" s="154">
        <v>0</v>
      </c>
      <c r="T215" s="155">
        <f t="shared" si="33"/>
        <v>0</v>
      </c>
      <c r="AR215" s="156" t="s">
        <v>625</v>
      </c>
      <c r="AT215" s="156" t="s">
        <v>274</v>
      </c>
      <c r="AU215" s="156" t="s">
        <v>88</v>
      </c>
      <c r="AY215" s="17" t="s">
        <v>273</v>
      </c>
      <c r="BE215" s="157">
        <f t="shared" si="34"/>
        <v>0</v>
      </c>
      <c r="BF215" s="157">
        <f t="shared" si="35"/>
        <v>0</v>
      </c>
      <c r="BG215" s="157">
        <f t="shared" si="36"/>
        <v>0</v>
      </c>
      <c r="BH215" s="157">
        <f t="shared" si="37"/>
        <v>0</v>
      </c>
      <c r="BI215" s="157">
        <f t="shared" si="38"/>
        <v>0</v>
      </c>
      <c r="BJ215" s="17" t="s">
        <v>88</v>
      </c>
      <c r="BK215" s="157">
        <f t="shared" si="39"/>
        <v>0</v>
      </c>
      <c r="BL215" s="17" t="s">
        <v>625</v>
      </c>
      <c r="BM215" s="156" t="s">
        <v>740</v>
      </c>
    </row>
    <row r="216" spans="2:65" s="1" customFormat="1" ht="24.2" customHeight="1">
      <c r="B216" s="143"/>
      <c r="C216" s="144" t="s">
        <v>532</v>
      </c>
      <c r="D216" s="144" t="s">
        <v>274</v>
      </c>
      <c r="E216" s="145" t="s">
        <v>2660</v>
      </c>
      <c r="F216" s="146" t="s">
        <v>2639</v>
      </c>
      <c r="G216" s="147" t="s">
        <v>318</v>
      </c>
      <c r="H216" s="148">
        <v>1</v>
      </c>
      <c r="I216" s="149"/>
      <c r="J216" s="150">
        <f t="shared" si="30"/>
        <v>0</v>
      </c>
      <c r="K216" s="151"/>
      <c r="L216" s="32"/>
      <c r="M216" s="152" t="s">
        <v>1</v>
      </c>
      <c r="N216" s="153" t="s">
        <v>41</v>
      </c>
      <c r="P216" s="154">
        <f t="shared" si="31"/>
        <v>0</v>
      </c>
      <c r="Q216" s="154">
        <v>0</v>
      </c>
      <c r="R216" s="154">
        <f t="shared" si="32"/>
        <v>0</v>
      </c>
      <c r="S216" s="154">
        <v>0</v>
      </c>
      <c r="T216" s="155">
        <f t="shared" si="33"/>
        <v>0</v>
      </c>
      <c r="AR216" s="156" t="s">
        <v>625</v>
      </c>
      <c r="AT216" s="156" t="s">
        <v>274</v>
      </c>
      <c r="AU216" s="156" t="s">
        <v>88</v>
      </c>
      <c r="AY216" s="17" t="s">
        <v>273</v>
      </c>
      <c r="BE216" s="157">
        <f t="shared" si="34"/>
        <v>0</v>
      </c>
      <c r="BF216" s="157">
        <f t="shared" si="35"/>
        <v>0</v>
      </c>
      <c r="BG216" s="157">
        <f t="shared" si="36"/>
        <v>0</v>
      </c>
      <c r="BH216" s="157">
        <f t="shared" si="37"/>
        <v>0</v>
      </c>
      <c r="BI216" s="157">
        <f t="shared" si="38"/>
        <v>0</v>
      </c>
      <c r="BJ216" s="17" t="s">
        <v>88</v>
      </c>
      <c r="BK216" s="157">
        <f t="shared" si="39"/>
        <v>0</v>
      </c>
      <c r="BL216" s="17" t="s">
        <v>625</v>
      </c>
      <c r="BM216" s="156" t="s">
        <v>753</v>
      </c>
    </row>
    <row r="217" spans="2:65" s="1" customFormat="1" ht="24.2" customHeight="1">
      <c r="B217" s="143"/>
      <c r="C217" s="144" t="s">
        <v>536</v>
      </c>
      <c r="D217" s="144" t="s">
        <v>274</v>
      </c>
      <c r="E217" s="145" t="s">
        <v>2661</v>
      </c>
      <c r="F217" s="146" t="s">
        <v>2641</v>
      </c>
      <c r="G217" s="147" t="s">
        <v>318</v>
      </c>
      <c r="H217" s="148">
        <v>1</v>
      </c>
      <c r="I217" s="149"/>
      <c r="J217" s="150">
        <f t="shared" si="30"/>
        <v>0</v>
      </c>
      <c r="K217" s="151"/>
      <c r="L217" s="32"/>
      <c r="M217" s="152" t="s">
        <v>1</v>
      </c>
      <c r="N217" s="153" t="s">
        <v>41</v>
      </c>
      <c r="P217" s="154">
        <f t="shared" si="31"/>
        <v>0</v>
      </c>
      <c r="Q217" s="154">
        <v>0</v>
      </c>
      <c r="R217" s="154">
        <f t="shared" si="32"/>
        <v>0</v>
      </c>
      <c r="S217" s="154">
        <v>0</v>
      </c>
      <c r="T217" s="155">
        <f t="shared" si="33"/>
        <v>0</v>
      </c>
      <c r="AR217" s="156" t="s">
        <v>625</v>
      </c>
      <c r="AT217" s="156" t="s">
        <v>274</v>
      </c>
      <c r="AU217" s="156" t="s">
        <v>88</v>
      </c>
      <c r="AY217" s="17" t="s">
        <v>273</v>
      </c>
      <c r="BE217" s="157">
        <f t="shared" si="34"/>
        <v>0</v>
      </c>
      <c r="BF217" s="157">
        <f t="shared" si="35"/>
        <v>0</v>
      </c>
      <c r="BG217" s="157">
        <f t="shared" si="36"/>
        <v>0</v>
      </c>
      <c r="BH217" s="157">
        <f t="shared" si="37"/>
        <v>0</v>
      </c>
      <c r="BI217" s="157">
        <f t="shared" si="38"/>
        <v>0</v>
      </c>
      <c r="BJ217" s="17" t="s">
        <v>88</v>
      </c>
      <c r="BK217" s="157">
        <f t="shared" si="39"/>
        <v>0</v>
      </c>
      <c r="BL217" s="17" t="s">
        <v>625</v>
      </c>
      <c r="BM217" s="156" t="s">
        <v>763</v>
      </c>
    </row>
    <row r="218" spans="2:65" s="1" customFormat="1" ht="44.25" customHeight="1">
      <c r="B218" s="143"/>
      <c r="C218" s="144" t="s">
        <v>540</v>
      </c>
      <c r="D218" s="144" t="s">
        <v>274</v>
      </c>
      <c r="E218" s="145" t="s">
        <v>2662</v>
      </c>
      <c r="F218" s="146" t="s">
        <v>2643</v>
      </c>
      <c r="G218" s="147" t="s">
        <v>318</v>
      </c>
      <c r="H218" s="148">
        <v>1</v>
      </c>
      <c r="I218" s="149"/>
      <c r="J218" s="150">
        <f t="shared" si="30"/>
        <v>0</v>
      </c>
      <c r="K218" s="151"/>
      <c r="L218" s="32"/>
      <c r="M218" s="152" t="s">
        <v>1</v>
      </c>
      <c r="N218" s="153" t="s">
        <v>41</v>
      </c>
      <c r="P218" s="154">
        <f t="shared" si="31"/>
        <v>0</v>
      </c>
      <c r="Q218" s="154">
        <v>0</v>
      </c>
      <c r="R218" s="154">
        <f t="shared" si="32"/>
        <v>0</v>
      </c>
      <c r="S218" s="154">
        <v>0</v>
      </c>
      <c r="T218" s="155">
        <f t="shared" si="33"/>
        <v>0</v>
      </c>
      <c r="AR218" s="156" t="s">
        <v>625</v>
      </c>
      <c r="AT218" s="156" t="s">
        <v>274</v>
      </c>
      <c r="AU218" s="156" t="s">
        <v>88</v>
      </c>
      <c r="AY218" s="17" t="s">
        <v>273</v>
      </c>
      <c r="BE218" s="157">
        <f t="shared" si="34"/>
        <v>0</v>
      </c>
      <c r="BF218" s="157">
        <f t="shared" si="35"/>
        <v>0</v>
      </c>
      <c r="BG218" s="157">
        <f t="shared" si="36"/>
        <v>0</v>
      </c>
      <c r="BH218" s="157">
        <f t="shared" si="37"/>
        <v>0</v>
      </c>
      <c r="BI218" s="157">
        <f t="shared" si="38"/>
        <v>0</v>
      </c>
      <c r="BJ218" s="17" t="s">
        <v>88</v>
      </c>
      <c r="BK218" s="157">
        <f t="shared" si="39"/>
        <v>0</v>
      </c>
      <c r="BL218" s="17" t="s">
        <v>625</v>
      </c>
      <c r="BM218" s="156" t="s">
        <v>775</v>
      </c>
    </row>
    <row r="219" spans="2:65" s="1" customFormat="1" ht="16.5" customHeight="1">
      <c r="B219" s="143"/>
      <c r="C219" s="144" t="s">
        <v>544</v>
      </c>
      <c r="D219" s="144" t="s">
        <v>274</v>
      </c>
      <c r="E219" s="145" t="s">
        <v>2663</v>
      </c>
      <c r="F219" s="146" t="s">
        <v>2645</v>
      </c>
      <c r="G219" s="147" t="s">
        <v>318</v>
      </c>
      <c r="H219" s="148">
        <v>9</v>
      </c>
      <c r="I219" s="149"/>
      <c r="J219" s="150">
        <f t="shared" si="30"/>
        <v>0</v>
      </c>
      <c r="K219" s="151"/>
      <c r="L219" s="32"/>
      <c r="M219" s="152" t="s">
        <v>1</v>
      </c>
      <c r="N219" s="153" t="s">
        <v>41</v>
      </c>
      <c r="P219" s="154">
        <f t="shared" si="31"/>
        <v>0</v>
      </c>
      <c r="Q219" s="154">
        <v>0</v>
      </c>
      <c r="R219" s="154">
        <f t="shared" si="32"/>
        <v>0</v>
      </c>
      <c r="S219" s="154">
        <v>0</v>
      </c>
      <c r="T219" s="155">
        <f t="shared" si="33"/>
        <v>0</v>
      </c>
      <c r="AR219" s="156" t="s">
        <v>625</v>
      </c>
      <c r="AT219" s="156" t="s">
        <v>274</v>
      </c>
      <c r="AU219" s="156" t="s">
        <v>88</v>
      </c>
      <c r="AY219" s="17" t="s">
        <v>273</v>
      </c>
      <c r="BE219" s="157">
        <f t="shared" si="34"/>
        <v>0</v>
      </c>
      <c r="BF219" s="157">
        <f t="shared" si="35"/>
        <v>0</v>
      </c>
      <c r="BG219" s="157">
        <f t="shared" si="36"/>
        <v>0</v>
      </c>
      <c r="BH219" s="157">
        <f t="shared" si="37"/>
        <v>0</v>
      </c>
      <c r="BI219" s="157">
        <f t="shared" si="38"/>
        <v>0</v>
      </c>
      <c r="BJ219" s="17" t="s">
        <v>88</v>
      </c>
      <c r="BK219" s="157">
        <f t="shared" si="39"/>
        <v>0</v>
      </c>
      <c r="BL219" s="17" t="s">
        <v>625</v>
      </c>
      <c r="BM219" s="156" t="s">
        <v>787</v>
      </c>
    </row>
    <row r="220" spans="2:65" s="1" customFormat="1" ht="16.5" customHeight="1">
      <c r="B220" s="143"/>
      <c r="C220" s="144" t="s">
        <v>550</v>
      </c>
      <c r="D220" s="144" t="s">
        <v>274</v>
      </c>
      <c r="E220" s="145" t="s">
        <v>2664</v>
      </c>
      <c r="F220" s="146" t="s">
        <v>2647</v>
      </c>
      <c r="G220" s="147" t="s">
        <v>318</v>
      </c>
      <c r="H220" s="148">
        <v>9</v>
      </c>
      <c r="I220" s="149"/>
      <c r="J220" s="150">
        <f t="shared" si="30"/>
        <v>0</v>
      </c>
      <c r="K220" s="151"/>
      <c r="L220" s="32"/>
      <c r="M220" s="152" t="s">
        <v>1</v>
      </c>
      <c r="N220" s="153" t="s">
        <v>41</v>
      </c>
      <c r="P220" s="154">
        <f t="shared" si="31"/>
        <v>0</v>
      </c>
      <c r="Q220" s="154">
        <v>0</v>
      </c>
      <c r="R220" s="154">
        <f t="shared" si="32"/>
        <v>0</v>
      </c>
      <c r="S220" s="154">
        <v>0</v>
      </c>
      <c r="T220" s="155">
        <f t="shared" si="33"/>
        <v>0</v>
      </c>
      <c r="AR220" s="156" t="s">
        <v>625</v>
      </c>
      <c r="AT220" s="156" t="s">
        <v>274</v>
      </c>
      <c r="AU220" s="156" t="s">
        <v>88</v>
      </c>
      <c r="AY220" s="17" t="s">
        <v>273</v>
      </c>
      <c r="BE220" s="157">
        <f t="shared" si="34"/>
        <v>0</v>
      </c>
      <c r="BF220" s="157">
        <f t="shared" si="35"/>
        <v>0</v>
      </c>
      <c r="BG220" s="157">
        <f t="shared" si="36"/>
        <v>0</v>
      </c>
      <c r="BH220" s="157">
        <f t="shared" si="37"/>
        <v>0</v>
      </c>
      <c r="BI220" s="157">
        <f t="shared" si="38"/>
        <v>0</v>
      </c>
      <c r="BJ220" s="17" t="s">
        <v>88</v>
      </c>
      <c r="BK220" s="157">
        <f t="shared" si="39"/>
        <v>0</v>
      </c>
      <c r="BL220" s="17" t="s">
        <v>625</v>
      </c>
      <c r="BM220" s="156" t="s">
        <v>798</v>
      </c>
    </row>
    <row r="221" spans="2:65" s="1" customFormat="1" ht="16.5" customHeight="1">
      <c r="B221" s="143"/>
      <c r="C221" s="144" t="s">
        <v>554</v>
      </c>
      <c r="D221" s="144" t="s">
        <v>274</v>
      </c>
      <c r="E221" s="145" t="s">
        <v>2665</v>
      </c>
      <c r="F221" s="146" t="s">
        <v>2649</v>
      </c>
      <c r="G221" s="147" t="s">
        <v>2650</v>
      </c>
      <c r="H221" s="148">
        <v>1</v>
      </c>
      <c r="I221" s="149"/>
      <c r="J221" s="150">
        <f t="shared" si="30"/>
        <v>0</v>
      </c>
      <c r="K221" s="151"/>
      <c r="L221" s="32"/>
      <c r="M221" s="152" t="s">
        <v>1</v>
      </c>
      <c r="N221" s="153" t="s">
        <v>41</v>
      </c>
      <c r="P221" s="154">
        <f t="shared" si="31"/>
        <v>0</v>
      </c>
      <c r="Q221" s="154">
        <v>0</v>
      </c>
      <c r="R221" s="154">
        <f t="shared" si="32"/>
        <v>0</v>
      </c>
      <c r="S221" s="154">
        <v>0</v>
      </c>
      <c r="T221" s="155">
        <f t="shared" si="33"/>
        <v>0</v>
      </c>
      <c r="AR221" s="156" t="s">
        <v>625</v>
      </c>
      <c r="AT221" s="156" t="s">
        <v>274</v>
      </c>
      <c r="AU221" s="156" t="s">
        <v>88</v>
      </c>
      <c r="AY221" s="17" t="s">
        <v>273</v>
      </c>
      <c r="BE221" s="157">
        <f t="shared" si="34"/>
        <v>0</v>
      </c>
      <c r="BF221" s="157">
        <f t="shared" si="35"/>
        <v>0</v>
      </c>
      <c r="BG221" s="157">
        <f t="shared" si="36"/>
        <v>0</v>
      </c>
      <c r="BH221" s="157">
        <f t="shared" si="37"/>
        <v>0</v>
      </c>
      <c r="BI221" s="157">
        <f t="shared" si="38"/>
        <v>0</v>
      </c>
      <c r="BJ221" s="17" t="s">
        <v>88</v>
      </c>
      <c r="BK221" s="157">
        <f t="shared" si="39"/>
        <v>0</v>
      </c>
      <c r="BL221" s="17" t="s">
        <v>625</v>
      </c>
      <c r="BM221" s="156" t="s">
        <v>802</v>
      </c>
    </row>
    <row r="222" spans="2:65" s="1" customFormat="1" ht="24.2" customHeight="1">
      <c r="B222" s="143"/>
      <c r="C222" s="144" t="s">
        <v>556</v>
      </c>
      <c r="D222" s="144" t="s">
        <v>274</v>
      </c>
      <c r="E222" s="145" t="s">
        <v>2666</v>
      </c>
      <c r="F222" s="146" t="s">
        <v>2652</v>
      </c>
      <c r="G222" s="147" t="s">
        <v>2650</v>
      </c>
      <c r="H222" s="148">
        <v>1</v>
      </c>
      <c r="I222" s="149"/>
      <c r="J222" s="150">
        <f t="shared" si="30"/>
        <v>0</v>
      </c>
      <c r="K222" s="151"/>
      <c r="L222" s="32"/>
      <c r="M222" s="152" t="s">
        <v>1</v>
      </c>
      <c r="N222" s="153" t="s">
        <v>41</v>
      </c>
      <c r="P222" s="154">
        <f t="shared" si="31"/>
        <v>0</v>
      </c>
      <c r="Q222" s="154">
        <v>0</v>
      </c>
      <c r="R222" s="154">
        <f t="shared" si="32"/>
        <v>0</v>
      </c>
      <c r="S222" s="154">
        <v>0</v>
      </c>
      <c r="T222" s="155">
        <f t="shared" si="33"/>
        <v>0</v>
      </c>
      <c r="AR222" s="156" t="s">
        <v>625</v>
      </c>
      <c r="AT222" s="156" t="s">
        <v>274</v>
      </c>
      <c r="AU222" s="156" t="s">
        <v>88</v>
      </c>
      <c r="AY222" s="17" t="s">
        <v>273</v>
      </c>
      <c r="BE222" s="157">
        <f t="shared" si="34"/>
        <v>0</v>
      </c>
      <c r="BF222" s="157">
        <f t="shared" si="35"/>
        <v>0</v>
      </c>
      <c r="BG222" s="157">
        <f t="shared" si="36"/>
        <v>0</v>
      </c>
      <c r="BH222" s="157">
        <f t="shared" si="37"/>
        <v>0</v>
      </c>
      <c r="BI222" s="157">
        <f t="shared" si="38"/>
        <v>0</v>
      </c>
      <c r="BJ222" s="17" t="s">
        <v>88</v>
      </c>
      <c r="BK222" s="157">
        <f t="shared" si="39"/>
        <v>0</v>
      </c>
      <c r="BL222" s="17" t="s">
        <v>625</v>
      </c>
      <c r="BM222" s="156" t="s">
        <v>809</v>
      </c>
    </row>
    <row r="223" spans="2:65" s="11" customFormat="1" ht="25.9" customHeight="1">
      <c r="B223" s="133"/>
      <c r="D223" s="134" t="s">
        <v>74</v>
      </c>
      <c r="E223" s="135" t="s">
        <v>2667</v>
      </c>
      <c r="F223" s="135" t="s">
        <v>2668</v>
      </c>
      <c r="I223" s="136"/>
      <c r="J223" s="137">
        <f>BK223</f>
        <v>0</v>
      </c>
      <c r="L223" s="133"/>
      <c r="M223" s="138"/>
      <c r="P223" s="139">
        <f>P224+P229+P237+P240+P241+SUM(P247:P249)+P254+P264+P267+P268+P274+P291</f>
        <v>0</v>
      </c>
      <c r="R223" s="139">
        <f>R224+R229+R237+R240+R241+SUM(R247:R249)+R254+R264+R267+R268+R274+R291</f>
        <v>0</v>
      </c>
      <c r="T223" s="140">
        <f>T224+T229+T237+T240+T241+SUM(T247:T249)+T254+T264+T267+T268+T274+T291</f>
        <v>0</v>
      </c>
      <c r="AR223" s="134" t="s">
        <v>82</v>
      </c>
      <c r="AT223" s="141" t="s">
        <v>74</v>
      </c>
      <c r="AU223" s="141" t="s">
        <v>75</v>
      </c>
      <c r="AY223" s="134" t="s">
        <v>273</v>
      </c>
      <c r="BK223" s="142">
        <f>BK224+BK229+BK237+BK240+BK241+SUM(BK247:BK249)+BK254+BK264+BK267+BK268+BK274+BK291</f>
        <v>0</v>
      </c>
    </row>
    <row r="224" spans="2:65" s="11" customFormat="1" ht="22.9" customHeight="1">
      <c r="B224" s="133"/>
      <c r="D224" s="134" t="s">
        <v>74</v>
      </c>
      <c r="E224" s="172" t="s">
        <v>2669</v>
      </c>
      <c r="F224" s="172" t="s">
        <v>2670</v>
      </c>
      <c r="I224" s="136"/>
      <c r="J224" s="173">
        <f>BK224</f>
        <v>0</v>
      </c>
      <c r="L224" s="133"/>
      <c r="M224" s="138"/>
      <c r="P224" s="139">
        <f>SUM(P225:P228)</f>
        <v>0</v>
      </c>
      <c r="R224" s="139">
        <f>SUM(R225:R228)</f>
        <v>0</v>
      </c>
      <c r="T224" s="140">
        <f>SUM(T225:T228)</f>
        <v>0</v>
      </c>
      <c r="AR224" s="134" t="s">
        <v>82</v>
      </c>
      <c r="AT224" s="141" t="s">
        <v>74</v>
      </c>
      <c r="AU224" s="141" t="s">
        <v>82</v>
      </c>
      <c r="AY224" s="134" t="s">
        <v>273</v>
      </c>
      <c r="BK224" s="142">
        <f>SUM(BK225:BK228)</f>
        <v>0</v>
      </c>
    </row>
    <row r="225" spans="2:65" s="1" customFormat="1" ht="21.75" customHeight="1">
      <c r="B225" s="143"/>
      <c r="C225" s="188" t="s">
        <v>559</v>
      </c>
      <c r="D225" s="188" t="s">
        <v>523</v>
      </c>
      <c r="E225" s="189" t="s">
        <v>2671</v>
      </c>
      <c r="F225" s="190" t="s">
        <v>2672</v>
      </c>
      <c r="G225" s="191" t="s">
        <v>318</v>
      </c>
      <c r="H225" s="192">
        <v>1</v>
      </c>
      <c r="I225" s="193"/>
      <c r="J225" s="194">
        <f>ROUND(I225*H225,2)</f>
        <v>0</v>
      </c>
      <c r="K225" s="195"/>
      <c r="L225" s="196"/>
      <c r="M225" s="197" t="s">
        <v>1</v>
      </c>
      <c r="N225" s="198" t="s">
        <v>41</v>
      </c>
      <c r="P225" s="154">
        <f>O225*H225</f>
        <v>0</v>
      </c>
      <c r="Q225" s="154">
        <v>0</v>
      </c>
      <c r="R225" s="154">
        <f>Q225*H225</f>
        <v>0</v>
      </c>
      <c r="S225" s="154">
        <v>0</v>
      </c>
      <c r="T225" s="155">
        <f>S225*H225</f>
        <v>0</v>
      </c>
      <c r="AR225" s="156" t="s">
        <v>1771</v>
      </c>
      <c r="AT225" s="156" t="s">
        <v>523</v>
      </c>
      <c r="AU225" s="156" t="s">
        <v>88</v>
      </c>
      <c r="AY225" s="17" t="s">
        <v>273</v>
      </c>
      <c r="BE225" s="157">
        <f>IF(N225="základná",J225,0)</f>
        <v>0</v>
      </c>
      <c r="BF225" s="157">
        <f>IF(N225="znížená",J225,0)</f>
        <v>0</v>
      </c>
      <c r="BG225" s="157">
        <f>IF(N225="zákl. prenesená",J225,0)</f>
        <v>0</v>
      </c>
      <c r="BH225" s="157">
        <f>IF(N225="zníž. prenesená",J225,0)</f>
        <v>0</v>
      </c>
      <c r="BI225" s="157">
        <f>IF(N225="nulová",J225,0)</f>
        <v>0</v>
      </c>
      <c r="BJ225" s="17" t="s">
        <v>88</v>
      </c>
      <c r="BK225" s="157">
        <f>ROUND(I225*H225,2)</f>
        <v>0</v>
      </c>
      <c r="BL225" s="17" t="s">
        <v>625</v>
      </c>
      <c r="BM225" s="156" t="s">
        <v>819</v>
      </c>
    </row>
    <row r="226" spans="2:65" s="1" customFormat="1" ht="16.5" customHeight="1">
      <c r="B226" s="143"/>
      <c r="C226" s="188" t="s">
        <v>563</v>
      </c>
      <c r="D226" s="188" t="s">
        <v>523</v>
      </c>
      <c r="E226" s="189" t="s">
        <v>2673</v>
      </c>
      <c r="F226" s="190" t="s">
        <v>2674</v>
      </c>
      <c r="G226" s="191" t="s">
        <v>318</v>
      </c>
      <c r="H226" s="192">
        <v>2</v>
      </c>
      <c r="I226" s="193"/>
      <c r="J226" s="194">
        <f>ROUND(I226*H226,2)</f>
        <v>0</v>
      </c>
      <c r="K226" s="195"/>
      <c r="L226" s="196"/>
      <c r="M226" s="197" t="s">
        <v>1</v>
      </c>
      <c r="N226" s="198" t="s">
        <v>41</v>
      </c>
      <c r="P226" s="154">
        <f>O226*H226</f>
        <v>0</v>
      </c>
      <c r="Q226" s="154">
        <v>0</v>
      </c>
      <c r="R226" s="154">
        <f>Q226*H226</f>
        <v>0</v>
      </c>
      <c r="S226" s="154">
        <v>0</v>
      </c>
      <c r="T226" s="155">
        <f>S226*H226</f>
        <v>0</v>
      </c>
      <c r="AR226" s="156" t="s">
        <v>1771</v>
      </c>
      <c r="AT226" s="156" t="s">
        <v>523</v>
      </c>
      <c r="AU226" s="156" t="s">
        <v>88</v>
      </c>
      <c r="AY226" s="17" t="s">
        <v>273</v>
      </c>
      <c r="BE226" s="157">
        <f>IF(N226="základná",J226,0)</f>
        <v>0</v>
      </c>
      <c r="BF226" s="157">
        <f>IF(N226="znížená",J226,0)</f>
        <v>0</v>
      </c>
      <c r="BG226" s="157">
        <f>IF(N226="zákl. prenesená",J226,0)</f>
        <v>0</v>
      </c>
      <c r="BH226" s="157">
        <f>IF(N226="zníž. prenesená",J226,0)</f>
        <v>0</v>
      </c>
      <c r="BI226" s="157">
        <f>IF(N226="nulová",J226,0)</f>
        <v>0</v>
      </c>
      <c r="BJ226" s="17" t="s">
        <v>88</v>
      </c>
      <c r="BK226" s="157">
        <f>ROUND(I226*H226,2)</f>
        <v>0</v>
      </c>
      <c r="BL226" s="17" t="s">
        <v>625</v>
      </c>
      <c r="BM226" s="156" t="s">
        <v>830</v>
      </c>
    </row>
    <row r="227" spans="2:65" s="1" customFormat="1" ht="16.5" customHeight="1">
      <c r="B227" s="143"/>
      <c r="C227" s="188" t="s">
        <v>567</v>
      </c>
      <c r="D227" s="188" t="s">
        <v>523</v>
      </c>
      <c r="E227" s="189" t="s">
        <v>2675</v>
      </c>
      <c r="F227" s="190" t="s">
        <v>2676</v>
      </c>
      <c r="G227" s="191" t="s">
        <v>318</v>
      </c>
      <c r="H227" s="192">
        <v>2</v>
      </c>
      <c r="I227" s="193"/>
      <c r="J227" s="194">
        <f>ROUND(I227*H227,2)</f>
        <v>0</v>
      </c>
      <c r="K227" s="195"/>
      <c r="L227" s="196"/>
      <c r="M227" s="197" t="s">
        <v>1</v>
      </c>
      <c r="N227" s="198" t="s">
        <v>41</v>
      </c>
      <c r="P227" s="154">
        <f>O227*H227</f>
        <v>0</v>
      </c>
      <c r="Q227" s="154">
        <v>0</v>
      </c>
      <c r="R227" s="154">
        <f>Q227*H227</f>
        <v>0</v>
      </c>
      <c r="S227" s="154">
        <v>0</v>
      </c>
      <c r="T227" s="155">
        <f>S227*H227</f>
        <v>0</v>
      </c>
      <c r="AR227" s="156" t="s">
        <v>1771</v>
      </c>
      <c r="AT227" s="156" t="s">
        <v>523</v>
      </c>
      <c r="AU227" s="156" t="s">
        <v>88</v>
      </c>
      <c r="AY227" s="17" t="s">
        <v>273</v>
      </c>
      <c r="BE227" s="157">
        <f>IF(N227="základná",J227,0)</f>
        <v>0</v>
      </c>
      <c r="BF227" s="157">
        <f>IF(N227="znížená",J227,0)</f>
        <v>0</v>
      </c>
      <c r="BG227" s="157">
        <f>IF(N227="zákl. prenesená",J227,0)</f>
        <v>0</v>
      </c>
      <c r="BH227" s="157">
        <f>IF(N227="zníž. prenesená",J227,0)</f>
        <v>0</v>
      </c>
      <c r="BI227" s="157">
        <f>IF(N227="nulová",J227,0)</f>
        <v>0</v>
      </c>
      <c r="BJ227" s="17" t="s">
        <v>88</v>
      </c>
      <c r="BK227" s="157">
        <f>ROUND(I227*H227,2)</f>
        <v>0</v>
      </c>
      <c r="BL227" s="17" t="s">
        <v>625</v>
      </c>
      <c r="BM227" s="156" t="s">
        <v>843</v>
      </c>
    </row>
    <row r="228" spans="2:65" s="1" customFormat="1" ht="16.5" customHeight="1">
      <c r="B228" s="143"/>
      <c r="C228" s="188" t="s">
        <v>569</v>
      </c>
      <c r="D228" s="188" t="s">
        <v>523</v>
      </c>
      <c r="E228" s="189" t="s">
        <v>2677</v>
      </c>
      <c r="F228" s="190" t="s">
        <v>2678</v>
      </c>
      <c r="G228" s="191" t="s">
        <v>318</v>
      </c>
      <c r="H228" s="192">
        <v>4</v>
      </c>
      <c r="I228" s="193"/>
      <c r="J228" s="194">
        <f>ROUND(I228*H228,2)</f>
        <v>0</v>
      </c>
      <c r="K228" s="195"/>
      <c r="L228" s="196"/>
      <c r="M228" s="197" t="s">
        <v>1</v>
      </c>
      <c r="N228" s="198" t="s">
        <v>41</v>
      </c>
      <c r="P228" s="154">
        <f>O228*H228</f>
        <v>0</v>
      </c>
      <c r="Q228" s="154">
        <v>0</v>
      </c>
      <c r="R228" s="154">
        <f>Q228*H228</f>
        <v>0</v>
      </c>
      <c r="S228" s="154">
        <v>0</v>
      </c>
      <c r="T228" s="155">
        <f>S228*H228</f>
        <v>0</v>
      </c>
      <c r="AR228" s="156" t="s">
        <v>1771</v>
      </c>
      <c r="AT228" s="156" t="s">
        <v>523</v>
      </c>
      <c r="AU228" s="156" t="s">
        <v>88</v>
      </c>
      <c r="AY228" s="17" t="s">
        <v>273</v>
      </c>
      <c r="BE228" s="157">
        <f>IF(N228="základná",J228,0)</f>
        <v>0</v>
      </c>
      <c r="BF228" s="157">
        <f>IF(N228="znížená",J228,0)</f>
        <v>0</v>
      </c>
      <c r="BG228" s="157">
        <f>IF(N228="zákl. prenesená",J228,0)</f>
        <v>0</v>
      </c>
      <c r="BH228" s="157">
        <f>IF(N228="zníž. prenesená",J228,0)</f>
        <v>0</v>
      </c>
      <c r="BI228" s="157">
        <f>IF(N228="nulová",J228,0)</f>
        <v>0</v>
      </c>
      <c r="BJ228" s="17" t="s">
        <v>88</v>
      </c>
      <c r="BK228" s="157">
        <f>ROUND(I228*H228,2)</f>
        <v>0</v>
      </c>
      <c r="BL228" s="17" t="s">
        <v>625</v>
      </c>
      <c r="BM228" s="156" t="s">
        <v>858</v>
      </c>
    </row>
    <row r="229" spans="2:65" s="11" customFormat="1" ht="22.9" customHeight="1">
      <c r="B229" s="133"/>
      <c r="D229" s="134" t="s">
        <v>74</v>
      </c>
      <c r="E229" s="172" t="s">
        <v>2679</v>
      </c>
      <c r="F229" s="172" t="s">
        <v>2680</v>
      </c>
      <c r="I229" s="136"/>
      <c r="J229" s="173">
        <f>BK229</f>
        <v>0</v>
      </c>
      <c r="L229" s="133"/>
      <c r="M229" s="138"/>
      <c r="P229" s="139">
        <f>SUM(P230:P236)</f>
        <v>0</v>
      </c>
      <c r="R229" s="139">
        <f>SUM(R230:R236)</f>
        <v>0</v>
      </c>
      <c r="T229" s="140">
        <f>SUM(T230:T236)</f>
        <v>0</v>
      </c>
      <c r="AR229" s="134" t="s">
        <v>82</v>
      </c>
      <c r="AT229" s="141" t="s">
        <v>74</v>
      </c>
      <c r="AU229" s="141" t="s">
        <v>82</v>
      </c>
      <c r="AY229" s="134" t="s">
        <v>273</v>
      </c>
      <c r="BK229" s="142">
        <f>SUM(BK230:BK236)</f>
        <v>0</v>
      </c>
    </row>
    <row r="230" spans="2:65" s="1" customFormat="1" ht="24.2" customHeight="1">
      <c r="B230" s="143"/>
      <c r="C230" s="188" t="s">
        <v>572</v>
      </c>
      <c r="D230" s="188" t="s">
        <v>523</v>
      </c>
      <c r="E230" s="189" t="s">
        <v>2681</v>
      </c>
      <c r="F230" s="190" t="s">
        <v>2682</v>
      </c>
      <c r="G230" s="191" t="s">
        <v>318</v>
      </c>
      <c r="H230" s="192">
        <v>5</v>
      </c>
      <c r="I230" s="193"/>
      <c r="J230" s="194">
        <f t="shared" ref="J230:J236" si="40">ROUND(I230*H230,2)</f>
        <v>0</v>
      </c>
      <c r="K230" s="195"/>
      <c r="L230" s="196"/>
      <c r="M230" s="197" t="s">
        <v>1</v>
      </c>
      <c r="N230" s="198" t="s">
        <v>41</v>
      </c>
      <c r="P230" s="154">
        <f t="shared" ref="P230:P236" si="41">O230*H230</f>
        <v>0</v>
      </c>
      <c r="Q230" s="154">
        <v>0</v>
      </c>
      <c r="R230" s="154">
        <f t="shared" ref="R230:R236" si="42">Q230*H230</f>
        <v>0</v>
      </c>
      <c r="S230" s="154">
        <v>0</v>
      </c>
      <c r="T230" s="155">
        <f t="shared" ref="T230:T236" si="43">S230*H230</f>
        <v>0</v>
      </c>
      <c r="AR230" s="156" t="s">
        <v>1771</v>
      </c>
      <c r="AT230" s="156" t="s">
        <v>523</v>
      </c>
      <c r="AU230" s="156" t="s">
        <v>88</v>
      </c>
      <c r="AY230" s="17" t="s">
        <v>273</v>
      </c>
      <c r="BE230" s="157">
        <f t="shared" ref="BE230:BE236" si="44">IF(N230="základná",J230,0)</f>
        <v>0</v>
      </c>
      <c r="BF230" s="157">
        <f t="shared" ref="BF230:BF236" si="45">IF(N230="znížená",J230,0)</f>
        <v>0</v>
      </c>
      <c r="BG230" s="157">
        <f t="shared" ref="BG230:BG236" si="46">IF(N230="zákl. prenesená",J230,0)</f>
        <v>0</v>
      </c>
      <c r="BH230" s="157">
        <f t="shared" ref="BH230:BH236" si="47">IF(N230="zníž. prenesená",J230,0)</f>
        <v>0</v>
      </c>
      <c r="BI230" s="157">
        <f t="shared" ref="BI230:BI236" si="48">IF(N230="nulová",J230,0)</f>
        <v>0</v>
      </c>
      <c r="BJ230" s="17" t="s">
        <v>88</v>
      </c>
      <c r="BK230" s="157">
        <f t="shared" ref="BK230:BK236" si="49">ROUND(I230*H230,2)</f>
        <v>0</v>
      </c>
      <c r="BL230" s="17" t="s">
        <v>625</v>
      </c>
      <c r="BM230" s="156" t="s">
        <v>871</v>
      </c>
    </row>
    <row r="231" spans="2:65" s="1" customFormat="1" ht="16.5" customHeight="1">
      <c r="B231" s="143"/>
      <c r="C231" s="188" t="s">
        <v>576</v>
      </c>
      <c r="D231" s="188" t="s">
        <v>523</v>
      </c>
      <c r="E231" s="189" t="s">
        <v>2683</v>
      </c>
      <c r="F231" s="190" t="s">
        <v>2684</v>
      </c>
      <c r="G231" s="191" t="s">
        <v>318</v>
      </c>
      <c r="H231" s="192">
        <v>5</v>
      </c>
      <c r="I231" s="193"/>
      <c r="J231" s="194">
        <f t="shared" si="40"/>
        <v>0</v>
      </c>
      <c r="K231" s="195"/>
      <c r="L231" s="196"/>
      <c r="M231" s="197" t="s">
        <v>1</v>
      </c>
      <c r="N231" s="198" t="s">
        <v>41</v>
      </c>
      <c r="P231" s="154">
        <f t="shared" si="41"/>
        <v>0</v>
      </c>
      <c r="Q231" s="154">
        <v>0</v>
      </c>
      <c r="R231" s="154">
        <f t="shared" si="42"/>
        <v>0</v>
      </c>
      <c r="S231" s="154">
        <v>0</v>
      </c>
      <c r="T231" s="155">
        <f t="shared" si="43"/>
        <v>0</v>
      </c>
      <c r="AR231" s="156" t="s">
        <v>1771</v>
      </c>
      <c r="AT231" s="156" t="s">
        <v>523</v>
      </c>
      <c r="AU231" s="156" t="s">
        <v>88</v>
      </c>
      <c r="AY231" s="17" t="s">
        <v>273</v>
      </c>
      <c r="BE231" s="157">
        <f t="shared" si="44"/>
        <v>0</v>
      </c>
      <c r="BF231" s="157">
        <f t="shared" si="45"/>
        <v>0</v>
      </c>
      <c r="BG231" s="157">
        <f t="shared" si="46"/>
        <v>0</v>
      </c>
      <c r="BH231" s="157">
        <f t="shared" si="47"/>
        <v>0</v>
      </c>
      <c r="BI231" s="157">
        <f t="shared" si="48"/>
        <v>0</v>
      </c>
      <c r="BJ231" s="17" t="s">
        <v>88</v>
      </c>
      <c r="BK231" s="157">
        <f t="shared" si="49"/>
        <v>0</v>
      </c>
      <c r="BL231" s="17" t="s">
        <v>625</v>
      </c>
      <c r="BM231" s="156" t="s">
        <v>882</v>
      </c>
    </row>
    <row r="232" spans="2:65" s="1" customFormat="1" ht="16.5" customHeight="1">
      <c r="B232" s="143"/>
      <c r="C232" s="188" t="s">
        <v>580</v>
      </c>
      <c r="D232" s="188" t="s">
        <v>523</v>
      </c>
      <c r="E232" s="189" t="s">
        <v>2685</v>
      </c>
      <c r="F232" s="190" t="s">
        <v>2686</v>
      </c>
      <c r="G232" s="191" t="s">
        <v>318</v>
      </c>
      <c r="H232" s="192">
        <v>20</v>
      </c>
      <c r="I232" s="193"/>
      <c r="J232" s="194">
        <f t="shared" si="40"/>
        <v>0</v>
      </c>
      <c r="K232" s="195"/>
      <c r="L232" s="196"/>
      <c r="M232" s="197" t="s">
        <v>1</v>
      </c>
      <c r="N232" s="198" t="s">
        <v>41</v>
      </c>
      <c r="P232" s="154">
        <f t="shared" si="41"/>
        <v>0</v>
      </c>
      <c r="Q232" s="154">
        <v>0</v>
      </c>
      <c r="R232" s="154">
        <f t="shared" si="42"/>
        <v>0</v>
      </c>
      <c r="S232" s="154">
        <v>0</v>
      </c>
      <c r="T232" s="155">
        <f t="shared" si="43"/>
        <v>0</v>
      </c>
      <c r="AR232" s="156" t="s">
        <v>1771</v>
      </c>
      <c r="AT232" s="156" t="s">
        <v>523</v>
      </c>
      <c r="AU232" s="156" t="s">
        <v>88</v>
      </c>
      <c r="AY232" s="17" t="s">
        <v>273</v>
      </c>
      <c r="BE232" s="157">
        <f t="shared" si="44"/>
        <v>0</v>
      </c>
      <c r="BF232" s="157">
        <f t="shared" si="45"/>
        <v>0</v>
      </c>
      <c r="BG232" s="157">
        <f t="shared" si="46"/>
        <v>0</v>
      </c>
      <c r="BH232" s="157">
        <f t="shared" si="47"/>
        <v>0</v>
      </c>
      <c r="BI232" s="157">
        <f t="shared" si="48"/>
        <v>0</v>
      </c>
      <c r="BJ232" s="17" t="s">
        <v>88</v>
      </c>
      <c r="BK232" s="157">
        <f t="shared" si="49"/>
        <v>0</v>
      </c>
      <c r="BL232" s="17" t="s">
        <v>625</v>
      </c>
      <c r="BM232" s="156" t="s">
        <v>892</v>
      </c>
    </row>
    <row r="233" spans="2:65" s="1" customFormat="1" ht="16.5" customHeight="1">
      <c r="B233" s="143"/>
      <c r="C233" s="188" t="s">
        <v>143</v>
      </c>
      <c r="D233" s="188" t="s">
        <v>523</v>
      </c>
      <c r="E233" s="189" t="s">
        <v>2687</v>
      </c>
      <c r="F233" s="190" t="s">
        <v>2688</v>
      </c>
      <c r="G233" s="191" t="s">
        <v>318</v>
      </c>
      <c r="H233" s="192">
        <v>8</v>
      </c>
      <c r="I233" s="193"/>
      <c r="J233" s="194">
        <f t="shared" si="40"/>
        <v>0</v>
      </c>
      <c r="K233" s="195"/>
      <c r="L233" s="196"/>
      <c r="M233" s="197" t="s">
        <v>1</v>
      </c>
      <c r="N233" s="198" t="s">
        <v>41</v>
      </c>
      <c r="P233" s="154">
        <f t="shared" si="41"/>
        <v>0</v>
      </c>
      <c r="Q233" s="154">
        <v>0</v>
      </c>
      <c r="R233" s="154">
        <f t="shared" si="42"/>
        <v>0</v>
      </c>
      <c r="S233" s="154">
        <v>0</v>
      </c>
      <c r="T233" s="155">
        <f t="shared" si="43"/>
        <v>0</v>
      </c>
      <c r="AR233" s="156" t="s">
        <v>1771</v>
      </c>
      <c r="AT233" s="156" t="s">
        <v>523</v>
      </c>
      <c r="AU233" s="156" t="s">
        <v>88</v>
      </c>
      <c r="AY233" s="17" t="s">
        <v>273</v>
      </c>
      <c r="BE233" s="157">
        <f t="shared" si="44"/>
        <v>0</v>
      </c>
      <c r="BF233" s="157">
        <f t="shared" si="45"/>
        <v>0</v>
      </c>
      <c r="BG233" s="157">
        <f t="shared" si="46"/>
        <v>0</v>
      </c>
      <c r="BH233" s="157">
        <f t="shared" si="47"/>
        <v>0</v>
      </c>
      <c r="BI233" s="157">
        <f t="shared" si="48"/>
        <v>0</v>
      </c>
      <c r="BJ233" s="17" t="s">
        <v>88</v>
      </c>
      <c r="BK233" s="157">
        <f t="shared" si="49"/>
        <v>0</v>
      </c>
      <c r="BL233" s="17" t="s">
        <v>625</v>
      </c>
      <c r="BM233" s="156" t="s">
        <v>904</v>
      </c>
    </row>
    <row r="234" spans="2:65" s="1" customFormat="1" ht="16.5" customHeight="1">
      <c r="B234" s="143"/>
      <c r="C234" s="188" t="s">
        <v>588</v>
      </c>
      <c r="D234" s="188" t="s">
        <v>523</v>
      </c>
      <c r="E234" s="189" t="s">
        <v>2689</v>
      </c>
      <c r="F234" s="190" t="s">
        <v>2690</v>
      </c>
      <c r="G234" s="191" t="s">
        <v>318</v>
      </c>
      <c r="H234" s="192">
        <v>1</v>
      </c>
      <c r="I234" s="193"/>
      <c r="J234" s="194">
        <f t="shared" si="40"/>
        <v>0</v>
      </c>
      <c r="K234" s="195"/>
      <c r="L234" s="196"/>
      <c r="M234" s="197" t="s">
        <v>1</v>
      </c>
      <c r="N234" s="198" t="s">
        <v>41</v>
      </c>
      <c r="P234" s="154">
        <f t="shared" si="41"/>
        <v>0</v>
      </c>
      <c r="Q234" s="154">
        <v>0</v>
      </c>
      <c r="R234" s="154">
        <f t="shared" si="42"/>
        <v>0</v>
      </c>
      <c r="S234" s="154">
        <v>0</v>
      </c>
      <c r="T234" s="155">
        <f t="shared" si="43"/>
        <v>0</v>
      </c>
      <c r="AR234" s="156" t="s">
        <v>1771</v>
      </c>
      <c r="AT234" s="156" t="s">
        <v>523</v>
      </c>
      <c r="AU234" s="156" t="s">
        <v>88</v>
      </c>
      <c r="AY234" s="17" t="s">
        <v>273</v>
      </c>
      <c r="BE234" s="157">
        <f t="shared" si="44"/>
        <v>0</v>
      </c>
      <c r="BF234" s="157">
        <f t="shared" si="45"/>
        <v>0</v>
      </c>
      <c r="BG234" s="157">
        <f t="shared" si="46"/>
        <v>0</v>
      </c>
      <c r="BH234" s="157">
        <f t="shared" si="47"/>
        <v>0</v>
      </c>
      <c r="BI234" s="157">
        <f t="shared" si="48"/>
        <v>0</v>
      </c>
      <c r="BJ234" s="17" t="s">
        <v>88</v>
      </c>
      <c r="BK234" s="157">
        <f t="shared" si="49"/>
        <v>0</v>
      </c>
      <c r="BL234" s="17" t="s">
        <v>625</v>
      </c>
      <c r="BM234" s="156" t="s">
        <v>919</v>
      </c>
    </row>
    <row r="235" spans="2:65" s="1" customFormat="1" ht="16.5" customHeight="1">
      <c r="B235" s="143"/>
      <c r="C235" s="188" t="s">
        <v>592</v>
      </c>
      <c r="D235" s="188" t="s">
        <v>523</v>
      </c>
      <c r="E235" s="189" t="s">
        <v>2691</v>
      </c>
      <c r="F235" s="190" t="s">
        <v>2692</v>
      </c>
      <c r="G235" s="191" t="s">
        <v>344</v>
      </c>
      <c r="H235" s="192">
        <v>600</v>
      </c>
      <c r="I235" s="193"/>
      <c r="J235" s="194">
        <f t="shared" si="40"/>
        <v>0</v>
      </c>
      <c r="K235" s="195"/>
      <c r="L235" s="196"/>
      <c r="M235" s="197" t="s">
        <v>1</v>
      </c>
      <c r="N235" s="198" t="s">
        <v>41</v>
      </c>
      <c r="P235" s="154">
        <f t="shared" si="41"/>
        <v>0</v>
      </c>
      <c r="Q235" s="154">
        <v>0</v>
      </c>
      <c r="R235" s="154">
        <f t="shared" si="42"/>
        <v>0</v>
      </c>
      <c r="S235" s="154">
        <v>0</v>
      </c>
      <c r="T235" s="155">
        <f t="shared" si="43"/>
        <v>0</v>
      </c>
      <c r="AR235" s="156" t="s">
        <v>1771</v>
      </c>
      <c r="AT235" s="156" t="s">
        <v>523</v>
      </c>
      <c r="AU235" s="156" t="s">
        <v>88</v>
      </c>
      <c r="AY235" s="17" t="s">
        <v>273</v>
      </c>
      <c r="BE235" s="157">
        <f t="shared" si="44"/>
        <v>0</v>
      </c>
      <c r="BF235" s="157">
        <f t="shared" si="45"/>
        <v>0</v>
      </c>
      <c r="BG235" s="157">
        <f t="shared" si="46"/>
        <v>0</v>
      </c>
      <c r="BH235" s="157">
        <f t="shared" si="47"/>
        <v>0</v>
      </c>
      <c r="BI235" s="157">
        <f t="shared" si="48"/>
        <v>0</v>
      </c>
      <c r="BJ235" s="17" t="s">
        <v>88</v>
      </c>
      <c r="BK235" s="157">
        <f t="shared" si="49"/>
        <v>0</v>
      </c>
      <c r="BL235" s="17" t="s">
        <v>625</v>
      </c>
      <c r="BM235" s="156" t="s">
        <v>931</v>
      </c>
    </row>
    <row r="236" spans="2:65" s="1" customFormat="1" ht="16.5" customHeight="1">
      <c r="B236" s="143"/>
      <c r="C236" s="188" t="s">
        <v>600</v>
      </c>
      <c r="D236" s="188" t="s">
        <v>523</v>
      </c>
      <c r="E236" s="189" t="s">
        <v>2693</v>
      </c>
      <c r="F236" s="190" t="s">
        <v>2694</v>
      </c>
      <c r="G236" s="191" t="s">
        <v>344</v>
      </c>
      <c r="H236" s="192">
        <v>150</v>
      </c>
      <c r="I236" s="193"/>
      <c r="J236" s="194">
        <f t="shared" si="40"/>
        <v>0</v>
      </c>
      <c r="K236" s="195"/>
      <c r="L236" s="196"/>
      <c r="M236" s="197" t="s">
        <v>1</v>
      </c>
      <c r="N236" s="198" t="s">
        <v>41</v>
      </c>
      <c r="P236" s="154">
        <f t="shared" si="41"/>
        <v>0</v>
      </c>
      <c r="Q236" s="154">
        <v>0</v>
      </c>
      <c r="R236" s="154">
        <f t="shared" si="42"/>
        <v>0</v>
      </c>
      <c r="S236" s="154">
        <v>0</v>
      </c>
      <c r="T236" s="155">
        <f t="shared" si="43"/>
        <v>0</v>
      </c>
      <c r="AR236" s="156" t="s">
        <v>1771</v>
      </c>
      <c r="AT236" s="156" t="s">
        <v>523</v>
      </c>
      <c r="AU236" s="156" t="s">
        <v>88</v>
      </c>
      <c r="AY236" s="17" t="s">
        <v>273</v>
      </c>
      <c r="BE236" s="157">
        <f t="shared" si="44"/>
        <v>0</v>
      </c>
      <c r="BF236" s="157">
        <f t="shared" si="45"/>
        <v>0</v>
      </c>
      <c r="BG236" s="157">
        <f t="shared" si="46"/>
        <v>0</v>
      </c>
      <c r="BH236" s="157">
        <f t="shared" si="47"/>
        <v>0</v>
      </c>
      <c r="BI236" s="157">
        <f t="shared" si="48"/>
        <v>0</v>
      </c>
      <c r="BJ236" s="17" t="s">
        <v>88</v>
      </c>
      <c r="BK236" s="157">
        <f t="shared" si="49"/>
        <v>0</v>
      </c>
      <c r="BL236" s="17" t="s">
        <v>625</v>
      </c>
      <c r="BM236" s="156" t="s">
        <v>944</v>
      </c>
    </row>
    <row r="237" spans="2:65" s="11" customFormat="1" ht="22.9" customHeight="1">
      <c r="B237" s="133"/>
      <c r="D237" s="134" t="s">
        <v>74</v>
      </c>
      <c r="E237" s="172" t="s">
        <v>2695</v>
      </c>
      <c r="F237" s="172" t="s">
        <v>2696</v>
      </c>
      <c r="I237" s="136"/>
      <c r="J237" s="173">
        <f>BK237</f>
        <v>0</v>
      </c>
      <c r="L237" s="133"/>
      <c r="M237" s="138"/>
      <c r="P237" s="139">
        <f>SUM(P238:P239)</f>
        <v>0</v>
      </c>
      <c r="R237" s="139">
        <f>SUM(R238:R239)</f>
        <v>0</v>
      </c>
      <c r="T237" s="140">
        <f>SUM(T238:T239)</f>
        <v>0</v>
      </c>
      <c r="AR237" s="134" t="s">
        <v>82</v>
      </c>
      <c r="AT237" s="141" t="s">
        <v>74</v>
      </c>
      <c r="AU237" s="141" t="s">
        <v>82</v>
      </c>
      <c r="AY237" s="134" t="s">
        <v>273</v>
      </c>
      <c r="BK237" s="142">
        <f>SUM(BK238:BK239)</f>
        <v>0</v>
      </c>
    </row>
    <row r="238" spans="2:65" s="1" customFormat="1" ht="21.75" customHeight="1">
      <c r="B238" s="143"/>
      <c r="C238" s="188" t="s">
        <v>612</v>
      </c>
      <c r="D238" s="188" t="s">
        <v>523</v>
      </c>
      <c r="E238" s="189" t="s">
        <v>2697</v>
      </c>
      <c r="F238" s="190" t="s">
        <v>2698</v>
      </c>
      <c r="G238" s="191" t="s">
        <v>318</v>
      </c>
      <c r="H238" s="192">
        <v>15</v>
      </c>
      <c r="I238" s="193"/>
      <c r="J238" s="194">
        <f>ROUND(I238*H238,2)</f>
        <v>0</v>
      </c>
      <c r="K238" s="195"/>
      <c r="L238" s="196"/>
      <c r="M238" s="197" t="s">
        <v>1</v>
      </c>
      <c r="N238" s="198" t="s">
        <v>41</v>
      </c>
      <c r="P238" s="154">
        <f>O238*H238</f>
        <v>0</v>
      </c>
      <c r="Q238" s="154">
        <v>0</v>
      </c>
      <c r="R238" s="154">
        <f>Q238*H238</f>
        <v>0</v>
      </c>
      <c r="S238" s="154">
        <v>0</v>
      </c>
      <c r="T238" s="155">
        <f>S238*H238</f>
        <v>0</v>
      </c>
      <c r="AR238" s="156" t="s">
        <v>1771</v>
      </c>
      <c r="AT238" s="156" t="s">
        <v>523</v>
      </c>
      <c r="AU238" s="156" t="s">
        <v>88</v>
      </c>
      <c r="AY238" s="17" t="s">
        <v>273</v>
      </c>
      <c r="BE238" s="157">
        <f>IF(N238="základná",J238,0)</f>
        <v>0</v>
      </c>
      <c r="BF238" s="157">
        <f>IF(N238="znížená",J238,0)</f>
        <v>0</v>
      </c>
      <c r="BG238" s="157">
        <f>IF(N238="zákl. prenesená",J238,0)</f>
        <v>0</v>
      </c>
      <c r="BH238" s="157">
        <f>IF(N238="zníž. prenesená",J238,0)</f>
        <v>0</v>
      </c>
      <c r="BI238" s="157">
        <f>IF(N238="nulová",J238,0)</f>
        <v>0</v>
      </c>
      <c r="BJ238" s="17" t="s">
        <v>88</v>
      </c>
      <c r="BK238" s="157">
        <f>ROUND(I238*H238,2)</f>
        <v>0</v>
      </c>
      <c r="BL238" s="17" t="s">
        <v>625</v>
      </c>
      <c r="BM238" s="156" t="s">
        <v>957</v>
      </c>
    </row>
    <row r="239" spans="2:65" s="1" customFormat="1" ht="16.5" customHeight="1">
      <c r="B239" s="143"/>
      <c r="C239" s="188" t="s">
        <v>618</v>
      </c>
      <c r="D239" s="188" t="s">
        <v>523</v>
      </c>
      <c r="E239" s="189" t="s">
        <v>2699</v>
      </c>
      <c r="F239" s="190" t="s">
        <v>2700</v>
      </c>
      <c r="G239" s="191" t="s">
        <v>318</v>
      </c>
      <c r="H239" s="192">
        <v>2</v>
      </c>
      <c r="I239" s="193"/>
      <c r="J239" s="194">
        <f>ROUND(I239*H239,2)</f>
        <v>0</v>
      </c>
      <c r="K239" s="195"/>
      <c r="L239" s="196"/>
      <c r="M239" s="197" t="s">
        <v>1</v>
      </c>
      <c r="N239" s="198" t="s">
        <v>41</v>
      </c>
      <c r="P239" s="154">
        <f>O239*H239</f>
        <v>0</v>
      </c>
      <c r="Q239" s="154">
        <v>0</v>
      </c>
      <c r="R239" s="154">
        <f>Q239*H239</f>
        <v>0</v>
      </c>
      <c r="S239" s="154">
        <v>0</v>
      </c>
      <c r="T239" s="155">
        <f>S239*H239</f>
        <v>0</v>
      </c>
      <c r="AR239" s="156" t="s">
        <v>1771</v>
      </c>
      <c r="AT239" s="156" t="s">
        <v>523</v>
      </c>
      <c r="AU239" s="156" t="s">
        <v>88</v>
      </c>
      <c r="AY239" s="17" t="s">
        <v>273</v>
      </c>
      <c r="BE239" s="157">
        <f>IF(N239="základná",J239,0)</f>
        <v>0</v>
      </c>
      <c r="BF239" s="157">
        <f>IF(N239="znížená",J239,0)</f>
        <v>0</v>
      </c>
      <c r="BG239" s="157">
        <f>IF(N239="zákl. prenesená",J239,0)</f>
        <v>0</v>
      </c>
      <c r="BH239" s="157">
        <f>IF(N239="zníž. prenesená",J239,0)</f>
        <v>0</v>
      </c>
      <c r="BI239" s="157">
        <f>IF(N239="nulová",J239,0)</f>
        <v>0</v>
      </c>
      <c r="BJ239" s="17" t="s">
        <v>88</v>
      </c>
      <c r="BK239" s="157">
        <f>ROUND(I239*H239,2)</f>
        <v>0</v>
      </c>
      <c r="BL239" s="17" t="s">
        <v>625</v>
      </c>
      <c r="BM239" s="156" t="s">
        <v>968</v>
      </c>
    </row>
    <row r="240" spans="2:65" s="11" customFormat="1" ht="22.9" customHeight="1">
      <c r="B240" s="133"/>
      <c r="D240" s="134" t="s">
        <v>74</v>
      </c>
      <c r="E240" s="172" t="s">
        <v>2701</v>
      </c>
      <c r="F240" s="172" t="s">
        <v>2702</v>
      </c>
      <c r="I240" s="136"/>
      <c r="J240" s="173">
        <f>BK240</f>
        <v>0</v>
      </c>
      <c r="L240" s="133"/>
      <c r="M240" s="138"/>
      <c r="P240" s="139">
        <v>0</v>
      </c>
      <c r="R240" s="139">
        <v>0</v>
      </c>
      <c r="T240" s="140">
        <v>0</v>
      </c>
      <c r="AR240" s="134" t="s">
        <v>82</v>
      </c>
      <c r="AT240" s="141" t="s">
        <v>74</v>
      </c>
      <c r="AU240" s="141" t="s">
        <v>82</v>
      </c>
      <c r="AY240" s="134" t="s">
        <v>273</v>
      </c>
      <c r="BK240" s="142">
        <v>0</v>
      </c>
    </row>
    <row r="241" spans="2:65" s="11" customFormat="1" ht="22.9" customHeight="1">
      <c r="B241" s="133"/>
      <c r="D241" s="134" t="s">
        <v>74</v>
      </c>
      <c r="E241" s="172" t="s">
        <v>2703</v>
      </c>
      <c r="F241" s="172" t="s">
        <v>2704</v>
      </c>
      <c r="I241" s="136"/>
      <c r="J241" s="173">
        <f>BK241</f>
        <v>0</v>
      </c>
      <c r="L241" s="133"/>
      <c r="M241" s="138"/>
      <c r="P241" s="139">
        <f>SUM(P242:P246)</f>
        <v>0</v>
      </c>
      <c r="R241" s="139">
        <f>SUM(R242:R246)</f>
        <v>0</v>
      </c>
      <c r="T241" s="140">
        <f>SUM(T242:T246)</f>
        <v>0</v>
      </c>
      <c r="AR241" s="134" t="s">
        <v>82</v>
      </c>
      <c r="AT241" s="141" t="s">
        <v>74</v>
      </c>
      <c r="AU241" s="141" t="s">
        <v>82</v>
      </c>
      <c r="AY241" s="134" t="s">
        <v>273</v>
      </c>
      <c r="BK241" s="142">
        <f>SUM(BK242:BK246)</f>
        <v>0</v>
      </c>
    </row>
    <row r="242" spans="2:65" s="1" customFormat="1" ht="16.5" customHeight="1">
      <c r="B242" s="143"/>
      <c r="C242" s="188" t="s">
        <v>620</v>
      </c>
      <c r="D242" s="188" t="s">
        <v>523</v>
      </c>
      <c r="E242" s="189" t="s">
        <v>2705</v>
      </c>
      <c r="F242" s="190" t="s">
        <v>2706</v>
      </c>
      <c r="G242" s="191" t="s">
        <v>344</v>
      </c>
      <c r="H242" s="192">
        <v>100</v>
      </c>
      <c r="I242" s="193"/>
      <c r="J242" s="194">
        <f>ROUND(I242*H242,2)</f>
        <v>0</v>
      </c>
      <c r="K242" s="195"/>
      <c r="L242" s="196"/>
      <c r="M242" s="197" t="s">
        <v>1</v>
      </c>
      <c r="N242" s="198" t="s">
        <v>41</v>
      </c>
      <c r="P242" s="154">
        <f>O242*H242</f>
        <v>0</v>
      </c>
      <c r="Q242" s="154">
        <v>0</v>
      </c>
      <c r="R242" s="154">
        <f>Q242*H242</f>
        <v>0</v>
      </c>
      <c r="S242" s="154">
        <v>0</v>
      </c>
      <c r="T242" s="155">
        <f>S242*H242</f>
        <v>0</v>
      </c>
      <c r="AR242" s="156" t="s">
        <v>1771</v>
      </c>
      <c r="AT242" s="156" t="s">
        <v>523</v>
      </c>
      <c r="AU242" s="156" t="s">
        <v>88</v>
      </c>
      <c r="AY242" s="17" t="s">
        <v>273</v>
      </c>
      <c r="BE242" s="157">
        <f>IF(N242="základná",J242,0)</f>
        <v>0</v>
      </c>
      <c r="BF242" s="157">
        <f>IF(N242="znížená",J242,0)</f>
        <v>0</v>
      </c>
      <c r="BG242" s="157">
        <f>IF(N242="zákl. prenesená",J242,0)</f>
        <v>0</v>
      </c>
      <c r="BH242" s="157">
        <f>IF(N242="zníž. prenesená",J242,0)</f>
        <v>0</v>
      </c>
      <c r="BI242" s="157">
        <f>IF(N242="nulová",J242,0)</f>
        <v>0</v>
      </c>
      <c r="BJ242" s="17" t="s">
        <v>88</v>
      </c>
      <c r="BK242" s="157">
        <f>ROUND(I242*H242,2)</f>
        <v>0</v>
      </c>
      <c r="BL242" s="17" t="s">
        <v>625</v>
      </c>
      <c r="BM242" s="156" t="s">
        <v>977</v>
      </c>
    </row>
    <row r="243" spans="2:65" s="1" customFormat="1" ht="16.5" customHeight="1">
      <c r="B243" s="143"/>
      <c r="C243" s="188" t="s">
        <v>625</v>
      </c>
      <c r="D243" s="188" t="s">
        <v>523</v>
      </c>
      <c r="E243" s="189" t="s">
        <v>2707</v>
      </c>
      <c r="F243" s="190" t="s">
        <v>2708</v>
      </c>
      <c r="G243" s="191" t="s">
        <v>318</v>
      </c>
      <c r="H243" s="192">
        <v>66.667000000000002</v>
      </c>
      <c r="I243" s="193"/>
      <c r="J243" s="194">
        <f>ROUND(I243*H243,2)</f>
        <v>0</v>
      </c>
      <c r="K243" s="195"/>
      <c r="L243" s="196"/>
      <c r="M243" s="197" t="s">
        <v>1</v>
      </c>
      <c r="N243" s="198" t="s">
        <v>41</v>
      </c>
      <c r="P243" s="154">
        <f>O243*H243</f>
        <v>0</v>
      </c>
      <c r="Q243" s="154">
        <v>0</v>
      </c>
      <c r="R243" s="154">
        <f>Q243*H243</f>
        <v>0</v>
      </c>
      <c r="S243" s="154">
        <v>0</v>
      </c>
      <c r="T243" s="155">
        <f>S243*H243</f>
        <v>0</v>
      </c>
      <c r="AR243" s="156" t="s">
        <v>1771</v>
      </c>
      <c r="AT243" s="156" t="s">
        <v>523</v>
      </c>
      <c r="AU243" s="156" t="s">
        <v>88</v>
      </c>
      <c r="AY243" s="17" t="s">
        <v>273</v>
      </c>
      <c r="BE243" s="157">
        <f>IF(N243="základná",J243,0)</f>
        <v>0</v>
      </c>
      <c r="BF243" s="157">
        <f>IF(N243="znížená",J243,0)</f>
        <v>0</v>
      </c>
      <c r="BG243" s="157">
        <f>IF(N243="zákl. prenesená",J243,0)</f>
        <v>0</v>
      </c>
      <c r="BH243" s="157">
        <f>IF(N243="zníž. prenesená",J243,0)</f>
        <v>0</v>
      </c>
      <c r="BI243" s="157">
        <f>IF(N243="nulová",J243,0)</f>
        <v>0</v>
      </c>
      <c r="BJ243" s="17" t="s">
        <v>88</v>
      </c>
      <c r="BK243" s="157">
        <f>ROUND(I243*H243,2)</f>
        <v>0</v>
      </c>
      <c r="BL243" s="17" t="s">
        <v>625</v>
      </c>
      <c r="BM243" s="156" t="s">
        <v>988</v>
      </c>
    </row>
    <row r="244" spans="2:65" s="1" customFormat="1" ht="16.5" customHeight="1">
      <c r="B244" s="143"/>
      <c r="C244" s="188" t="s">
        <v>167</v>
      </c>
      <c r="D244" s="188" t="s">
        <v>523</v>
      </c>
      <c r="E244" s="189" t="s">
        <v>2709</v>
      </c>
      <c r="F244" s="190" t="s">
        <v>2710</v>
      </c>
      <c r="G244" s="191" t="s">
        <v>318</v>
      </c>
      <c r="H244" s="192">
        <v>10</v>
      </c>
      <c r="I244" s="193"/>
      <c r="J244" s="194">
        <f>ROUND(I244*H244,2)</f>
        <v>0</v>
      </c>
      <c r="K244" s="195"/>
      <c r="L244" s="196"/>
      <c r="M244" s="197" t="s">
        <v>1</v>
      </c>
      <c r="N244" s="198" t="s">
        <v>41</v>
      </c>
      <c r="P244" s="154">
        <f>O244*H244</f>
        <v>0</v>
      </c>
      <c r="Q244" s="154">
        <v>0</v>
      </c>
      <c r="R244" s="154">
        <f>Q244*H244</f>
        <v>0</v>
      </c>
      <c r="S244" s="154">
        <v>0</v>
      </c>
      <c r="T244" s="155">
        <f>S244*H244</f>
        <v>0</v>
      </c>
      <c r="AR244" s="156" t="s">
        <v>1771</v>
      </c>
      <c r="AT244" s="156" t="s">
        <v>523</v>
      </c>
      <c r="AU244" s="156" t="s">
        <v>88</v>
      </c>
      <c r="AY244" s="17" t="s">
        <v>273</v>
      </c>
      <c r="BE244" s="157">
        <f>IF(N244="základná",J244,0)</f>
        <v>0</v>
      </c>
      <c r="BF244" s="157">
        <f>IF(N244="znížená",J244,0)</f>
        <v>0</v>
      </c>
      <c r="BG244" s="157">
        <f>IF(N244="zákl. prenesená",J244,0)</f>
        <v>0</v>
      </c>
      <c r="BH244" s="157">
        <f>IF(N244="zníž. prenesená",J244,0)</f>
        <v>0</v>
      </c>
      <c r="BI244" s="157">
        <f>IF(N244="nulová",J244,0)</f>
        <v>0</v>
      </c>
      <c r="BJ244" s="17" t="s">
        <v>88</v>
      </c>
      <c r="BK244" s="157">
        <f>ROUND(I244*H244,2)</f>
        <v>0</v>
      </c>
      <c r="BL244" s="17" t="s">
        <v>625</v>
      </c>
      <c r="BM244" s="156" t="s">
        <v>1001</v>
      </c>
    </row>
    <row r="245" spans="2:65" s="1" customFormat="1" ht="16.5" customHeight="1">
      <c r="B245" s="143"/>
      <c r="C245" s="188" t="s">
        <v>639</v>
      </c>
      <c r="D245" s="188" t="s">
        <v>523</v>
      </c>
      <c r="E245" s="189" t="s">
        <v>2711</v>
      </c>
      <c r="F245" s="190" t="s">
        <v>2712</v>
      </c>
      <c r="G245" s="191" t="s">
        <v>318</v>
      </c>
      <c r="H245" s="192">
        <v>100</v>
      </c>
      <c r="I245" s="193"/>
      <c r="J245" s="194">
        <f>ROUND(I245*H245,2)</f>
        <v>0</v>
      </c>
      <c r="K245" s="195"/>
      <c r="L245" s="196"/>
      <c r="M245" s="197" t="s">
        <v>1</v>
      </c>
      <c r="N245" s="198" t="s">
        <v>41</v>
      </c>
      <c r="P245" s="154">
        <f>O245*H245</f>
        <v>0</v>
      </c>
      <c r="Q245" s="154">
        <v>0</v>
      </c>
      <c r="R245" s="154">
        <f>Q245*H245</f>
        <v>0</v>
      </c>
      <c r="S245" s="154">
        <v>0</v>
      </c>
      <c r="T245" s="155">
        <f>S245*H245</f>
        <v>0</v>
      </c>
      <c r="AR245" s="156" t="s">
        <v>1771</v>
      </c>
      <c r="AT245" s="156" t="s">
        <v>523</v>
      </c>
      <c r="AU245" s="156" t="s">
        <v>88</v>
      </c>
      <c r="AY245" s="17" t="s">
        <v>273</v>
      </c>
      <c r="BE245" s="157">
        <f>IF(N245="základná",J245,0)</f>
        <v>0</v>
      </c>
      <c r="BF245" s="157">
        <f>IF(N245="znížená",J245,0)</f>
        <v>0</v>
      </c>
      <c r="BG245" s="157">
        <f>IF(N245="zákl. prenesená",J245,0)</f>
        <v>0</v>
      </c>
      <c r="BH245" s="157">
        <f>IF(N245="zníž. prenesená",J245,0)</f>
        <v>0</v>
      </c>
      <c r="BI245" s="157">
        <f>IF(N245="nulová",J245,0)</f>
        <v>0</v>
      </c>
      <c r="BJ245" s="17" t="s">
        <v>88</v>
      </c>
      <c r="BK245" s="157">
        <f>ROUND(I245*H245,2)</f>
        <v>0</v>
      </c>
      <c r="BL245" s="17" t="s">
        <v>625</v>
      </c>
      <c r="BM245" s="156" t="s">
        <v>1012</v>
      </c>
    </row>
    <row r="246" spans="2:65" s="1" customFormat="1" ht="16.5" customHeight="1">
      <c r="B246" s="143"/>
      <c r="C246" s="188" t="s">
        <v>647</v>
      </c>
      <c r="D246" s="188" t="s">
        <v>523</v>
      </c>
      <c r="E246" s="189" t="s">
        <v>2713</v>
      </c>
      <c r="F246" s="190" t="s">
        <v>2714</v>
      </c>
      <c r="G246" s="191" t="s">
        <v>318</v>
      </c>
      <c r="H246" s="192">
        <v>100</v>
      </c>
      <c r="I246" s="193"/>
      <c r="J246" s="194">
        <f>ROUND(I246*H246,2)</f>
        <v>0</v>
      </c>
      <c r="K246" s="195"/>
      <c r="L246" s="196"/>
      <c r="M246" s="197" t="s">
        <v>1</v>
      </c>
      <c r="N246" s="198" t="s">
        <v>41</v>
      </c>
      <c r="P246" s="154">
        <f>O246*H246</f>
        <v>0</v>
      </c>
      <c r="Q246" s="154">
        <v>0</v>
      </c>
      <c r="R246" s="154">
        <f>Q246*H246</f>
        <v>0</v>
      </c>
      <c r="S246" s="154">
        <v>0</v>
      </c>
      <c r="T246" s="155">
        <f>S246*H246</f>
        <v>0</v>
      </c>
      <c r="AR246" s="156" t="s">
        <v>1771</v>
      </c>
      <c r="AT246" s="156" t="s">
        <v>523</v>
      </c>
      <c r="AU246" s="156" t="s">
        <v>88</v>
      </c>
      <c r="AY246" s="17" t="s">
        <v>273</v>
      </c>
      <c r="BE246" s="157">
        <f>IF(N246="základná",J246,0)</f>
        <v>0</v>
      </c>
      <c r="BF246" s="157">
        <f>IF(N246="znížená",J246,0)</f>
        <v>0</v>
      </c>
      <c r="BG246" s="157">
        <f>IF(N246="zákl. prenesená",J246,0)</f>
        <v>0</v>
      </c>
      <c r="BH246" s="157">
        <f>IF(N246="zníž. prenesená",J246,0)</f>
        <v>0</v>
      </c>
      <c r="BI246" s="157">
        <f>IF(N246="nulová",J246,0)</f>
        <v>0</v>
      </c>
      <c r="BJ246" s="17" t="s">
        <v>88</v>
      </c>
      <c r="BK246" s="157">
        <f>ROUND(I246*H246,2)</f>
        <v>0</v>
      </c>
      <c r="BL246" s="17" t="s">
        <v>625</v>
      </c>
      <c r="BM246" s="156" t="s">
        <v>1021</v>
      </c>
    </row>
    <row r="247" spans="2:65" s="11" customFormat="1" ht="22.9" customHeight="1">
      <c r="B247" s="133"/>
      <c r="D247" s="134" t="s">
        <v>74</v>
      </c>
      <c r="E247" s="172" t="s">
        <v>2715</v>
      </c>
      <c r="F247" s="172" t="s">
        <v>2716</v>
      </c>
      <c r="I247" s="136"/>
      <c r="J247" s="173">
        <f>BK247</f>
        <v>0</v>
      </c>
      <c r="L247" s="133"/>
      <c r="M247" s="138"/>
      <c r="P247" s="139">
        <v>0</v>
      </c>
      <c r="R247" s="139">
        <v>0</v>
      </c>
      <c r="T247" s="140">
        <v>0</v>
      </c>
      <c r="AR247" s="134" t="s">
        <v>82</v>
      </c>
      <c r="AT247" s="141" t="s">
        <v>74</v>
      </c>
      <c r="AU247" s="141" t="s">
        <v>82</v>
      </c>
      <c r="AY247" s="134" t="s">
        <v>273</v>
      </c>
      <c r="BK247" s="142">
        <v>0</v>
      </c>
    </row>
    <row r="248" spans="2:65" s="11" customFormat="1" ht="22.9" customHeight="1">
      <c r="B248" s="133"/>
      <c r="D248" s="134" t="s">
        <v>74</v>
      </c>
      <c r="E248" s="172" t="s">
        <v>2717</v>
      </c>
      <c r="F248" s="172" t="s">
        <v>2718</v>
      </c>
      <c r="I248" s="136"/>
      <c r="J248" s="173">
        <f>BK248</f>
        <v>0</v>
      </c>
      <c r="L248" s="133"/>
      <c r="M248" s="138"/>
      <c r="P248" s="139">
        <v>0</v>
      </c>
      <c r="R248" s="139">
        <v>0</v>
      </c>
      <c r="T248" s="140">
        <v>0</v>
      </c>
      <c r="AR248" s="134" t="s">
        <v>82</v>
      </c>
      <c r="AT248" s="141" t="s">
        <v>74</v>
      </c>
      <c r="AU248" s="141" t="s">
        <v>82</v>
      </c>
      <c r="AY248" s="134" t="s">
        <v>273</v>
      </c>
      <c r="BK248" s="142">
        <v>0</v>
      </c>
    </row>
    <row r="249" spans="2:65" s="11" customFormat="1" ht="22.9" customHeight="1">
      <c r="B249" s="133"/>
      <c r="D249" s="134" t="s">
        <v>74</v>
      </c>
      <c r="E249" s="172" t="s">
        <v>2669</v>
      </c>
      <c r="F249" s="172" t="s">
        <v>2670</v>
      </c>
      <c r="I249" s="136"/>
      <c r="J249" s="173">
        <f>BK249</f>
        <v>0</v>
      </c>
      <c r="L249" s="133"/>
      <c r="M249" s="138"/>
      <c r="P249" s="139">
        <f>SUM(P250:P253)</f>
        <v>0</v>
      </c>
      <c r="R249" s="139">
        <f>SUM(R250:R253)</f>
        <v>0</v>
      </c>
      <c r="T249" s="140">
        <f>SUM(T250:T253)</f>
        <v>0</v>
      </c>
      <c r="AR249" s="134" t="s">
        <v>82</v>
      </c>
      <c r="AT249" s="141" t="s">
        <v>74</v>
      </c>
      <c r="AU249" s="141" t="s">
        <v>82</v>
      </c>
      <c r="AY249" s="134" t="s">
        <v>273</v>
      </c>
      <c r="BK249" s="142">
        <f>SUM(BK250:BK253)</f>
        <v>0</v>
      </c>
    </row>
    <row r="250" spans="2:65" s="1" customFormat="1" ht="21.75" customHeight="1">
      <c r="B250" s="143"/>
      <c r="C250" s="144" t="s">
        <v>652</v>
      </c>
      <c r="D250" s="144" t="s">
        <v>274</v>
      </c>
      <c r="E250" s="145" t="s">
        <v>2719</v>
      </c>
      <c r="F250" s="146" t="s">
        <v>2672</v>
      </c>
      <c r="G250" s="147" t="s">
        <v>318</v>
      </c>
      <c r="H250" s="148">
        <v>1</v>
      </c>
      <c r="I250" s="149"/>
      <c r="J250" s="150">
        <f>ROUND(I250*H250,2)</f>
        <v>0</v>
      </c>
      <c r="K250" s="151"/>
      <c r="L250" s="32"/>
      <c r="M250" s="152" t="s">
        <v>1</v>
      </c>
      <c r="N250" s="153" t="s">
        <v>41</v>
      </c>
      <c r="P250" s="154">
        <f>O250*H250</f>
        <v>0</v>
      </c>
      <c r="Q250" s="154">
        <v>0</v>
      </c>
      <c r="R250" s="154">
        <f>Q250*H250</f>
        <v>0</v>
      </c>
      <c r="S250" s="154">
        <v>0</v>
      </c>
      <c r="T250" s="155">
        <f>S250*H250</f>
        <v>0</v>
      </c>
      <c r="AR250" s="156" t="s">
        <v>625</v>
      </c>
      <c r="AT250" s="156" t="s">
        <v>274</v>
      </c>
      <c r="AU250" s="156" t="s">
        <v>88</v>
      </c>
      <c r="AY250" s="17" t="s">
        <v>273</v>
      </c>
      <c r="BE250" s="157">
        <f>IF(N250="základná",J250,0)</f>
        <v>0</v>
      </c>
      <c r="BF250" s="157">
        <f>IF(N250="znížená",J250,0)</f>
        <v>0</v>
      </c>
      <c r="BG250" s="157">
        <f>IF(N250="zákl. prenesená",J250,0)</f>
        <v>0</v>
      </c>
      <c r="BH250" s="157">
        <f>IF(N250="zníž. prenesená",J250,0)</f>
        <v>0</v>
      </c>
      <c r="BI250" s="157">
        <f>IF(N250="nulová",J250,0)</f>
        <v>0</v>
      </c>
      <c r="BJ250" s="17" t="s">
        <v>88</v>
      </c>
      <c r="BK250" s="157">
        <f>ROUND(I250*H250,2)</f>
        <v>0</v>
      </c>
      <c r="BL250" s="17" t="s">
        <v>625</v>
      </c>
      <c r="BM250" s="156" t="s">
        <v>1029</v>
      </c>
    </row>
    <row r="251" spans="2:65" s="1" customFormat="1" ht="16.5" customHeight="1">
      <c r="B251" s="143"/>
      <c r="C251" s="144" t="s">
        <v>664</v>
      </c>
      <c r="D251" s="144" t="s">
        <v>274</v>
      </c>
      <c r="E251" s="145" t="s">
        <v>2720</v>
      </c>
      <c r="F251" s="146" t="s">
        <v>2674</v>
      </c>
      <c r="G251" s="147" t="s">
        <v>318</v>
      </c>
      <c r="H251" s="148">
        <v>2</v>
      </c>
      <c r="I251" s="149"/>
      <c r="J251" s="150">
        <f>ROUND(I251*H251,2)</f>
        <v>0</v>
      </c>
      <c r="K251" s="151"/>
      <c r="L251" s="32"/>
      <c r="M251" s="152" t="s">
        <v>1</v>
      </c>
      <c r="N251" s="153" t="s">
        <v>41</v>
      </c>
      <c r="P251" s="154">
        <f>O251*H251</f>
        <v>0</v>
      </c>
      <c r="Q251" s="154">
        <v>0</v>
      </c>
      <c r="R251" s="154">
        <f>Q251*H251</f>
        <v>0</v>
      </c>
      <c r="S251" s="154">
        <v>0</v>
      </c>
      <c r="T251" s="155">
        <f>S251*H251</f>
        <v>0</v>
      </c>
      <c r="AR251" s="156" t="s">
        <v>625</v>
      </c>
      <c r="AT251" s="156" t="s">
        <v>274</v>
      </c>
      <c r="AU251" s="156" t="s">
        <v>88</v>
      </c>
      <c r="AY251" s="17" t="s">
        <v>273</v>
      </c>
      <c r="BE251" s="157">
        <f>IF(N251="základná",J251,0)</f>
        <v>0</v>
      </c>
      <c r="BF251" s="157">
        <f>IF(N251="znížená",J251,0)</f>
        <v>0</v>
      </c>
      <c r="BG251" s="157">
        <f>IF(N251="zákl. prenesená",J251,0)</f>
        <v>0</v>
      </c>
      <c r="BH251" s="157">
        <f>IF(N251="zníž. prenesená",J251,0)</f>
        <v>0</v>
      </c>
      <c r="BI251" s="157">
        <f>IF(N251="nulová",J251,0)</f>
        <v>0</v>
      </c>
      <c r="BJ251" s="17" t="s">
        <v>88</v>
      </c>
      <c r="BK251" s="157">
        <f>ROUND(I251*H251,2)</f>
        <v>0</v>
      </c>
      <c r="BL251" s="17" t="s">
        <v>625</v>
      </c>
      <c r="BM251" s="156" t="s">
        <v>1038</v>
      </c>
    </row>
    <row r="252" spans="2:65" s="1" customFormat="1" ht="16.5" customHeight="1">
      <c r="B252" s="143"/>
      <c r="C252" s="144" t="s">
        <v>669</v>
      </c>
      <c r="D252" s="144" t="s">
        <v>274</v>
      </c>
      <c r="E252" s="145" t="s">
        <v>2721</v>
      </c>
      <c r="F252" s="146" t="s">
        <v>2676</v>
      </c>
      <c r="G252" s="147" t="s">
        <v>318</v>
      </c>
      <c r="H252" s="148">
        <v>2</v>
      </c>
      <c r="I252" s="149"/>
      <c r="J252" s="150">
        <f>ROUND(I252*H252,2)</f>
        <v>0</v>
      </c>
      <c r="K252" s="151"/>
      <c r="L252" s="32"/>
      <c r="M252" s="152" t="s">
        <v>1</v>
      </c>
      <c r="N252" s="153" t="s">
        <v>41</v>
      </c>
      <c r="P252" s="154">
        <f>O252*H252</f>
        <v>0</v>
      </c>
      <c r="Q252" s="154">
        <v>0</v>
      </c>
      <c r="R252" s="154">
        <f>Q252*H252</f>
        <v>0</v>
      </c>
      <c r="S252" s="154">
        <v>0</v>
      </c>
      <c r="T252" s="155">
        <f>S252*H252</f>
        <v>0</v>
      </c>
      <c r="AR252" s="156" t="s">
        <v>625</v>
      </c>
      <c r="AT252" s="156" t="s">
        <v>274</v>
      </c>
      <c r="AU252" s="156" t="s">
        <v>88</v>
      </c>
      <c r="AY252" s="17" t="s">
        <v>273</v>
      </c>
      <c r="BE252" s="157">
        <f>IF(N252="základná",J252,0)</f>
        <v>0</v>
      </c>
      <c r="BF252" s="157">
        <f>IF(N252="znížená",J252,0)</f>
        <v>0</v>
      </c>
      <c r="BG252" s="157">
        <f>IF(N252="zákl. prenesená",J252,0)</f>
        <v>0</v>
      </c>
      <c r="BH252" s="157">
        <f>IF(N252="zníž. prenesená",J252,0)</f>
        <v>0</v>
      </c>
      <c r="BI252" s="157">
        <f>IF(N252="nulová",J252,0)</f>
        <v>0</v>
      </c>
      <c r="BJ252" s="17" t="s">
        <v>88</v>
      </c>
      <c r="BK252" s="157">
        <f>ROUND(I252*H252,2)</f>
        <v>0</v>
      </c>
      <c r="BL252" s="17" t="s">
        <v>625</v>
      </c>
      <c r="BM252" s="156" t="s">
        <v>1047</v>
      </c>
    </row>
    <row r="253" spans="2:65" s="1" customFormat="1" ht="16.5" customHeight="1">
      <c r="B253" s="143"/>
      <c r="C253" s="144" t="s">
        <v>674</v>
      </c>
      <c r="D253" s="144" t="s">
        <v>274</v>
      </c>
      <c r="E253" s="145" t="s">
        <v>2722</v>
      </c>
      <c r="F253" s="146" t="s">
        <v>2678</v>
      </c>
      <c r="G253" s="147" t="s">
        <v>318</v>
      </c>
      <c r="H253" s="148">
        <v>4</v>
      </c>
      <c r="I253" s="149"/>
      <c r="J253" s="150">
        <f>ROUND(I253*H253,2)</f>
        <v>0</v>
      </c>
      <c r="K253" s="151"/>
      <c r="L253" s="32"/>
      <c r="M253" s="152" t="s">
        <v>1</v>
      </c>
      <c r="N253" s="153" t="s">
        <v>41</v>
      </c>
      <c r="P253" s="154">
        <f>O253*H253</f>
        <v>0</v>
      </c>
      <c r="Q253" s="154">
        <v>0</v>
      </c>
      <c r="R253" s="154">
        <f>Q253*H253</f>
        <v>0</v>
      </c>
      <c r="S253" s="154">
        <v>0</v>
      </c>
      <c r="T253" s="155">
        <f>S253*H253</f>
        <v>0</v>
      </c>
      <c r="AR253" s="156" t="s">
        <v>625</v>
      </c>
      <c r="AT253" s="156" t="s">
        <v>274</v>
      </c>
      <c r="AU253" s="156" t="s">
        <v>88</v>
      </c>
      <c r="AY253" s="17" t="s">
        <v>273</v>
      </c>
      <c r="BE253" s="157">
        <f>IF(N253="základná",J253,0)</f>
        <v>0</v>
      </c>
      <c r="BF253" s="157">
        <f>IF(N253="znížená",J253,0)</f>
        <v>0</v>
      </c>
      <c r="BG253" s="157">
        <f>IF(N253="zákl. prenesená",J253,0)</f>
        <v>0</v>
      </c>
      <c r="BH253" s="157">
        <f>IF(N253="zníž. prenesená",J253,0)</f>
        <v>0</v>
      </c>
      <c r="BI253" s="157">
        <f>IF(N253="nulová",J253,0)</f>
        <v>0</v>
      </c>
      <c r="BJ253" s="17" t="s">
        <v>88</v>
      </c>
      <c r="BK253" s="157">
        <f>ROUND(I253*H253,2)</f>
        <v>0</v>
      </c>
      <c r="BL253" s="17" t="s">
        <v>625</v>
      </c>
      <c r="BM253" s="156" t="s">
        <v>1055</v>
      </c>
    </row>
    <row r="254" spans="2:65" s="11" customFormat="1" ht="22.9" customHeight="1">
      <c r="B254" s="133"/>
      <c r="D254" s="134" t="s">
        <v>74</v>
      </c>
      <c r="E254" s="172" t="s">
        <v>2679</v>
      </c>
      <c r="F254" s="172" t="s">
        <v>2680</v>
      </c>
      <c r="I254" s="136"/>
      <c r="J254" s="173">
        <f>BK254</f>
        <v>0</v>
      </c>
      <c r="L254" s="133"/>
      <c r="M254" s="138"/>
      <c r="P254" s="139">
        <f>SUM(P255:P263)</f>
        <v>0</v>
      </c>
      <c r="R254" s="139">
        <f>SUM(R255:R263)</f>
        <v>0</v>
      </c>
      <c r="T254" s="140">
        <f>SUM(T255:T263)</f>
        <v>0</v>
      </c>
      <c r="AR254" s="134" t="s">
        <v>82</v>
      </c>
      <c r="AT254" s="141" t="s">
        <v>74</v>
      </c>
      <c r="AU254" s="141" t="s">
        <v>82</v>
      </c>
      <c r="AY254" s="134" t="s">
        <v>273</v>
      </c>
      <c r="BK254" s="142">
        <f>SUM(BK255:BK263)</f>
        <v>0</v>
      </c>
    </row>
    <row r="255" spans="2:65" s="1" customFormat="1" ht="24.2" customHeight="1">
      <c r="B255" s="143"/>
      <c r="C255" s="144" t="s">
        <v>680</v>
      </c>
      <c r="D255" s="144" t="s">
        <v>274</v>
      </c>
      <c r="E255" s="145" t="s">
        <v>2723</v>
      </c>
      <c r="F255" s="146" t="s">
        <v>2682</v>
      </c>
      <c r="G255" s="147" t="s">
        <v>318</v>
      </c>
      <c r="H255" s="148">
        <v>5</v>
      </c>
      <c r="I255" s="149"/>
      <c r="J255" s="150">
        <f t="shared" ref="J255:J263" si="50">ROUND(I255*H255,2)</f>
        <v>0</v>
      </c>
      <c r="K255" s="151"/>
      <c r="L255" s="32"/>
      <c r="M255" s="152" t="s">
        <v>1</v>
      </c>
      <c r="N255" s="153" t="s">
        <v>41</v>
      </c>
      <c r="P255" s="154">
        <f t="shared" ref="P255:P263" si="51">O255*H255</f>
        <v>0</v>
      </c>
      <c r="Q255" s="154">
        <v>0</v>
      </c>
      <c r="R255" s="154">
        <f t="shared" ref="R255:R263" si="52">Q255*H255</f>
        <v>0</v>
      </c>
      <c r="S255" s="154">
        <v>0</v>
      </c>
      <c r="T255" s="155">
        <f t="shared" ref="T255:T263" si="53">S255*H255</f>
        <v>0</v>
      </c>
      <c r="AR255" s="156" t="s">
        <v>625</v>
      </c>
      <c r="AT255" s="156" t="s">
        <v>274</v>
      </c>
      <c r="AU255" s="156" t="s">
        <v>88</v>
      </c>
      <c r="AY255" s="17" t="s">
        <v>273</v>
      </c>
      <c r="BE255" s="157">
        <f t="shared" ref="BE255:BE263" si="54">IF(N255="základná",J255,0)</f>
        <v>0</v>
      </c>
      <c r="BF255" s="157">
        <f t="shared" ref="BF255:BF263" si="55">IF(N255="znížená",J255,0)</f>
        <v>0</v>
      </c>
      <c r="BG255" s="157">
        <f t="shared" ref="BG255:BG263" si="56">IF(N255="zákl. prenesená",J255,0)</f>
        <v>0</v>
      </c>
      <c r="BH255" s="157">
        <f t="shared" ref="BH255:BH263" si="57">IF(N255="zníž. prenesená",J255,0)</f>
        <v>0</v>
      </c>
      <c r="BI255" s="157">
        <f t="shared" ref="BI255:BI263" si="58">IF(N255="nulová",J255,0)</f>
        <v>0</v>
      </c>
      <c r="BJ255" s="17" t="s">
        <v>88</v>
      </c>
      <c r="BK255" s="157">
        <f t="shared" ref="BK255:BK263" si="59">ROUND(I255*H255,2)</f>
        <v>0</v>
      </c>
      <c r="BL255" s="17" t="s">
        <v>625</v>
      </c>
      <c r="BM255" s="156" t="s">
        <v>1064</v>
      </c>
    </row>
    <row r="256" spans="2:65" s="1" customFormat="1" ht="16.5" customHeight="1">
      <c r="B256" s="143"/>
      <c r="C256" s="144" t="s">
        <v>685</v>
      </c>
      <c r="D256" s="144" t="s">
        <v>274</v>
      </c>
      <c r="E256" s="145" t="s">
        <v>2724</v>
      </c>
      <c r="F256" s="146" t="s">
        <v>2684</v>
      </c>
      <c r="G256" s="147" t="s">
        <v>318</v>
      </c>
      <c r="H256" s="148">
        <v>5</v>
      </c>
      <c r="I256" s="149"/>
      <c r="J256" s="150">
        <f t="shared" si="50"/>
        <v>0</v>
      </c>
      <c r="K256" s="151"/>
      <c r="L256" s="32"/>
      <c r="M256" s="152" t="s">
        <v>1</v>
      </c>
      <c r="N256" s="153" t="s">
        <v>41</v>
      </c>
      <c r="P256" s="154">
        <f t="shared" si="51"/>
        <v>0</v>
      </c>
      <c r="Q256" s="154">
        <v>0</v>
      </c>
      <c r="R256" s="154">
        <f t="shared" si="52"/>
        <v>0</v>
      </c>
      <c r="S256" s="154">
        <v>0</v>
      </c>
      <c r="T256" s="155">
        <f t="shared" si="53"/>
        <v>0</v>
      </c>
      <c r="AR256" s="156" t="s">
        <v>625</v>
      </c>
      <c r="AT256" s="156" t="s">
        <v>274</v>
      </c>
      <c r="AU256" s="156" t="s">
        <v>88</v>
      </c>
      <c r="AY256" s="17" t="s">
        <v>273</v>
      </c>
      <c r="BE256" s="157">
        <f t="shared" si="54"/>
        <v>0</v>
      </c>
      <c r="BF256" s="157">
        <f t="shared" si="55"/>
        <v>0</v>
      </c>
      <c r="BG256" s="157">
        <f t="shared" si="56"/>
        <v>0</v>
      </c>
      <c r="BH256" s="157">
        <f t="shared" si="57"/>
        <v>0</v>
      </c>
      <c r="BI256" s="157">
        <f t="shared" si="58"/>
        <v>0</v>
      </c>
      <c r="BJ256" s="17" t="s">
        <v>88</v>
      </c>
      <c r="BK256" s="157">
        <f t="shared" si="59"/>
        <v>0</v>
      </c>
      <c r="BL256" s="17" t="s">
        <v>625</v>
      </c>
      <c r="BM256" s="156" t="s">
        <v>1074</v>
      </c>
    </row>
    <row r="257" spans="2:65" s="1" customFormat="1" ht="16.5" customHeight="1">
      <c r="B257" s="143"/>
      <c r="C257" s="144" t="s">
        <v>691</v>
      </c>
      <c r="D257" s="144" t="s">
        <v>274</v>
      </c>
      <c r="E257" s="145" t="s">
        <v>2725</v>
      </c>
      <c r="F257" s="146" t="s">
        <v>2686</v>
      </c>
      <c r="G257" s="147" t="s">
        <v>318</v>
      </c>
      <c r="H257" s="148">
        <v>20</v>
      </c>
      <c r="I257" s="149"/>
      <c r="J257" s="150">
        <f t="shared" si="50"/>
        <v>0</v>
      </c>
      <c r="K257" s="151"/>
      <c r="L257" s="32"/>
      <c r="M257" s="152" t="s">
        <v>1</v>
      </c>
      <c r="N257" s="153" t="s">
        <v>41</v>
      </c>
      <c r="P257" s="154">
        <f t="shared" si="51"/>
        <v>0</v>
      </c>
      <c r="Q257" s="154">
        <v>0</v>
      </c>
      <c r="R257" s="154">
        <f t="shared" si="52"/>
        <v>0</v>
      </c>
      <c r="S257" s="154">
        <v>0</v>
      </c>
      <c r="T257" s="155">
        <f t="shared" si="53"/>
        <v>0</v>
      </c>
      <c r="AR257" s="156" t="s">
        <v>625</v>
      </c>
      <c r="AT257" s="156" t="s">
        <v>274</v>
      </c>
      <c r="AU257" s="156" t="s">
        <v>88</v>
      </c>
      <c r="AY257" s="17" t="s">
        <v>273</v>
      </c>
      <c r="BE257" s="157">
        <f t="shared" si="54"/>
        <v>0</v>
      </c>
      <c r="BF257" s="157">
        <f t="shared" si="55"/>
        <v>0</v>
      </c>
      <c r="BG257" s="157">
        <f t="shared" si="56"/>
        <v>0</v>
      </c>
      <c r="BH257" s="157">
        <f t="shared" si="57"/>
        <v>0</v>
      </c>
      <c r="BI257" s="157">
        <f t="shared" si="58"/>
        <v>0</v>
      </c>
      <c r="BJ257" s="17" t="s">
        <v>88</v>
      </c>
      <c r="BK257" s="157">
        <f t="shared" si="59"/>
        <v>0</v>
      </c>
      <c r="BL257" s="17" t="s">
        <v>625</v>
      </c>
      <c r="BM257" s="156" t="s">
        <v>1087</v>
      </c>
    </row>
    <row r="258" spans="2:65" s="1" customFormat="1" ht="16.5" customHeight="1">
      <c r="B258" s="143"/>
      <c r="C258" s="144" t="s">
        <v>696</v>
      </c>
      <c r="D258" s="144" t="s">
        <v>274</v>
      </c>
      <c r="E258" s="145" t="s">
        <v>2726</v>
      </c>
      <c r="F258" s="146" t="s">
        <v>2688</v>
      </c>
      <c r="G258" s="147" t="s">
        <v>318</v>
      </c>
      <c r="H258" s="148">
        <v>8</v>
      </c>
      <c r="I258" s="149"/>
      <c r="J258" s="150">
        <f t="shared" si="50"/>
        <v>0</v>
      </c>
      <c r="K258" s="151"/>
      <c r="L258" s="32"/>
      <c r="M258" s="152" t="s">
        <v>1</v>
      </c>
      <c r="N258" s="153" t="s">
        <v>41</v>
      </c>
      <c r="P258" s="154">
        <f t="shared" si="51"/>
        <v>0</v>
      </c>
      <c r="Q258" s="154">
        <v>0</v>
      </c>
      <c r="R258" s="154">
        <f t="shared" si="52"/>
        <v>0</v>
      </c>
      <c r="S258" s="154">
        <v>0</v>
      </c>
      <c r="T258" s="155">
        <f t="shared" si="53"/>
        <v>0</v>
      </c>
      <c r="AR258" s="156" t="s">
        <v>625</v>
      </c>
      <c r="AT258" s="156" t="s">
        <v>274</v>
      </c>
      <c r="AU258" s="156" t="s">
        <v>88</v>
      </c>
      <c r="AY258" s="17" t="s">
        <v>273</v>
      </c>
      <c r="BE258" s="157">
        <f t="shared" si="54"/>
        <v>0</v>
      </c>
      <c r="BF258" s="157">
        <f t="shared" si="55"/>
        <v>0</v>
      </c>
      <c r="BG258" s="157">
        <f t="shared" si="56"/>
        <v>0</v>
      </c>
      <c r="BH258" s="157">
        <f t="shared" si="57"/>
        <v>0</v>
      </c>
      <c r="BI258" s="157">
        <f t="shared" si="58"/>
        <v>0</v>
      </c>
      <c r="BJ258" s="17" t="s">
        <v>88</v>
      </c>
      <c r="BK258" s="157">
        <f t="shared" si="59"/>
        <v>0</v>
      </c>
      <c r="BL258" s="17" t="s">
        <v>625</v>
      </c>
      <c r="BM258" s="156" t="s">
        <v>1099</v>
      </c>
    </row>
    <row r="259" spans="2:65" s="1" customFormat="1" ht="16.5" customHeight="1">
      <c r="B259" s="143"/>
      <c r="C259" s="144" t="s">
        <v>701</v>
      </c>
      <c r="D259" s="144" t="s">
        <v>274</v>
      </c>
      <c r="E259" s="145" t="s">
        <v>2727</v>
      </c>
      <c r="F259" s="146" t="s">
        <v>2690</v>
      </c>
      <c r="G259" s="147" t="s">
        <v>318</v>
      </c>
      <c r="H259" s="148">
        <v>1</v>
      </c>
      <c r="I259" s="149"/>
      <c r="J259" s="150">
        <f t="shared" si="50"/>
        <v>0</v>
      </c>
      <c r="K259" s="151"/>
      <c r="L259" s="32"/>
      <c r="M259" s="152" t="s">
        <v>1</v>
      </c>
      <c r="N259" s="153" t="s">
        <v>41</v>
      </c>
      <c r="P259" s="154">
        <f t="shared" si="51"/>
        <v>0</v>
      </c>
      <c r="Q259" s="154">
        <v>0</v>
      </c>
      <c r="R259" s="154">
        <f t="shared" si="52"/>
        <v>0</v>
      </c>
      <c r="S259" s="154">
        <v>0</v>
      </c>
      <c r="T259" s="155">
        <f t="shared" si="53"/>
        <v>0</v>
      </c>
      <c r="AR259" s="156" t="s">
        <v>625</v>
      </c>
      <c r="AT259" s="156" t="s">
        <v>274</v>
      </c>
      <c r="AU259" s="156" t="s">
        <v>88</v>
      </c>
      <c r="AY259" s="17" t="s">
        <v>273</v>
      </c>
      <c r="BE259" s="157">
        <f t="shared" si="54"/>
        <v>0</v>
      </c>
      <c r="BF259" s="157">
        <f t="shared" si="55"/>
        <v>0</v>
      </c>
      <c r="BG259" s="157">
        <f t="shared" si="56"/>
        <v>0</v>
      </c>
      <c r="BH259" s="157">
        <f t="shared" si="57"/>
        <v>0</v>
      </c>
      <c r="BI259" s="157">
        <f t="shared" si="58"/>
        <v>0</v>
      </c>
      <c r="BJ259" s="17" t="s">
        <v>88</v>
      </c>
      <c r="BK259" s="157">
        <f t="shared" si="59"/>
        <v>0</v>
      </c>
      <c r="BL259" s="17" t="s">
        <v>625</v>
      </c>
      <c r="BM259" s="156" t="s">
        <v>1108</v>
      </c>
    </row>
    <row r="260" spans="2:65" s="1" customFormat="1" ht="16.5" customHeight="1">
      <c r="B260" s="143"/>
      <c r="C260" s="144" t="s">
        <v>706</v>
      </c>
      <c r="D260" s="144" t="s">
        <v>274</v>
      </c>
      <c r="E260" s="145" t="s">
        <v>2728</v>
      </c>
      <c r="F260" s="146" t="s">
        <v>2692</v>
      </c>
      <c r="G260" s="147" t="s">
        <v>344</v>
      </c>
      <c r="H260" s="148">
        <v>600</v>
      </c>
      <c r="I260" s="149"/>
      <c r="J260" s="150">
        <f t="shared" si="50"/>
        <v>0</v>
      </c>
      <c r="K260" s="151"/>
      <c r="L260" s="32"/>
      <c r="M260" s="152" t="s">
        <v>1</v>
      </c>
      <c r="N260" s="153" t="s">
        <v>41</v>
      </c>
      <c r="P260" s="154">
        <f t="shared" si="51"/>
        <v>0</v>
      </c>
      <c r="Q260" s="154">
        <v>0</v>
      </c>
      <c r="R260" s="154">
        <f t="shared" si="52"/>
        <v>0</v>
      </c>
      <c r="S260" s="154">
        <v>0</v>
      </c>
      <c r="T260" s="155">
        <f t="shared" si="53"/>
        <v>0</v>
      </c>
      <c r="AR260" s="156" t="s">
        <v>625</v>
      </c>
      <c r="AT260" s="156" t="s">
        <v>274</v>
      </c>
      <c r="AU260" s="156" t="s">
        <v>88</v>
      </c>
      <c r="AY260" s="17" t="s">
        <v>273</v>
      </c>
      <c r="BE260" s="157">
        <f t="shared" si="54"/>
        <v>0</v>
      </c>
      <c r="BF260" s="157">
        <f t="shared" si="55"/>
        <v>0</v>
      </c>
      <c r="BG260" s="157">
        <f t="shared" si="56"/>
        <v>0</v>
      </c>
      <c r="BH260" s="157">
        <f t="shared" si="57"/>
        <v>0</v>
      </c>
      <c r="BI260" s="157">
        <f t="shared" si="58"/>
        <v>0</v>
      </c>
      <c r="BJ260" s="17" t="s">
        <v>88</v>
      </c>
      <c r="BK260" s="157">
        <f t="shared" si="59"/>
        <v>0</v>
      </c>
      <c r="BL260" s="17" t="s">
        <v>625</v>
      </c>
      <c r="BM260" s="156" t="s">
        <v>1117</v>
      </c>
    </row>
    <row r="261" spans="2:65" s="1" customFormat="1" ht="16.5" customHeight="1">
      <c r="B261" s="143"/>
      <c r="C261" s="144" t="s">
        <v>710</v>
      </c>
      <c r="D261" s="144" t="s">
        <v>274</v>
      </c>
      <c r="E261" s="145" t="s">
        <v>2729</v>
      </c>
      <c r="F261" s="146" t="s">
        <v>2694</v>
      </c>
      <c r="G261" s="147" t="s">
        <v>344</v>
      </c>
      <c r="H261" s="148">
        <v>150</v>
      </c>
      <c r="I261" s="149"/>
      <c r="J261" s="150">
        <f t="shared" si="50"/>
        <v>0</v>
      </c>
      <c r="K261" s="151"/>
      <c r="L261" s="32"/>
      <c r="M261" s="152" t="s">
        <v>1</v>
      </c>
      <c r="N261" s="153" t="s">
        <v>41</v>
      </c>
      <c r="P261" s="154">
        <f t="shared" si="51"/>
        <v>0</v>
      </c>
      <c r="Q261" s="154">
        <v>0</v>
      </c>
      <c r="R261" s="154">
        <f t="shared" si="52"/>
        <v>0</v>
      </c>
      <c r="S261" s="154">
        <v>0</v>
      </c>
      <c r="T261" s="155">
        <f t="shared" si="53"/>
        <v>0</v>
      </c>
      <c r="AR261" s="156" t="s">
        <v>625</v>
      </c>
      <c r="AT261" s="156" t="s">
        <v>274</v>
      </c>
      <c r="AU261" s="156" t="s">
        <v>88</v>
      </c>
      <c r="AY261" s="17" t="s">
        <v>273</v>
      </c>
      <c r="BE261" s="157">
        <f t="shared" si="54"/>
        <v>0</v>
      </c>
      <c r="BF261" s="157">
        <f t="shared" si="55"/>
        <v>0</v>
      </c>
      <c r="BG261" s="157">
        <f t="shared" si="56"/>
        <v>0</v>
      </c>
      <c r="BH261" s="157">
        <f t="shared" si="57"/>
        <v>0</v>
      </c>
      <c r="BI261" s="157">
        <f t="shared" si="58"/>
        <v>0</v>
      </c>
      <c r="BJ261" s="17" t="s">
        <v>88</v>
      </c>
      <c r="BK261" s="157">
        <f t="shared" si="59"/>
        <v>0</v>
      </c>
      <c r="BL261" s="17" t="s">
        <v>625</v>
      </c>
      <c r="BM261" s="156" t="s">
        <v>1127</v>
      </c>
    </row>
    <row r="262" spans="2:65" s="1" customFormat="1" ht="24.2" customHeight="1">
      <c r="B262" s="143"/>
      <c r="C262" s="144" t="s">
        <v>715</v>
      </c>
      <c r="D262" s="144" t="s">
        <v>274</v>
      </c>
      <c r="E262" s="145" t="s">
        <v>2730</v>
      </c>
      <c r="F262" s="146" t="s">
        <v>2731</v>
      </c>
      <c r="G262" s="147" t="s">
        <v>318</v>
      </c>
      <c r="H262" s="148">
        <v>50</v>
      </c>
      <c r="I262" s="149"/>
      <c r="J262" s="150">
        <f t="shared" si="50"/>
        <v>0</v>
      </c>
      <c r="K262" s="151"/>
      <c r="L262" s="32"/>
      <c r="M262" s="152" t="s">
        <v>1</v>
      </c>
      <c r="N262" s="153" t="s">
        <v>41</v>
      </c>
      <c r="P262" s="154">
        <f t="shared" si="51"/>
        <v>0</v>
      </c>
      <c r="Q262" s="154">
        <v>0</v>
      </c>
      <c r="R262" s="154">
        <f t="shared" si="52"/>
        <v>0</v>
      </c>
      <c r="S262" s="154">
        <v>0</v>
      </c>
      <c r="T262" s="155">
        <f t="shared" si="53"/>
        <v>0</v>
      </c>
      <c r="AR262" s="156" t="s">
        <v>625</v>
      </c>
      <c r="AT262" s="156" t="s">
        <v>274</v>
      </c>
      <c r="AU262" s="156" t="s">
        <v>88</v>
      </c>
      <c r="AY262" s="17" t="s">
        <v>273</v>
      </c>
      <c r="BE262" s="157">
        <f t="shared" si="54"/>
        <v>0</v>
      </c>
      <c r="BF262" s="157">
        <f t="shared" si="55"/>
        <v>0</v>
      </c>
      <c r="BG262" s="157">
        <f t="shared" si="56"/>
        <v>0</v>
      </c>
      <c r="BH262" s="157">
        <f t="shared" si="57"/>
        <v>0</v>
      </c>
      <c r="BI262" s="157">
        <f t="shared" si="58"/>
        <v>0</v>
      </c>
      <c r="BJ262" s="17" t="s">
        <v>88</v>
      </c>
      <c r="BK262" s="157">
        <f t="shared" si="59"/>
        <v>0</v>
      </c>
      <c r="BL262" s="17" t="s">
        <v>625</v>
      </c>
      <c r="BM262" s="156" t="s">
        <v>1136</v>
      </c>
    </row>
    <row r="263" spans="2:65" s="1" customFormat="1" ht="24.2" customHeight="1">
      <c r="B263" s="143"/>
      <c r="C263" s="144" t="s">
        <v>721</v>
      </c>
      <c r="D263" s="144" t="s">
        <v>274</v>
      </c>
      <c r="E263" s="145" t="s">
        <v>2732</v>
      </c>
      <c r="F263" s="146" t="s">
        <v>2733</v>
      </c>
      <c r="G263" s="147" t="s">
        <v>318</v>
      </c>
      <c r="H263" s="148">
        <v>25</v>
      </c>
      <c r="I263" s="149"/>
      <c r="J263" s="150">
        <f t="shared" si="50"/>
        <v>0</v>
      </c>
      <c r="K263" s="151"/>
      <c r="L263" s="32"/>
      <c r="M263" s="152" t="s">
        <v>1</v>
      </c>
      <c r="N263" s="153" t="s">
        <v>41</v>
      </c>
      <c r="P263" s="154">
        <f t="shared" si="51"/>
        <v>0</v>
      </c>
      <c r="Q263" s="154">
        <v>0</v>
      </c>
      <c r="R263" s="154">
        <f t="shared" si="52"/>
        <v>0</v>
      </c>
      <c r="S263" s="154">
        <v>0</v>
      </c>
      <c r="T263" s="155">
        <f t="shared" si="53"/>
        <v>0</v>
      </c>
      <c r="AR263" s="156" t="s">
        <v>625</v>
      </c>
      <c r="AT263" s="156" t="s">
        <v>274</v>
      </c>
      <c r="AU263" s="156" t="s">
        <v>88</v>
      </c>
      <c r="AY263" s="17" t="s">
        <v>273</v>
      </c>
      <c r="BE263" s="157">
        <f t="shared" si="54"/>
        <v>0</v>
      </c>
      <c r="BF263" s="157">
        <f t="shared" si="55"/>
        <v>0</v>
      </c>
      <c r="BG263" s="157">
        <f t="shared" si="56"/>
        <v>0</v>
      </c>
      <c r="BH263" s="157">
        <f t="shared" si="57"/>
        <v>0</v>
      </c>
      <c r="BI263" s="157">
        <f t="shared" si="58"/>
        <v>0</v>
      </c>
      <c r="BJ263" s="17" t="s">
        <v>88</v>
      </c>
      <c r="BK263" s="157">
        <f t="shared" si="59"/>
        <v>0</v>
      </c>
      <c r="BL263" s="17" t="s">
        <v>625</v>
      </c>
      <c r="BM263" s="156" t="s">
        <v>1147</v>
      </c>
    </row>
    <row r="264" spans="2:65" s="11" customFormat="1" ht="22.9" customHeight="1">
      <c r="B264" s="133"/>
      <c r="D264" s="134" t="s">
        <v>74</v>
      </c>
      <c r="E264" s="172" t="s">
        <v>2695</v>
      </c>
      <c r="F264" s="172" t="s">
        <v>2696</v>
      </c>
      <c r="I264" s="136"/>
      <c r="J264" s="173">
        <f>BK264</f>
        <v>0</v>
      </c>
      <c r="L264" s="133"/>
      <c r="M264" s="138"/>
      <c r="P264" s="139">
        <f>SUM(P265:P266)</f>
        <v>0</v>
      </c>
      <c r="R264" s="139">
        <f>SUM(R265:R266)</f>
        <v>0</v>
      </c>
      <c r="T264" s="140">
        <f>SUM(T265:T266)</f>
        <v>0</v>
      </c>
      <c r="AR264" s="134" t="s">
        <v>82</v>
      </c>
      <c r="AT264" s="141" t="s">
        <v>74</v>
      </c>
      <c r="AU264" s="141" t="s">
        <v>82</v>
      </c>
      <c r="AY264" s="134" t="s">
        <v>273</v>
      </c>
      <c r="BK264" s="142">
        <f>SUM(BK265:BK266)</f>
        <v>0</v>
      </c>
    </row>
    <row r="265" spans="2:65" s="1" customFormat="1" ht="21.75" customHeight="1">
      <c r="B265" s="143"/>
      <c r="C265" s="144" t="s">
        <v>726</v>
      </c>
      <c r="D265" s="144" t="s">
        <v>274</v>
      </c>
      <c r="E265" s="145" t="s">
        <v>2734</v>
      </c>
      <c r="F265" s="146" t="s">
        <v>2698</v>
      </c>
      <c r="G265" s="147" t="s">
        <v>318</v>
      </c>
      <c r="H265" s="148">
        <v>15</v>
      </c>
      <c r="I265" s="149"/>
      <c r="J265" s="150">
        <f>ROUND(I265*H265,2)</f>
        <v>0</v>
      </c>
      <c r="K265" s="151"/>
      <c r="L265" s="32"/>
      <c r="M265" s="152" t="s">
        <v>1</v>
      </c>
      <c r="N265" s="153" t="s">
        <v>41</v>
      </c>
      <c r="P265" s="154">
        <f>O265*H265</f>
        <v>0</v>
      </c>
      <c r="Q265" s="154">
        <v>0</v>
      </c>
      <c r="R265" s="154">
        <f>Q265*H265</f>
        <v>0</v>
      </c>
      <c r="S265" s="154">
        <v>0</v>
      </c>
      <c r="T265" s="155">
        <f>S265*H265</f>
        <v>0</v>
      </c>
      <c r="AR265" s="156" t="s">
        <v>625</v>
      </c>
      <c r="AT265" s="156" t="s">
        <v>274</v>
      </c>
      <c r="AU265" s="156" t="s">
        <v>88</v>
      </c>
      <c r="AY265" s="17" t="s">
        <v>273</v>
      </c>
      <c r="BE265" s="157">
        <f>IF(N265="základná",J265,0)</f>
        <v>0</v>
      </c>
      <c r="BF265" s="157">
        <f>IF(N265="znížená",J265,0)</f>
        <v>0</v>
      </c>
      <c r="BG265" s="157">
        <f>IF(N265="zákl. prenesená",J265,0)</f>
        <v>0</v>
      </c>
      <c r="BH265" s="157">
        <f>IF(N265="zníž. prenesená",J265,0)</f>
        <v>0</v>
      </c>
      <c r="BI265" s="157">
        <f>IF(N265="nulová",J265,0)</f>
        <v>0</v>
      </c>
      <c r="BJ265" s="17" t="s">
        <v>88</v>
      </c>
      <c r="BK265" s="157">
        <f>ROUND(I265*H265,2)</f>
        <v>0</v>
      </c>
      <c r="BL265" s="17" t="s">
        <v>625</v>
      </c>
      <c r="BM265" s="156" t="s">
        <v>1157</v>
      </c>
    </row>
    <row r="266" spans="2:65" s="1" customFormat="1" ht="16.5" customHeight="1">
      <c r="B266" s="143"/>
      <c r="C266" s="144" t="s">
        <v>731</v>
      </c>
      <c r="D266" s="144" t="s">
        <v>274</v>
      </c>
      <c r="E266" s="145" t="s">
        <v>2735</v>
      </c>
      <c r="F266" s="146" t="s">
        <v>2700</v>
      </c>
      <c r="G266" s="147" t="s">
        <v>318</v>
      </c>
      <c r="H266" s="148">
        <v>2</v>
      </c>
      <c r="I266" s="149"/>
      <c r="J266" s="150">
        <f>ROUND(I266*H266,2)</f>
        <v>0</v>
      </c>
      <c r="K266" s="151"/>
      <c r="L266" s="32"/>
      <c r="M266" s="152" t="s">
        <v>1</v>
      </c>
      <c r="N266" s="153" t="s">
        <v>41</v>
      </c>
      <c r="P266" s="154">
        <f>O266*H266</f>
        <v>0</v>
      </c>
      <c r="Q266" s="154">
        <v>0</v>
      </c>
      <c r="R266" s="154">
        <f>Q266*H266</f>
        <v>0</v>
      </c>
      <c r="S266" s="154">
        <v>0</v>
      </c>
      <c r="T266" s="155">
        <f>S266*H266</f>
        <v>0</v>
      </c>
      <c r="AR266" s="156" t="s">
        <v>625</v>
      </c>
      <c r="AT266" s="156" t="s">
        <v>274</v>
      </c>
      <c r="AU266" s="156" t="s">
        <v>88</v>
      </c>
      <c r="AY266" s="17" t="s">
        <v>273</v>
      </c>
      <c r="BE266" s="157">
        <f>IF(N266="základná",J266,0)</f>
        <v>0</v>
      </c>
      <c r="BF266" s="157">
        <f>IF(N266="znížená",J266,0)</f>
        <v>0</v>
      </c>
      <c r="BG266" s="157">
        <f>IF(N266="zákl. prenesená",J266,0)</f>
        <v>0</v>
      </c>
      <c r="BH266" s="157">
        <f>IF(N266="zníž. prenesená",J266,0)</f>
        <v>0</v>
      </c>
      <c r="BI266" s="157">
        <f>IF(N266="nulová",J266,0)</f>
        <v>0</v>
      </c>
      <c r="BJ266" s="17" t="s">
        <v>88</v>
      </c>
      <c r="BK266" s="157">
        <f>ROUND(I266*H266,2)</f>
        <v>0</v>
      </c>
      <c r="BL266" s="17" t="s">
        <v>625</v>
      </c>
      <c r="BM266" s="156" t="s">
        <v>1166</v>
      </c>
    </row>
    <row r="267" spans="2:65" s="11" customFormat="1" ht="22.9" customHeight="1">
      <c r="B267" s="133"/>
      <c r="D267" s="134" t="s">
        <v>74</v>
      </c>
      <c r="E267" s="172" t="s">
        <v>2701</v>
      </c>
      <c r="F267" s="172" t="s">
        <v>2702</v>
      </c>
      <c r="I267" s="136"/>
      <c r="J267" s="173">
        <f>BK267</f>
        <v>0</v>
      </c>
      <c r="L267" s="133"/>
      <c r="M267" s="138"/>
      <c r="P267" s="139">
        <v>0</v>
      </c>
      <c r="R267" s="139">
        <v>0</v>
      </c>
      <c r="T267" s="140">
        <v>0</v>
      </c>
      <c r="AR267" s="134" t="s">
        <v>82</v>
      </c>
      <c r="AT267" s="141" t="s">
        <v>74</v>
      </c>
      <c r="AU267" s="141" t="s">
        <v>82</v>
      </c>
      <c r="AY267" s="134" t="s">
        <v>273</v>
      </c>
      <c r="BK267" s="142">
        <v>0</v>
      </c>
    </row>
    <row r="268" spans="2:65" s="11" customFormat="1" ht="22.9" customHeight="1">
      <c r="B268" s="133"/>
      <c r="D268" s="134" t="s">
        <v>74</v>
      </c>
      <c r="E268" s="172" t="s">
        <v>2703</v>
      </c>
      <c r="F268" s="172" t="s">
        <v>2704</v>
      </c>
      <c r="I268" s="136"/>
      <c r="J268" s="173">
        <f>BK268</f>
        <v>0</v>
      </c>
      <c r="L268" s="133"/>
      <c r="M268" s="138"/>
      <c r="P268" s="139">
        <f>SUM(P269:P273)</f>
        <v>0</v>
      </c>
      <c r="R268" s="139">
        <f>SUM(R269:R273)</f>
        <v>0</v>
      </c>
      <c r="T268" s="140">
        <f>SUM(T269:T273)</f>
        <v>0</v>
      </c>
      <c r="AR268" s="134" t="s">
        <v>82</v>
      </c>
      <c r="AT268" s="141" t="s">
        <v>74</v>
      </c>
      <c r="AU268" s="141" t="s">
        <v>82</v>
      </c>
      <c r="AY268" s="134" t="s">
        <v>273</v>
      </c>
      <c r="BK268" s="142">
        <f>SUM(BK269:BK273)</f>
        <v>0</v>
      </c>
    </row>
    <row r="269" spans="2:65" s="1" customFormat="1" ht="16.5" customHeight="1">
      <c r="B269" s="143"/>
      <c r="C269" s="144" t="s">
        <v>735</v>
      </c>
      <c r="D269" s="144" t="s">
        <v>274</v>
      </c>
      <c r="E269" s="145" t="s">
        <v>2736</v>
      </c>
      <c r="F269" s="146" t="s">
        <v>2706</v>
      </c>
      <c r="G269" s="147" t="s">
        <v>344</v>
      </c>
      <c r="H269" s="148">
        <v>100</v>
      </c>
      <c r="I269" s="149"/>
      <c r="J269" s="150">
        <f>ROUND(I269*H269,2)</f>
        <v>0</v>
      </c>
      <c r="K269" s="151"/>
      <c r="L269" s="32"/>
      <c r="M269" s="152" t="s">
        <v>1</v>
      </c>
      <c r="N269" s="153" t="s">
        <v>41</v>
      </c>
      <c r="P269" s="154">
        <f>O269*H269</f>
        <v>0</v>
      </c>
      <c r="Q269" s="154">
        <v>0</v>
      </c>
      <c r="R269" s="154">
        <f>Q269*H269</f>
        <v>0</v>
      </c>
      <c r="S269" s="154">
        <v>0</v>
      </c>
      <c r="T269" s="155">
        <f>S269*H269</f>
        <v>0</v>
      </c>
      <c r="AR269" s="156" t="s">
        <v>625</v>
      </c>
      <c r="AT269" s="156" t="s">
        <v>274</v>
      </c>
      <c r="AU269" s="156" t="s">
        <v>88</v>
      </c>
      <c r="AY269" s="17" t="s">
        <v>273</v>
      </c>
      <c r="BE269" s="157">
        <f>IF(N269="základná",J269,0)</f>
        <v>0</v>
      </c>
      <c r="BF269" s="157">
        <f>IF(N269="znížená",J269,0)</f>
        <v>0</v>
      </c>
      <c r="BG269" s="157">
        <f>IF(N269="zákl. prenesená",J269,0)</f>
        <v>0</v>
      </c>
      <c r="BH269" s="157">
        <f>IF(N269="zníž. prenesená",J269,0)</f>
        <v>0</v>
      </c>
      <c r="BI269" s="157">
        <f>IF(N269="nulová",J269,0)</f>
        <v>0</v>
      </c>
      <c r="BJ269" s="17" t="s">
        <v>88</v>
      </c>
      <c r="BK269" s="157">
        <f>ROUND(I269*H269,2)</f>
        <v>0</v>
      </c>
      <c r="BL269" s="17" t="s">
        <v>625</v>
      </c>
      <c r="BM269" s="156" t="s">
        <v>1176</v>
      </c>
    </row>
    <row r="270" spans="2:65" s="1" customFormat="1" ht="16.5" customHeight="1">
      <c r="B270" s="143"/>
      <c r="C270" s="144" t="s">
        <v>740</v>
      </c>
      <c r="D270" s="144" t="s">
        <v>274</v>
      </c>
      <c r="E270" s="145" t="s">
        <v>2737</v>
      </c>
      <c r="F270" s="146" t="s">
        <v>2708</v>
      </c>
      <c r="G270" s="147" t="s">
        <v>318</v>
      </c>
      <c r="H270" s="148">
        <v>66.667000000000002</v>
      </c>
      <c r="I270" s="149"/>
      <c r="J270" s="150">
        <f>ROUND(I270*H270,2)</f>
        <v>0</v>
      </c>
      <c r="K270" s="151"/>
      <c r="L270" s="32"/>
      <c r="M270" s="152" t="s">
        <v>1</v>
      </c>
      <c r="N270" s="153" t="s">
        <v>41</v>
      </c>
      <c r="P270" s="154">
        <f>O270*H270</f>
        <v>0</v>
      </c>
      <c r="Q270" s="154">
        <v>0</v>
      </c>
      <c r="R270" s="154">
        <f>Q270*H270</f>
        <v>0</v>
      </c>
      <c r="S270" s="154">
        <v>0</v>
      </c>
      <c r="T270" s="155">
        <f>S270*H270</f>
        <v>0</v>
      </c>
      <c r="AR270" s="156" t="s">
        <v>625</v>
      </c>
      <c r="AT270" s="156" t="s">
        <v>274</v>
      </c>
      <c r="AU270" s="156" t="s">
        <v>88</v>
      </c>
      <c r="AY270" s="17" t="s">
        <v>273</v>
      </c>
      <c r="BE270" s="157">
        <f>IF(N270="základná",J270,0)</f>
        <v>0</v>
      </c>
      <c r="BF270" s="157">
        <f>IF(N270="znížená",J270,0)</f>
        <v>0</v>
      </c>
      <c r="BG270" s="157">
        <f>IF(N270="zákl. prenesená",J270,0)</f>
        <v>0</v>
      </c>
      <c r="BH270" s="157">
        <f>IF(N270="zníž. prenesená",J270,0)</f>
        <v>0</v>
      </c>
      <c r="BI270" s="157">
        <f>IF(N270="nulová",J270,0)</f>
        <v>0</v>
      </c>
      <c r="BJ270" s="17" t="s">
        <v>88</v>
      </c>
      <c r="BK270" s="157">
        <f>ROUND(I270*H270,2)</f>
        <v>0</v>
      </c>
      <c r="BL270" s="17" t="s">
        <v>625</v>
      </c>
      <c r="BM270" s="156" t="s">
        <v>1186</v>
      </c>
    </row>
    <row r="271" spans="2:65" s="1" customFormat="1" ht="16.5" customHeight="1">
      <c r="B271" s="143"/>
      <c r="C271" s="144" t="s">
        <v>744</v>
      </c>
      <c r="D271" s="144" t="s">
        <v>274</v>
      </c>
      <c r="E271" s="145" t="s">
        <v>2738</v>
      </c>
      <c r="F271" s="146" t="s">
        <v>2710</v>
      </c>
      <c r="G271" s="147" t="s">
        <v>318</v>
      </c>
      <c r="H271" s="148">
        <v>10</v>
      </c>
      <c r="I271" s="149"/>
      <c r="J271" s="150">
        <f>ROUND(I271*H271,2)</f>
        <v>0</v>
      </c>
      <c r="K271" s="151"/>
      <c r="L271" s="32"/>
      <c r="M271" s="152" t="s">
        <v>1</v>
      </c>
      <c r="N271" s="153" t="s">
        <v>41</v>
      </c>
      <c r="P271" s="154">
        <f>O271*H271</f>
        <v>0</v>
      </c>
      <c r="Q271" s="154">
        <v>0</v>
      </c>
      <c r="R271" s="154">
        <f>Q271*H271</f>
        <v>0</v>
      </c>
      <c r="S271" s="154">
        <v>0</v>
      </c>
      <c r="T271" s="155">
        <f>S271*H271</f>
        <v>0</v>
      </c>
      <c r="AR271" s="156" t="s">
        <v>625</v>
      </c>
      <c r="AT271" s="156" t="s">
        <v>274</v>
      </c>
      <c r="AU271" s="156" t="s">
        <v>88</v>
      </c>
      <c r="AY271" s="17" t="s">
        <v>273</v>
      </c>
      <c r="BE271" s="157">
        <f>IF(N271="základná",J271,0)</f>
        <v>0</v>
      </c>
      <c r="BF271" s="157">
        <f>IF(N271="znížená",J271,0)</f>
        <v>0</v>
      </c>
      <c r="BG271" s="157">
        <f>IF(N271="zákl. prenesená",J271,0)</f>
        <v>0</v>
      </c>
      <c r="BH271" s="157">
        <f>IF(N271="zníž. prenesená",J271,0)</f>
        <v>0</v>
      </c>
      <c r="BI271" s="157">
        <f>IF(N271="nulová",J271,0)</f>
        <v>0</v>
      </c>
      <c r="BJ271" s="17" t="s">
        <v>88</v>
      </c>
      <c r="BK271" s="157">
        <f>ROUND(I271*H271,2)</f>
        <v>0</v>
      </c>
      <c r="BL271" s="17" t="s">
        <v>625</v>
      </c>
      <c r="BM271" s="156" t="s">
        <v>1198</v>
      </c>
    </row>
    <row r="272" spans="2:65" s="1" customFormat="1" ht="16.5" customHeight="1">
      <c r="B272" s="143"/>
      <c r="C272" s="144" t="s">
        <v>753</v>
      </c>
      <c r="D272" s="144" t="s">
        <v>274</v>
      </c>
      <c r="E272" s="145" t="s">
        <v>2739</v>
      </c>
      <c r="F272" s="146" t="s">
        <v>2712</v>
      </c>
      <c r="G272" s="147" t="s">
        <v>318</v>
      </c>
      <c r="H272" s="148">
        <v>100</v>
      </c>
      <c r="I272" s="149"/>
      <c r="J272" s="150">
        <f>ROUND(I272*H272,2)</f>
        <v>0</v>
      </c>
      <c r="K272" s="151"/>
      <c r="L272" s="32"/>
      <c r="M272" s="152" t="s">
        <v>1</v>
      </c>
      <c r="N272" s="153" t="s">
        <v>41</v>
      </c>
      <c r="P272" s="154">
        <f>O272*H272</f>
        <v>0</v>
      </c>
      <c r="Q272" s="154">
        <v>0</v>
      </c>
      <c r="R272" s="154">
        <f>Q272*H272</f>
        <v>0</v>
      </c>
      <c r="S272" s="154">
        <v>0</v>
      </c>
      <c r="T272" s="155">
        <f>S272*H272</f>
        <v>0</v>
      </c>
      <c r="AR272" s="156" t="s">
        <v>625</v>
      </c>
      <c r="AT272" s="156" t="s">
        <v>274</v>
      </c>
      <c r="AU272" s="156" t="s">
        <v>88</v>
      </c>
      <c r="AY272" s="17" t="s">
        <v>273</v>
      </c>
      <c r="BE272" s="157">
        <f>IF(N272="základná",J272,0)</f>
        <v>0</v>
      </c>
      <c r="BF272" s="157">
        <f>IF(N272="znížená",J272,0)</f>
        <v>0</v>
      </c>
      <c r="BG272" s="157">
        <f>IF(N272="zákl. prenesená",J272,0)</f>
        <v>0</v>
      </c>
      <c r="BH272" s="157">
        <f>IF(N272="zníž. prenesená",J272,0)</f>
        <v>0</v>
      </c>
      <c r="BI272" s="157">
        <f>IF(N272="nulová",J272,0)</f>
        <v>0</v>
      </c>
      <c r="BJ272" s="17" t="s">
        <v>88</v>
      </c>
      <c r="BK272" s="157">
        <f>ROUND(I272*H272,2)</f>
        <v>0</v>
      </c>
      <c r="BL272" s="17" t="s">
        <v>625</v>
      </c>
      <c r="BM272" s="156" t="s">
        <v>1208</v>
      </c>
    </row>
    <row r="273" spans="2:65" s="1" customFormat="1" ht="16.5" customHeight="1">
      <c r="B273" s="143"/>
      <c r="C273" s="144" t="s">
        <v>758</v>
      </c>
      <c r="D273" s="144" t="s">
        <v>274</v>
      </c>
      <c r="E273" s="145" t="s">
        <v>2740</v>
      </c>
      <c r="F273" s="146" t="s">
        <v>2714</v>
      </c>
      <c r="G273" s="147" t="s">
        <v>318</v>
      </c>
      <c r="H273" s="148">
        <v>100</v>
      </c>
      <c r="I273" s="149"/>
      <c r="J273" s="150">
        <f>ROUND(I273*H273,2)</f>
        <v>0</v>
      </c>
      <c r="K273" s="151"/>
      <c r="L273" s="32"/>
      <c r="M273" s="152" t="s">
        <v>1</v>
      </c>
      <c r="N273" s="153" t="s">
        <v>41</v>
      </c>
      <c r="P273" s="154">
        <f>O273*H273</f>
        <v>0</v>
      </c>
      <c r="Q273" s="154">
        <v>0</v>
      </c>
      <c r="R273" s="154">
        <f>Q273*H273</f>
        <v>0</v>
      </c>
      <c r="S273" s="154">
        <v>0</v>
      </c>
      <c r="T273" s="155">
        <f>S273*H273</f>
        <v>0</v>
      </c>
      <c r="AR273" s="156" t="s">
        <v>625</v>
      </c>
      <c r="AT273" s="156" t="s">
        <v>274</v>
      </c>
      <c r="AU273" s="156" t="s">
        <v>88</v>
      </c>
      <c r="AY273" s="17" t="s">
        <v>273</v>
      </c>
      <c r="BE273" s="157">
        <f>IF(N273="základná",J273,0)</f>
        <v>0</v>
      </c>
      <c r="BF273" s="157">
        <f>IF(N273="znížená",J273,0)</f>
        <v>0</v>
      </c>
      <c r="BG273" s="157">
        <f>IF(N273="zákl. prenesená",J273,0)</f>
        <v>0</v>
      </c>
      <c r="BH273" s="157">
        <f>IF(N273="zníž. prenesená",J273,0)</f>
        <v>0</v>
      </c>
      <c r="BI273" s="157">
        <f>IF(N273="nulová",J273,0)</f>
        <v>0</v>
      </c>
      <c r="BJ273" s="17" t="s">
        <v>88</v>
      </c>
      <c r="BK273" s="157">
        <f>ROUND(I273*H273,2)</f>
        <v>0</v>
      </c>
      <c r="BL273" s="17" t="s">
        <v>625</v>
      </c>
      <c r="BM273" s="156" t="s">
        <v>1218</v>
      </c>
    </row>
    <row r="274" spans="2:65" s="11" customFormat="1" ht="22.9" customHeight="1">
      <c r="B274" s="133"/>
      <c r="D274" s="134" t="s">
        <v>74</v>
      </c>
      <c r="E274" s="172" t="s">
        <v>2715</v>
      </c>
      <c r="F274" s="172" t="s">
        <v>2716</v>
      </c>
      <c r="I274" s="136"/>
      <c r="J274" s="173">
        <f>BK274</f>
        <v>0</v>
      </c>
      <c r="L274" s="133"/>
      <c r="M274" s="138"/>
      <c r="P274" s="139">
        <f>SUM(P275:P290)</f>
        <v>0</v>
      </c>
      <c r="R274" s="139">
        <f>SUM(R275:R290)</f>
        <v>0</v>
      </c>
      <c r="T274" s="140">
        <f>SUM(T275:T290)</f>
        <v>0</v>
      </c>
      <c r="AR274" s="134" t="s">
        <v>82</v>
      </c>
      <c r="AT274" s="141" t="s">
        <v>74</v>
      </c>
      <c r="AU274" s="141" t="s">
        <v>82</v>
      </c>
      <c r="AY274" s="134" t="s">
        <v>273</v>
      </c>
      <c r="BK274" s="142">
        <f>SUM(BK275:BK290)</f>
        <v>0</v>
      </c>
    </row>
    <row r="275" spans="2:65" s="1" customFormat="1" ht="16.5" customHeight="1">
      <c r="B275" s="143"/>
      <c r="C275" s="144" t="s">
        <v>763</v>
      </c>
      <c r="D275" s="144" t="s">
        <v>274</v>
      </c>
      <c r="E275" s="145" t="s">
        <v>2741</v>
      </c>
      <c r="F275" s="146" t="s">
        <v>2742</v>
      </c>
      <c r="G275" s="147" t="s">
        <v>344</v>
      </c>
      <c r="H275" s="148">
        <v>50</v>
      </c>
      <c r="I275" s="149"/>
      <c r="J275" s="150">
        <f t="shared" ref="J275:J290" si="60">ROUND(I275*H275,2)</f>
        <v>0</v>
      </c>
      <c r="K275" s="151"/>
      <c r="L275" s="32"/>
      <c r="M275" s="152" t="s">
        <v>1</v>
      </c>
      <c r="N275" s="153" t="s">
        <v>41</v>
      </c>
      <c r="P275" s="154">
        <f t="shared" ref="P275:P290" si="61">O275*H275</f>
        <v>0</v>
      </c>
      <c r="Q275" s="154">
        <v>0</v>
      </c>
      <c r="R275" s="154">
        <f t="shared" ref="R275:R290" si="62">Q275*H275</f>
        <v>0</v>
      </c>
      <c r="S275" s="154">
        <v>0</v>
      </c>
      <c r="T275" s="155">
        <f t="shared" ref="T275:T290" si="63">S275*H275</f>
        <v>0</v>
      </c>
      <c r="AR275" s="156" t="s">
        <v>625</v>
      </c>
      <c r="AT275" s="156" t="s">
        <v>274</v>
      </c>
      <c r="AU275" s="156" t="s">
        <v>88</v>
      </c>
      <c r="AY275" s="17" t="s">
        <v>273</v>
      </c>
      <c r="BE275" s="157">
        <f t="shared" ref="BE275:BE290" si="64">IF(N275="základná",J275,0)</f>
        <v>0</v>
      </c>
      <c r="BF275" s="157">
        <f t="shared" ref="BF275:BF290" si="65">IF(N275="znížená",J275,0)</f>
        <v>0</v>
      </c>
      <c r="BG275" s="157">
        <f t="shared" ref="BG275:BG290" si="66">IF(N275="zákl. prenesená",J275,0)</f>
        <v>0</v>
      </c>
      <c r="BH275" s="157">
        <f t="shared" ref="BH275:BH290" si="67">IF(N275="zníž. prenesená",J275,0)</f>
        <v>0</v>
      </c>
      <c r="BI275" s="157">
        <f t="shared" ref="BI275:BI290" si="68">IF(N275="nulová",J275,0)</f>
        <v>0</v>
      </c>
      <c r="BJ275" s="17" t="s">
        <v>88</v>
      </c>
      <c r="BK275" s="157">
        <f t="shared" ref="BK275:BK290" si="69">ROUND(I275*H275,2)</f>
        <v>0</v>
      </c>
      <c r="BL275" s="17" t="s">
        <v>625</v>
      </c>
      <c r="BM275" s="156" t="s">
        <v>1230</v>
      </c>
    </row>
    <row r="276" spans="2:65" s="1" customFormat="1" ht="16.5" customHeight="1">
      <c r="B276" s="143"/>
      <c r="C276" s="144" t="s">
        <v>769</v>
      </c>
      <c r="D276" s="144" t="s">
        <v>274</v>
      </c>
      <c r="E276" s="145" t="s">
        <v>2743</v>
      </c>
      <c r="F276" s="146" t="s">
        <v>2744</v>
      </c>
      <c r="G276" s="147" t="s">
        <v>344</v>
      </c>
      <c r="H276" s="148">
        <v>20</v>
      </c>
      <c r="I276" s="149"/>
      <c r="J276" s="150">
        <f t="shared" si="60"/>
        <v>0</v>
      </c>
      <c r="K276" s="151"/>
      <c r="L276" s="32"/>
      <c r="M276" s="152" t="s">
        <v>1</v>
      </c>
      <c r="N276" s="153" t="s">
        <v>41</v>
      </c>
      <c r="P276" s="154">
        <f t="shared" si="61"/>
        <v>0</v>
      </c>
      <c r="Q276" s="154">
        <v>0</v>
      </c>
      <c r="R276" s="154">
        <f t="shared" si="62"/>
        <v>0</v>
      </c>
      <c r="S276" s="154">
        <v>0</v>
      </c>
      <c r="T276" s="155">
        <f t="shared" si="63"/>
        <v>0</v>
      </c>
      <c r="AR276" s="156" t="s">
        <v>625</v>
      </c>
      <c r="AT276" s="156" t="s">
        <v>274</v>
      </c>
      <c r="AU276" s="156" t="s">
        <v>88</v>
      </c>
      <c r="AY276" s="17" t="s">
        <v>273</v>
      </c>
      <c r="BE276" s="157">
        <f t="shared" si="64"/>
        <v>0</v>
      </c>
      <c r="BF276" s="157">
        <f t="shared" si="65"/>
        <v>0</v>
      </c>
      <c r="BG276" s="157">
        <f t="shared" si="66"/>
        <v>0</v>
      </c>
      <c r="BH276" s="157">
        <f t="shared" si="67"/>
        <v>0</v>
      </c>
      <c r="BI276" s="157">
        <f t="shared" si="68"/>
        <v>0</v>
      </c>
      <c r="BJ276" s="17" t="s">
        <v>88</v>
      </c>
      <c r="BK276" s="157">
        <f t="shared" si="69"/>
        <v>0</v>
      </c>
      <c r="BL276" s="17" t="s">
        <v>625</v>
      </c>
      <c r="BM276" s="156" t="s">
        <v>1266</v>
      </c>
    </row>
    <row r="277" spans="2:65" s="1" customFormat="1" ht="16.5" customHeight="1">
      <c r="B277" s="143"/>
      <c r="C277" s="144" t="s">
        <v>775</v>
      </c>
      <c r="D277" s="144" t="s">
        <v>274</v>
      </c>
      <c r="E277" s="145" t="s">
        <v>2745</v>
      </c>
      <c r="F277" s="146" t="s">
        <v>2746</v>
      </c>
      <c r="G277" s="147" t="s">
        <v>344</v>
      </c>
      <c r="H277" s="148">
        <v>20</v>
      </c>
      <c r="I277" s="149"/>
      <c r="J277" s="150">
        <f t="shared" si="60"/>
        <v>0</v>
      </c>
      <c r="K277" s="151"/>
      <c r="L277" s="32"/>
      <c r="M277" s="152" t="s">
        <v>1</v>
      </c>
      <c r="N277" s="153" t="s">
        <v>41</v>
      </c>
      <c r="P277" s="154">
        <f t="shared" si="61"/>
        <v>0</v>
      </c>
      <c r="Q277" s="154">
        <v>0</v>
      </c>
      <c r="R277" s="154">
        <f t="shared" si="62"/>
        <v>0</v>
      </c>
      <c r="S277" s="154">
        <v>0</v>
      </c>
      <c r="T277" s="155">
        <f t="shared" si="63"/>
        <v>0</v>
      </c>
      <c r="AR277" s="156" t="s">
        <v>625</v>
      </c>
      <c r="AT277" s="156" t="s">
        <v>274</v>
      </c>
      <c r="AU277" s="156" t="s">
        <v>88</v>
      </c>
      <c r="AY277" s="17" t="s">
        <v>273</v>
      </c>
      <c r="BE277" s="157">
        <f t="shared" si="64"/>
        <v>0</v>
      </c>
      <c r="BF277" s="157">
        <f t="shared" si="65"/>
        <v>0</v>
      </c>
      <c r="BG277" s="157">
        <f t="shared" si="66"/>
        <v>0</v>
      </c>
      <c r="BH277" s="157">
        <f t="shared" si="67"/>
        <v>0</v>
      </c>
      <c r="BI277" s="157">
        <f t="shared" si="68"/>
        <v>0</v>
      </c>
      <c r="BJ277" s="17" t="s">
        <v>88</v>
      </c>
      <c r="BK277" s="157">
        <f t="shared" si="69"/>
        <v>0</v>
      </c>
      <c r="BL277" s="17" t="s">
        <v>625</v>
      </c>
      <c r="BM277" s="156" t="s">
        <v>1285</v>
      </c>
    </row>
    <row r="278" spans="2:65" s="1" customFormat="1" ht="16.5" customHeight="1">
      <c r="B278" s="143"/>
      <c r="C278" s="144" t="s">
        <v>783</v>
      </c>
      <c r="D278" s="144" t="s">
        <v>274</v>
      </c>
      <c r="E278" s="145" t="s">
        <v>2747</v>
      </c>
      <c r="F278" s="146" t="s">
        <v>2748</v>
      </c>
      <c r="G278" s="147" t="s">
        <v>318</v>
      </c>
      <c r="H278" s="148">
        <v>2</v>
      </c>
      <c r="I278" s="149"/>
      <c r="J278" s="150">
        <f t="shared" si="60"/>
        <v>0</v>
      </c>
      <c r="K278" s="151"/>
      <c r="L278" s="32"/>
      <c r="M278" s="152" t="s">
        <v>1</v>
      </c>
      <c r="N278" s="153" t="s">
        <v>41</v>
      </c>
      <c r="P278" s="154">
        <f t="shared" si="61"/>
        <v>0</v>
      </c>
      <c r="Q278" s="154">
        <v>0</v>
      </c>
      <c r="R278" s="154">
        <f t="shared" si="62"/>
        <v>0</v>
      </c>
      <c r="S278" s="154">
        <v>0</v>
      </c>
      <c r="T278" s="155">
        <f t="shared" si="63"/>
        <v>0</v>
      </c>
      <c r="AR278" s="156" t="s">
        <v>625</v>
      </c>
      <c r="AT278" s="156" t="s">
        <v>274</v>
      </c>
      <c r="AU278" s="156" t="s">
        <v>88</v>
      </c>
      <c r="AY278" s="17" t="s">
        <v>273</v>
      </c>
      <c r="BE278" s="157">
        <f t="shared" si="64"/>
        <v>0</v>
      </c>
      <c r="BF278" s="157">
        <f t="shared" si="65"/>
        <v>0</v>
      </c>
      <c r="BG278" s="157">
        <f t="shared" si="66"/>
        <v>0</v>
      </c>
      <c r="BH278" s="157">
        <f t="shared" si="67"/>
        <v>0</v>
      </c>
      <c r="BI278" s="157">
        <f t="shared" si="68"/>
        <v>0</v>
      </c>
      <c r="BJ278" s="17" t="s">
        <v>88</v>
      </c>
      <c r="BK278" s="157">
        <f t="shared" si="69"/>
        <v>0</v>
      </c>
      <c r="BL278" s="17" t="s">
        <v>625</v>
      </c>
      <c r="BM278" s="156" t="s">
        <v>1303</v>
      </c>
    </row>
    <row r="279" spans="2:65" s="1" customFormat="1" ht="16.5" customHeight="1">
      <c r="B279" s="143"/>
      <c r="C279" s="144" t="s">
        <v>787</v>
      </c>
      <c r="D279" s="144" t="s">
        <v>274</v>
      </c>
      <c r="E279" s="145" t="s">
        <v>2749</v>
      </c>
      <c r="F279" s="146" t="s">
        <v>2750</v>
      </c>
      <c r="G279" s="147" t="s">
        <v>318</v>
      </c>
      <c r="H279" s="148">
        <v>10</v>
      </c>
      <c r="I279" s="149"/>
      <c r="J279" s="150">
        <f t="shared" si="60"/>
        <v>0</v>
      </c>
      <c r="K279" s="151"/>
      <c r="L279" s="32"/>
      <c r="M279" s="152" t="s">
        <v>1</v>
      </c>
      <c r="N279" s="153" t="s">
        <v>41</v>
      </c>
      <c r="P279" s="154">
        <f t="shared" si="61"/>
        <v>0</v>
      </c>
      <c r="Q279" s="154">
        <v>0</v>
      </c>
      <c r="R279" s="154">
        <f t="shared" si="62"/>
        <v>0</v>
      </c>
      <c r="S279" s="154">
        <v>0</v>
      </c>
      <c r="T279" s="155">
        <f t="shared" si="63"/>
        <v>0</v>
      </c>
      <c r="AR279" s="156" t="s">
        <v>625</v>
      </c>
      <c r="AT279" s="156" t="s">
        <v>274</v>
      </c>
      <c r="AU279" s="156" t="s">
        <v>88</v>
      </c>
      <c r="AY279" s="17" t="s">
        <v>273</v>
      </c>
      <c r="BE279" s="157">
        <f t="shared" si="64"/>
        <v>0</v>
      </c>
      <c r="BF279" s="157">
        <f t="shared" si="65"/>
        <v>0</v>
      </c>
      <c r="BG279" s="157">
        <f t="shared" si="66"/>
        <v>0</v>
      </c>
      <c r="BH279" s="157">
        <f t="shared" si="67"/>
        <v>0</v>
      </c>
      <c r="BI279" s="157">
        <f t="shared" si="68"/>
        <v>0</v>
      </c>
      <c r="BJ279" s="17" t="s">
        <v>88</v>
      </c>
      <c r="BK279" s="157">
        <f t="shared" si="69"/>
        <v>0</v>
      </c>
      <c r="BL279" s="17" t="s">
        <v>625</v>
      </c>
      <c r="BM279" s="156" t="s">
        <v>1319</v>
      </c>
    </row>
    <row r="280" spans="2:65" s="1" customFormat="1" ht="16.5" customHeight="1">
      <c r="B280" s="143"/>
      <c r="C280" s="144" t="s">
        <v>791</v>
      </c>
      <c r="D280" s="144" t="s">
        <v>274</v>
      </c>
      <c r="E280" s="145" t="s">
        <v>2751</v>
      </c>
      <c r="F280" s="146" t="s">
        <v>2752</v>
      </c>
      <c r="G280" s="147" t="s">
        <v>318</v>
      </c>
      <c r="H280" s="148">
        <v>5</v>
      </c>
      <c r="I280" s="149"/>
      <c r="J280" s="150">
        <f t="shared" si="60"/>
        <v>0</v>
      </c>
      <c r="K280" s="151"/>
      <c r="L280" s="32"/>
      <c r="M280" s="152" t="s">
        <v>1</v>
      </c>
      <c r="N280" s="153" t="s">
        <v>41</v>
      </c>
      <c r="P280" s="154">
        <f t="shared" si="61"/>
        <v>0</v>
      </c>
      <c r="Q280" s="154">
        <v>0</v>
      </c>
      <c r="R280" s="154">
        <f t="shared" si="62"/>
        <v>0</v>
      </c>
      <c r="S280" s="154">
        <v>0</v>
      </c>
      <c r="T280" s="155">
        <f t="shared" si="63"/>
        <v>0</v>
      </c>
      <c r="AR280" s="156" t="s">
        <v>625</v>
      </c>
      <c r="AT280" s="156" t="s">
        <v>274</v>
      </c>
      <c r="AU280" s="156" t="s">
        <v>88</v>
      </c>
      <c r="AY280" s="17" t="s">
        <v>273</v>
      </c>
      <c r="BE280" s="157">
        <f t="shared" si="64"/>
        <v>0</v>
      </c>
      <c r="BF280" s="157">
        <f t="shared" si="65"/>
        <v>0</v>
      </c>
      <c r="BG280" s="157">
        <f t="shared" si="66"/>
        <v>0</v>
      </c>
      <c r="BH280" s="157">
        <f t="shared" si="67"/>
        <v>0</v>
      </c>
      <c r="BI280" s="157">
        <f t="shared" si="68"/>
        <v>0</v>
      </c>
      <c r="BJ280" s="17" t="s">
        <v>88</v>
      </c>
      <c r="BK280" s="157">
        <f t="shared" si="69"/>
        <v>0</v>
      </c>
      <c r="BL280" s="17" t="s">
        <v>625</v>
      </c>
      <c r="BM280" s="156" t="s">
        <v>1336</v>
      </c>
    </row>
    <row r="281" spans="2:65" s="1" customFormat="1" ht="16.5" customHeight="1">
      <c r="B281" s="143"/>
      <c r="C281" s="144" t="s">
        <v>798</v>
      </c>
      <c r="D281" s="144" t="s">
        <v>274</v>
      </c>
      <c r="E281" s="145" t="s">
        <v>2753</v>
      </c>
      <c r="F281" s="146" t="s">
        <v>2754</v>
      </c>
      <c r="G281" s="147" t="s">
        <v>318</v>
      </c>
      <c r="H281" s="148">
        <v>15</v>
      </c>
      <c r="I281" s="149"/>
      <c r="J281" s="150">
        <f t="shared" si="60"/>
        <v>0</v>
      </c>
      <c r="K281" s="151"/>
      <c r="L281" s="32"/>
      <c r="M281" s="152" t="s">
        <v>1</v>
      </c>
      <c r="N281" s="153" t="s">
        <v>41</v>
      </c>
      <c r="P281" s="154">
        <f t="shared" si="61"/>
        <v>0</v>
      </c>
      <c r="Q281" s="154">
        <v>0</v>
      </c>
      <c r="R281" s="154">
        <f t="shared" si="62"/>
        <v>0</v>
      </c>
      <c r="S281" s="154">
        <v>0</v>
      </c>
      <c r="T281" s="155">
        <f t="shared" si="63"/>
        <v>0</v>
      </c>
      <c r="AR281" s="156" t="s">
        <v>625</v>
      </c>
      <c r="AT281" s="156" t="s">
        <v>274</v>
      </c>
      <c r="AU281" s="156" t="s">
        <v>88</v>
      </c>
      <c r="AY281" s="17" t="s">
        <v>273</v>
      </c>
      <c r="BE281" s="157">
        <f t="shared" si="64"/>
        <v>0</v>
      </c>
      <c r="BF281" s="157">
        <f t="shared" si="65"/>
        <v>0</v>
      </c>
      <c r="BG281" s="157">
        <f t="shared" si="66"/>
        <v>0</v>
      </c>
      <c r="BH281" s="157">
        <f t="shared" si="67"/>
        <v>0</v>
      </c>
      <c r="BI281" s="157">
        <f t="shared" si="68"/>
        <v>0</v>
      </c>
      <c r="BJ281" s="17" t="s">
        <v>88</v>
      </c>
      <c r="BK281" s="157">
        <f t="shared" si="69"/>
        <v>0</v>
      </c>
      <c r="BL281" s="17" t="s">
        <v>625</v>
      </c>
      <c r="BM281" s="156" t="s">
        <v>1360</v>
      </c>
    </row>
    <row r="282" spans="2:65" s="1" customFormat="1" ht="16.5" customHeight="1">
      <c r="B282" s="143"/>
      <c r="C282" s="144" t="s">
        <v>480</v>
      </c>
      <c r="D282" s="144" t="s">
        <v>274</v>
      </c>
      <c r="E282" s="145" t="s">
        <v>2755</v>
      </c>
      <c r="F282" s="146" t="s">
        <v>2756</v>
      </c>
      <c r="G282" s="147" t="s">
        <v>344</v>
      </c>
      <c r="H282" s="148">
        <v>200</v>
      </c>
      <c r="I282" s="149"/>
      <c r="J282" s="150">
        <f t="shared" si="60"/>
        <v>0</v>
      </c>
      <c r="K282" s="151"/>
      <c r="L282" s="32"/>
      <c r="M282" s="152" t="s">
        <v>1</v>
      </c>
      <c r="N282" s="153" t="s">
        <v>41</v>
      </c>
      <c r="P282" s="154">
        <f t="shared" si="61"/>
        <v>0</v>
      </c>
      <c r="Q282" s="154">
        <v>0</v>
      </c>
      <c r="R282" s="154">
        <f t="shared" si="62"/>
        <v>0</v>
      </c>
      <c r="S282" s="154">
        <v>0</v>
      </c>
      <c r="T282" s="155">
        <f t="shared" si="63"/>
        <v>0</v>
      </c>
      <c r="AR282" s="156" t="s">
        <v>625</v>
      </c>
      <c r="AT282" s="156" t="s">
        <v>274</v>
      </c>
      <c r="AU282" s="156" t="s">
        <v>88</v>
      </c>
      <c r="AY282" s="17" t="s">
        <v>273</v>
      </c>
      <c r="BE282" s="157">
        <f t="shared" si="64"/>
        <v>0</v>
      </c>
      <c r="BF282" s="157">
        <f t="shared" si="65"/>
        <v>0</v>
      </c>
      <c r="BG282" s="157">
        <f t="shared" si="66"/>
        <v>0</v>
      </c>
      <c r="BH282" s="157">
        <f t="shared" si="67"/>
        <v>0</v>
      </c>
      <c r="BI282" s="157">
        <f t="shared" si="68"/>
        <v>0</v>
      </c>
      <c r="BJ282" s="17" t="s">
        <v>88</v>
      </c>
      <c r="BK282" s="157">
        <f t="shared" si="69"/>
        <v>0</v>
      </c>
      <c r="BL282" s="17" t="s">
        <v>625</v>
      </c>
      <c r="BM282" s="156" t="s">
        <v>1389</v>
      </c>
    </row>
    <row r="283" spans="2:65" s="1" customFormat="1" ht="16.5" customHeight="1">
      <c r="B283" s="143"/>
      <c r="C283" s="144" t="s">
        <v>802</v>
      </c>
      <c r="D283" s="144" t="s">
        <v>274</v>
      </c>
      <c r="E283" s="145" t="s">
        <v>2757</v>
      </c>
      <c r="F283" s="146" t="s">
        <v>2758</v>
      </c>
      <c r="G283" s="147" t="s">
        <v>318</v>
      </c>
      <c r="H283" s="148">
        <v>100</v>
      </c>
      <c r="I283" s="149"/>
      <c r="J283" s="150">
        <f t="shared" si="60"/>
        <v>0</v>
      </c>
      <c r="K283" s="151"/>
      <c r="L283" s="32"/>
      <c r="M283" s="152" t="s">
        <v>1</v>
      </c>
      <c r="N283" s="153" t="s">
        <v>41</v>
      </c>
      <c r="P283" s="154">
        <f t="shared" si="61"/>
        <v>0</v>
      </c>
      <c r="Q283" s="154">
        <v>0</v>
      </c>
      <c r="R283" s="154">
        <f t="shared" si="62"/>
        <v>0</v>
      </c>
      <c r="S283" s="154">
        <v>0</v>
      </c>
      <c r="T283" s="155">
        <f t="shared" si="63"/>
        <v>0</v>
      </c>
      <c r="AR283" s="156" t="s">
        <v>625</v>
      </c>
      <c r="AT283" s="156" t="s">
        <v>274</v>
      </c>
      <c r="AU283" s="156" t="s">
        <v>88</v>
      </c>
      <c r="AY283" s="17" t="s">
        <v>273</v>
      </c>
      <c r="BE283" s="157">
        <f t="shared" si="64"/>
        <v>0</v>
      </c>
      <c r="BF283" s="157">
        <f t="shared" si="65"/>
        <v>0</v>
      </c>
      <c r="BG283" s="157">
        <f t="shared" si="66"/>
        <v>0</v>
      </c>
      <c r="BH283" s="157">
        <f t="shared" si="67"/>
        <v>0</v>
      </c>
      <c r="BI283" s="157">
        <f t="shared" si="68"/>
        <v>0</v>
      </c>
      <c r="BJ283" s="17" t="s">
        <v>88</v>
      </c>
      <c r="BK283" s="157">
        <f t="shared" si="69"/>
        <v>0</v>
      </c>
      <c r="BL283" s="17" t="s">
        <v>625</v>
      </c>
      <c r="BM283" s="156" t="s">
        <v>1407</v>
      </c>
    </row>
    <row r="284" spans="2:65" s="1" customFormat="1" ht="16.5" customHeight="1">
      <c r="B284" s="143"/>
      <c r="C284" s="144" t="s">
        <v>804</v>
      </c>
      <c r="D284" s="144" t="s">
        <v>274</v>
      </c>
      <c r="E284" s="145" t="s">
        <v>2759</v>
      </c>
      <c r="F284" s="146" t="s">
        <v>2760</v>
      </c>
      <c r="G284" s="147" t="s">
        <v>318</v>
      </c>
      <c r="H284" s="148">
        <v>10</v>
      </c>
      <c r="I284" s="149"/>
      <c r="J284" s="150">
        <f t="shared" si="60"/>
        <v>0</v>
      </c>
      <c r="K284" s="151"/>
      <c r="L284" s="32"/>
      <c r="M284" s="152" t="s">
        <v>1</v>
      </c>
      <c r="N284" s="153" t="s">
        <v>41</v>
      </c>
      <c r="P284" s="154">
        <f t="shared" si="61"/>
        <v>0</v>
      </c>
      <c r="Q284" s="154">
        <v>0</v>
      </c>
      <c r="R284" s="154">
        <f t="shared" si="62"/>
        <v>0</v>
      </c>
      <c r="S284" s="154">
        <v>0</v>
      </c>
      <c r="T284" s="155">
        <f t="shared" si="63"/>
        <v>0</v>
      </c>
      <c r="AR284" s="156" t="s">
        <v>625</v>
      </c>
      <c r="AT284" s="156" t="s">
        <v>274</v>
      </c>
      <c r="AU284" s="156" t="s">
        <v>88</v>
      </c>
      <c r="AY284" s="17" t="s">
        <v>273</v>
      </c>
      <c r="BE284" s="157">
        <f t="shared" si="64"/>
        <v>0</v>
      </c>
      <c r="BF284" s="157">
        <f t="shared" si="65"/>
        <v>0</v>
      </c>
      <c r="BG284" s="157">
        <f t="shared" si="66"/>
        <v>0</v>
      </c>
      <c r="BH284" s="157">
        <f t="shared" si="67"/>
        <v>0</v>
      </c>
      <c r="BI284" s="157">
        <f t="shared" si="68"/>
        <v>0</v>
      </c>
      <c r="BJ284" s="17" t="s">
        <v>88</v>
      </c>
      <c r="BK284" s="157">
        <f t="shared" si="69"/>
        <v>0</v>
      </c>
      <c r="BL284" s="17" t="s">
        <v>625</v>
      </c>
      <c r="BM284" s="156" t="s">
        <v>1417</v>
      </c>
    </row>
    <row r="285" spans="2:65" s="1" customFormat="1" ht="24.2" customHeight="1">
      <c r="B285" s="143"/>
      <c r="C285" s="144" t="s">
        <v>809</v>
      </c>
      <c r="D285" s="144" t="s">
        <v>274</v>
      </c>
      <c r="E285" s="145" t="s">
        <v>2761</v>
      </c>
      <c r="F285" s="146" t="s">
        <v>2762</v>
      </c>
      <c r="G285" s="147" t="s">
        <v>344</v>
      </c>
      <c r="H285" s="148">
        <v>200</v>
      </c>
      <c r="I285" s="149"/>
      <c r="J285" s="150">
        <f t="shared" si="60"/>
        <v>0</v>
      </c>
      <c r="K285" s="151"/>
      <c r="L285" s="32"/>
      <c r="M285" s="152" t="s">
        <v>1</v>
      </c>
      <c r="N285" s="153" t="s">
        <v>41</v>
      </c>
      <c r="P285" s="154">
        <f t="shared" si="61"/>
        <v>0</v>
      </c>
      <c r="Q285" s="154">
        <v>0</v>
      </c>
      <c r="R285" s="154">
        <f t="shared" si="62"/>
        <v>0</v>
      </c>
      <c r="S285" s="154">
        <v>0</v>
      </c>
      <c r="T285" s="155">
        <f t="shared" si="63"/>
        <v>0</v>
      </c>
      <c r="AR285" s="156" t="s">
        <v>625</v>
      </c>
      <c r="AT285" s="156" t="s">
        <v>274</v>
      </c>
      <c r="AU285" s="156" t="s">
        <v>88</v>
      </c>
      <c r="AY285" s="17" t="s">
        <v>273</v>
      </c>
      <c r="BE285" s="157">
        <f t="shared" si="64"/>
        <v>0</v>
      </c>
      <c r="BF285" s="157">
        <f t="shared" si="65"/>
        <v>0</v>
      </c>
      <c r="BG285" s="157">
        <f t="shared" si="66"/>
        <v>0</v>
      </c>
      <c r="BH285" s="157">
        <f t="shared" si="67"/>
        <v>0</v>
      </c>
      <c r="BI285" s="157">
        <f t="shared" si="68"/>
        <v>0</v>
      </c>
      <c r="BJ285" s="17" t="s">
        <v>88</v>
      </c>
      <c r="BK285" s="157">
        <f t="shared" si="69"/>
        <v>0</v>
      </c>
      <c r="BL285" s="17" t="s">
        <v>625</v>
      </c>
      <c r="BM285" s="156" t="s">
        <v>1427</v>
      </c>
    </row>
    <row r="286" spans="2:65" s="1" customFormat="1" ht="21.75" customHeight="1">
      <c r="B286" s="143"/>
      <c r="C286" s="144" t="s">
        <v>813</v>
      </c>
      <c r="D286" s="144" t="s">
        <v>274</v>
      </c>
      <c r="E286" s="145" t="s">
        <v>2763</v>
      </c>
      <c r="F286" s="146" t="s">
        <v>2764</v>
      </c>
      <c r="G286" s="147" t="s">
        <v>318</v>
      </c>
      <c r="H286" s="148">
        <v>4</v>
      </c>
      <c r="I286" s="149"/>
      <c r="J286" s="150">
        <f t="shared" si="60"/>
        <v>0</v>
      </c>
      <c r="K286" s="151"/>
      <c r="L286" s="32"/>
      <c r="M286" s="152" t="s">
        <v>1</v>
      </c>
      <c r="N286" s="153" t="s">
        <v>41</v>
      </c>
      <c r="P286" s="154">
        <f t="shared" si="61"/>
        <v>0</v>
      </c>
      <c r="Q286" s="154">
        <v>0</v>
      </c>
      <c r="R286" s="154">
        <f t="shared" si="62"/>
        <v>0</v>
      </c>
      <c r="S286" s="154">
        <v>0</v>
      </c>
      <c r="T286" s="155">
        <f t="shared" si="63"/>
        <v>0</v>
      </c>
      <c r="AR286" s="156" t="s">
        <v>625</v>
      </c>
      <c r="AT286" s="156" t="s">
        <v>274</v>
      </c>
      <c r="AU286" s="156" t="s">
        <v>88</v>
      </c>
      <c r="AY286" s="17" t="s">
        <v>273</v>
      </c>
      <c r="BE286" s="157">
        <f t="shared" si="64"/>
        <v>0</v>
      </c>
      <c r="BF286" s="157">
        <f t="shared" si="65"/>
        <v>0</v>
      </c>
      <c r="BG286" s="157">
        <f t="shared" si="66"/>
        <v>0</v>
      </c>
      <c r="BH286" s="157">
        <f t="shared" si="67"/>
        <v>0</v>
      </c>
      <c r="BI286" s="157">
        <f t="shared" si="68"/>
        <v>0</v>
      </c>
      <c r="BJ286" s="17" t="s">
        <v>88</v>
      </c>
      <c r="BK286" s="157">
        <f t="shared" si="69"/>
        <v>0</v>
      </c>
      <c r="BL286" s="17" t="s">
        <v>625</v>
      </c>
      <c r="BM286" s="156" t="s">
        <v>1437</v>
      </c>
    </row>
    <row r="287" spans="2:65" s="1" customFormat="1" ht="16.5" customHeight="1">
      <c r="B287" s="143"/>
      <c r="C287" s="144" t="s">
        <v>819</v>
      </c>
      <c r="D287" s="144" t="s">
        <v>274</v>
      </c>
      <c r="E287" s="145" t="s">
        <v>2765</v>
      </c>
      <c r="F287" s="146" t="s">
        <v>2766</v>
      </c>
      <c r="G287" s="147" t="s">
        <v>650</v>
      </c>
      <c r="H287" s="148">
        <v>20</v>
      </c>
      <c r="I287" s="149"/>
      <c r="J287" s="150">
        <f t="shared" si="60"/>
        <v>0</v>
      </c>
      <c r="K287" s="151"/>
      <c r="L287" s="32"/>
      <c r="M287" s="152" t="s">
        <v>1</v>
      </c>
      <c r="N287" s="153" t="s">
        <v>41</v>
      </c>
      <c r="P287" s="154">
        <f t="shared" si="61"/>
        <v>0</v>
      </c>
      <c r="Q287" s="154">
        <v>0</v>
      </c>
      <c r="R287" s="154">
        <f t="shared" si="62"/>
        <v>0</v>
      </c>
      <c r="S287" s="154">
        <v>0</v>
      </c>
      <c r="T287" s="155">
        <f t="shared" si="63"/>
        <v>0</v>
      </c>
      <c r="AR287" s="156" t="s">
        <v>625</v>
      </c>
      <c r="AT287" s="156" t="s">
        <v>274</v>
      </c>
      <c r="AU287" s="156" t="s">
        <v>88</v>
      </c>
      <c r="AY287" s="17" t="s">
        <v>273</v>
      </c>
      <c r="BE287" s="157">
        <f t="shared" si="64"/>
        <v>0</v>
      </c>
      <c r="BF287" s="157">
        <f t="shared" si="65"/>
        <v>0</v>
      </c>
      <c r="BG287" s="157">
        <f t="shared" si="66"/>
        <v>0</v>
      </c>
      <c r="BH287" s="157">
        <f t="shared" si="67"/>
        <v>0</v>
      </c>
      <c r="BI287" s="157">
        <f t="shared" si="68"/>
        <v>0</v>
      </c>
      <c r="BJ287" s="17" t="s">
        <v>88</v>
      </c>
      <c r="BK287" s="157">
        <f t="shared" si="69"/>
        <v>0</v>
      </c>
      <c r="BL287" s="17" t="s">
        <v>625</v>
      </c>
      <c r="BM287" s="156" t="s">
        <v>145</v>
      </c>
    </row>
    <row r="288" spans="2:65" s="1" customFormat="1" ht="16.5" customHeight="1">
      <c r="B288" s="143"/>
      <c r="C288" s="144" t="s">
        <v>823</v>
      </c>
      <c r="D288" s="144" t="s">
        <v>274</v>
      </c>
      <c r="E288" s="145" t="s">
        <v>2767</v>
      </c>
      <c r="F288" s="146" t="s">
        <v>2768</v>
      </c>
      <c r="G288" s="147" t="s">
        <v>2769</v>
      </c>
      <c r="H288" s="148">
        <v>4</v>
      </c>
      <c r="I288" s="149"/>
      <c r="J288" s="150">
        <f t="shared" si="60"/>
        <v>0</v>
      </c>
      <c r="K288" s="151"/>
      <c r="L288" s="32"/>
      <c r="M288" s="152" t="s">
        <v>1</v>
      </c>
      <c r="N288" s="153" t="s">
        <v>41</v>
      </c>
      <c r="P288" s="154">
        <f t="shared" si="61"/>
        <v>0</v>
      </c>
      <c r="Q288" s="154">
        <v>0</v>
      </c>
      <c r="R288" s="154">
        <f t="shared" si="62"/>
        <v>0</v>
      </c>
      <c r="S288" s="154">
        <v>0</v>
      </c>
      <c r="T288" s="155">
        <f t="shared" si="63"/>
        <v>0</v>
      </c>
      <c r="AR288" s="156" t="s">
        <v>625</v>
      </c>
      <c r="AT288" s="156" t="s">
        <v>274</v>
      </c>
      <c r="AU288" s="156" t="s">
        <v>88</v>
      </c>
      <c r="AY288" s="17" t="s">
        <v>273</v>
      </c>
      <c r="BE288" s="157">
        <f t="shared" si="64"/>
        <v>0</v>
      </c>
      <c r="BF288" s="157">
        <f t="shared" si="65"/>
        <v>0</v>
      </c>
      <c r="BG288" s="157">
        <f t="shared" si="66"/>
        <v>0</v>
      </c>
      <c r="BH288" s="157">
        <f t="shared" si="67"/>
        <v>0</v>
      </c>
      <c r="BI288" s="157">
        <f t="shared" si="68"/>
        <v>0</v>
      </c>
      <c r="BJ288" s="17" t="s">
        <v>88</v>
      </c>
      <c r="BK288" s="157">
        <f t="shared" si="69"/>
        <v>0</v>
      </c>
      <c r="BL288" s="17" t="s">
        <v>625</v>
      </c>
      <c r="BM288" s="156" t="s">
        <v>1465</v>
      </c>
    </row>
    <row r="289" spans="2:65" s="1" customFormat="1" ht="16.5" customHeight="1">
      <c r="B289" s="143"/>
      <c r="C289" s="144" t="s">
        <v>830</v>
      </c>
      <c r="D289" s="144" t="s">
        <v>274</v>
      </c>
      <c r="E289" s="145" t="s">
        <v>2770</v>
      </c>
      <c r="F289" s="146" t="s">
        <v>2771</v>
      </c>
      <c r="G289" s="147" t="s">
        <v>650</v>
      </c>
      <c r="H289" s="148">
        <v>12</v>
      </c>
      <c r="I289" s="149"/>
      <c r="J289" s="150">
        <f t="shared" si="60"/>
        <v>0</v>
      </c>
      <c r="K289" s="151"/>
      <c r="L289" s="32"/>
      <c r="M289" s="152" t="s">
        <v>1</v>
      </c>
      <c r="N289" s="153" t="s">
        <v>41</v>
      </c>
      <c r="P289" s="154">
        <f t="shared" si="61"/>
        <v>0</v>
      </c>
      <c r="Q289" s="154">
        <v>0</v>
      </c>
      <c r="R289" s="154">
        <f t="shared" si="62"/>
        <v>0</v>
      </c>
      <c r="S289" s="154">
        <v>0</v>
      </c>
      <c r="T289" s="155">
        <f t="shared" si="63"/>
        <v>0</v>
      </c>
      <c r="AR289" s="156" t="s">
        <v>625</v>
      </c>
      <c r="AT289" s="156" t="s">
        <v>274</v>
      </c>
      <c r="AU289" s="156" t="s">
        <v>88</v>
      </c>
      <c r="AY289" s="17" t="s">
        <v>273</v>
      </c>
      <c r="BE289" s="157">
        <f t="shared" si="64"/>
        <v>0</v>
      </c>
      <c r="BF289" s="157">
        <f t="shared" si="65"/>
        <v>0</v>
      </c>
      <c r="BG289" s="157">
        <f t="shared" si="66"/>
        <v>0</v>
      </c>
      <c r="BH289" s="157">
        <f t="shared" si="67"/>
        <v>0</v>
      </c>
      <c r="BI289" s="157">
        <f t="shared" si="68"/>
        <v>0</v>
      </c>
      <c r="BJ289" s="17" t="s">
        <v>88</v>
      </c>
      <c r="BK289" s="157">
        <f t="shared" si="69"/>
        <v>0</v>
      </c>
      <c r="BL289" s="17" t="s">
        <v>625</v>
      </c>
      <c r="BM289" s="156" t="s">
        <v>1473</v>
      </c>
    </row>
    <row r="290" spans="2:65" s="1" customFormat="1" ht="16.5" customHeight="1">
      <c r="B290" s="143"/>
      <c r="C290" s="144" t="s">
        <v>837</v>
      </c>
      <c r="D290" s="144" t="s">
        <v>274</v>
      </c>
      <c r="E290" s="145" t="s">
        <v>2772</v>
      </c>
      <c r="F290" s="146" t="s">
        <v>2773</v>
      </c>
      <c r="G290" s="147" t="s">
        <v>2774</v>
      </c>
      <c r="H290" s="148">
        <v>500</v>
      </c>
      <c r="I290" s="149"/>
      <c r="J290" s="150">
        <f t="shared" si="60"/>
        <v>0</v>
      </c>
      <c r="K290" s="151"/>
      <c r="L290" s="32"/>
      <c r="M290" s="152" t="s">
        <v>1</v>
      </c>
      <c r="N290" s="153" t="s">
        <v>41</v>
      </c>
      <c r="P290" s="154">
        <f t="shared" si="61"/>
        <v>0</v>
      </c>
      <c r="Q290" s="154">
        <v>0</v>
      </c>
      <c r="R290" s="154">
        <f t="shared" si="62"/>
        <v>0</v>
      </c>
      <c r="S290" s="154">
        <v>0</v>
      </c>
      <c r="T290" s="155">
        <f t="shared" si="63"/>
        <v>0</v>
      </c>
      <c r="AR290" s="156" t="s">
        <v>625</v>
      </c>
      <c r="AT290" s="156" t="s">
        <v>274</v>
      </c>
      <c r="AU290" s="156" t="s">
        <v>88</v>
      </c>
      <c r="AY290" s="17" t="s">
        <v>273</v>
      </c>
      <c r="BE290" s="157">
        <f t="shared" si="64"/>
        <v>0</v>
      </c>
      <c r="BF290" s="157">
        <f t="shared" si="65"/>
        <v>0</v>
      </c>
      <c r="BG290" s="157">
        <f t="shared" si="66"/>
        <v>0</v>
      </c>
      <c r="BH290" s="157">
        <f t="shared" si="67"/>
        <v>0</v>
      </c>
      <c r="BI290" s="157">
        <f t="shared" si="68"/>
        <v>0</v>
      </c>
      <c r="BJ290" s="17" t="s">
        <v>88</v>
      </c>
      <c r="BK290" s="157">
        <f t="shared" si="69"/>
        <v>0</v>
      </c>
      <c r="BL290" s="17" t="s">
        <v>625</v>
      </c>
      <c r="BM290" s="156" t="s">
        <v>1497</v>
      </c>
    </row>
    <row r="291" spans="2:65" s="11" customFormat="1" ht="22.9" customHeight="1">
      <c r="B291" s="133"/>
      <c r="D291" s="134" t="s">
        <v>74</v>
      </c>
      <c r="E291" s="172" t="s">
        <v>2775</v>
      </c>
      <c r="F291" s="172" t="s">
        <v>2776</v>
      </c>
      <c r="I291" s="136"/>
      <c r="J291" s="173">
        <f>BK291</f>
        <v>0</v>
      </c>
      <c r="L291" s="133"/>
      <c r="M291" s="138"/>
      <c r="P291" s="139">
        <f>SUM(P292:P293)</f>
        <v>0</v>
      </c>
      <c r="R291" s="139">
        <f>SUM(R292:R293)</f>
        <v>0</v>
      </c>
      <c r="T291" s="140">
        <f>SUM(T292:T293)</f>
        <v>0</v>
      </c>
      <c r="AR291" s="134" t="s">
        <v>82</v>
      </c>
      <c r="AT291" s="141" t="s">
        <v>74</v>
      </c>
      <c r="AU291" s="141" t="s">
        <v>82</v>
      </c>
      <c r="AY291" s="134" t="s">
        <v>273</v>
      </c>
      <c r="BK291" s="142">
        <f>SUM(BK292:BK293)</f>
        <v>0</v>
      </c>
    </row>
    <row r="292" spans="2:65" s="1" customFormat="1" ht="16.5" customHeight="1">
      <c r="B292" s="143"/>
      <c r="C292" s="144" t="s">
        <v>843</v>
      </c>
      <c r="D292" s="144" t="s">
        <v>274</v>
      </c>
      <c r="E292" s="145" t="s">
        <v>2777</v>
      </c>
      <c r="F292" s="146" t="s">
        <v>2778</v>
      </c>
      <c r="G292" s="147" t="s">
        <v>650</v>
      </c>
      <c r="H292" s="148">
        <v>4</v>
      </c>
      <c r="I292" s="149"/>
      <c r="J292" s="150">
        <f>ROUND(I292*H292,2)</f>
        <v>0</v>
      </c>
      <c r="K292" s="151"/>
      <c r="L292" s="32"/>
      <c r="M292" s="152" t="s">
        <v>1</v>
      </c>
      <c r="N292" s="153" t="s">
        <v>41</v>
      </c>
      <c r="P292" s="154">
        <f>O292*H292</f>
        <v>0</v>
      </c>
      <c r="Q292" s="154">
        <v>0</v>
      </c>
      <c r="R292" s="154">
        <f>Q292*H292</f>
        <v>0</v>
      </c>
      <c r="S292" s="154">
        <v>0</v>
      </c>
      <c r="T292" s="155">
        <f>S292*H292</f>
        <v>0</v>
      </c>
      <c r="AR292" s="156" t="s">
        <v>625</v>
      </c>
      <c r="AT292" s="156" t="s">
        <v>274</v>
      </c>
      <c r="AU292" s="156" t="s">
        <v>88</v>
      </c>
      <c r="AY292" s="17" t="s">
        <v>273</v>
      </c>
      <c r="BE292" s="157">
        <f>IF(N292="základná",J292,0)</f>
        <v>0</v>
      </c>
      <c r="BF292" s="157">
        <f>IF(N292="znížená",J292,0)</f>
        <v>0</v>
      </c>
      <c r="BG292" s="157">
        <f>IF(N292="zákl. prenesená",J292,0)</f>
        <v>0</v>
      </c>
      <c r="BH292" s="157">
        <f>IF(N292="zníž. prenesená",J292,0)</f>
        <v>0</v>
      </c>
      <c r="BI292" s="157">
        <f>IF(N292="nulová",J292,0)</f>
        <v>0</v>
      </c>
      <c r="BJ292" s="17" t="s">
        <v>88</v>
      </c>
      <c r="BK292" s="157">
        <f>ROUND(I292*H292,2)</f>
        <v>0</v>
      </c>
      <c r="BL292" s="17" t="s">
        <v>625</v>
      </c>
      <c r="BM292" s="156" t="s">
        <v>1507</v>
      </c>
    </row>
    <row r="293" spans="2:65" s="1" customFormat="1" ht="16.5" customHeight="1">
      <c r="B293" s="143"/>
      <c r="C293" s="144" t="s">
        <v>849</v>
      </c>
      <c r="D293" s="144" t="s">
        <v>274</v>
      </c>
      <c r="E293" s="145" t="s">
        <v>2779</v>
      </c>
      <c r="F293" s="146" t="s">
        <v>2780</v>
      </c>
      <c r="G293" s="147" t="s">
        <v>650</v>
      </c>
      <c r="H293" s="148">
        <v>6</v>
      </c>
      <c r="I293" s="149"/>
      <c r="J293" s="150">
        <f>ROUND(I293*H293,2)</f>
        <v>0</v>
      </c>
      <c r="K293" s="151"/>
      <c r="L293" s="32"/>
      <c r="M293" s="206" t="s">
        <v>1</v>
      </c>
      <c r="N293" s="207" t="s">
        <v>41</v>
      </c>
      <c r="O293" s="208"/>
      <c r="P293" s="209">
        <f>O293*H293</f>
        <v>0</v>
      </c>
      <c r="Q293" s="209">
        <v>0</v>
      </c>
      <c r="R293" s="209">
        <f>Q293*H293</f>
        <v>0</v>
      </c>
      <c r="S293" s="209">
        <v>0</v>
      </c>
      <c r="T293" s="210">
        <f>S293*H293</f>
        <v>0</v>
      </c>
      <c r="AR293" s="156" t="s">
        <v>625</v>
      </c>
      <c r="AT293" s="156" t="s">
        <v>274</v>
      </c>
      <c r="AU293" s="156" t="s">
        <v>88</v>
      </c>
      <c r="AY293" s="17" t="s">
        <v>273</v>
      </c>
      <c r="BE293" s="157">
        <f>IF(N293="základná",J293,0)</f>
        <v>0</v>
      </c>
      <c r="BF293" s="157">
        <f>IF(N293="znížená",J293,0)</f>
        <v>0</v>
      </c>
      <c r="BG293" s="157">
        <f>IF(N293="zákl. prenesená",J293,0)</f>
        <v>0</v>
      </c>
      <c r="BH293" s="157">
        <f>IF(N293="zníž. prenesená",J293,0)</f>
        <v>0</v>
      </c>
      <c r="BI293" s="157">
        <f>IF(N293="nulová",J293,0)</f>
        <v>0</v>
      </c>
      <c r="BJ293" s="17" t="s">
        <v>88</v>
      </c>
      <c r="BK293" s="157">
        <f>ROUND(I293*H293,2)</f>
        <v>0</v>
      </c>
      <c r="BL293" s="17" t="s">
        <v>625</v>
      </c>
      <c r="BM293" s="156" t="s">
        <v>1515</v>
      </c>
    </row>
    <row r="294" spans="2:65" s="1" customFormat="1" ht="6.95" customHeight="1">
      <c r="B294" s="47"/>
      <c r="C294" s="48"/>
      <c r="D294" s="48"/>
      <c r="E294" s="48"/>
      <c r="F294" s="48"/>
      <c r="G294" s="48"/>
      <c r="H294" s="48"/>
      <c r="I294" s="48"/>
      <c r="J294" s="48"/>
      <c r="K294" s="48"/>
      <c r="L294" s="32"/>
    </row>
  </sheetData>
  <autoFilter ref="C155:K293" xr:uid="{00000000-0009-0000-0000-000007000000}"/>
  <mergeCells count="15">
    <mergeCell ref="E142:H142"/>
    <mergeCell ref="E146:H146"/>
    <mergeCell ref="E144:H144"/>
    <mergeCell ref="E148:H14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9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7" t="s">
        <v>114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137</v>
      </c>
      <c r="L4" s="20"/>
      <c r="M4" s="97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26.25" customHeight="1">
      <c r="B7" s="20"/>
      <c r="E7" s="268" t="str">
        <f>'Rekapitulácia stavby'!K6</f>
        <v>G    Banská Bystrica - KC, stavebné úpravy- vypracovanie podkladovej štúdie verejnej práce</v>
      </c>
      <c r="F7" s="269"/>
      <c r="G7" s="269"/>
      <c r="H7" s="269"/>
      <c r="L7" s="20"/>
    </row>
    <row r="8" spans="2:46" ht="12.75">
      <c r="B8" s="20"/>
      <c r="D8" s="27" t="s">
        <v>146</v>
      </c>
      <c r="L8" s="20"/>
    </row>
    <row r="9" spans="2:46" ht="16.5" customHeight="1">
      <c r="B9" s="20"/>
      <c r="E9" s="268" t="s">
        <v>149</v>
      </c>
      <c r="F9" s="241"/>
      <c r="G9" s="241"/>
      <c r="H9" s="241"/>
      <c r="L9" s="20"/>
    </row>
    <row r="10" spans="2:46" ht="12" customHeight="1">
      <c r="B10" s="20"/>
      <c r="D10" s="27" t="s">
        <v>152</v>
      </c>
      <c r="L10" s="20"/>
    </row>
    <row r="11" spans="2:46" s="1" customFormat="1" ht="16.5" customHeight="1">
      <c r="B11" s="32"/>
      <c r="E11" s="230" t="s">
        <v>2437</v>
      </c>
      <c r="F11" s="267"/>
      <c r="G11" s="267"/>
      <c r="H11" s="267"/>
      <c r="L11" s="32"/>
    </row>
    <row r="12" spans="2:46" s="1" customFormat="1" ht="12" customHeight="1">
      <c r="B12" s="32"/>
      <c r="D12" s="27" t="s">
        <v>2438</v>
      </c>
      <c r="L12" s="32"/>
    </row>
    <row r="13" spans="2:46" s="1" customFormat="1" ht="30" customHeight="1">
      <c r="B13" s="32"/>
      <c r="E13" s="266" t="s">
        <v>2781</v>
      </c>
      <c r="F13" s="267"/>
      <c r="G13" s="267"/>
      <c r="H13" s="267"/>
      <c r="L13" s="32"/>
    </row>
    <row r="14" spans="2:46" s="1" customFormat="1">
      <c r="B14" s="32"/>
      <c r="L14" s="32"/>
    </row>
    <row r="15" spans="2:46" s="1" customFormat="1" ht="12" customHeight="1">
      <c r="B15" s="32"/>
      <c r="D15" s="27" t="s">
        <v>16</v>
      </c>
      <c r="F15" s="25" t="s">
        <v>1</v>
      </c>
      <c r="I15" s="27" t="s">
        <v>17</v>
      </c>
      <c r="J15" s="25" t="s">
        <v>1</v>
      </c>
      <c r="L15" s="32"/>
    </row>
    <row r="16" spans="2:46" s="1" customFormat="1" ht="12" customHeight="1">
      <c r="B16" s="32"/>
      <c r="D16" s="27" t="s">
        <v>18</v>
      </c>
      <c r="F16" s="25" t="s">
        <v>19</v>
      </c>
      <c r="I16" s="27" t="s">
        <v>20</v>
      </c>
      <c r="J16" s="55" t="str">
        <f>'Rekapitulácia stavby'!AN8</f>
        <v>3. 12. 2025</v>
      </c>
      <c r="L16" s="32"/>
    </row>
    <row r="17" spans="2:12" s="1" customFormat="1" ht="10.9" customHeight="1">
      <c r="B17" s="32"/>
      <c r="L17" s="32"/>
    </row>
    <row r="18" spans="2:12" s="1" customFormat="1" ht="12" customHeight="1">
      <c r="B18" s="32"/>
      <c r="D18" s="27" t="s">
        <v>22</v>
      </c>
      <c r="I18" s="27" t="s">
        <v>23</v>
      </c>
      <c r="J18" s="25" t="s">
        <v>1</v>
      </c>
      <c r="L18" s="32"/>
    </row>
    <row r="19" spans="2:12" s="1" customFormat="1" ht="18" customHeight="1">
      <c r="B19" s="32"/>
      <c r="E19" s="25" t="s">
        <v>24</v>
      </c>
      <c r="I19" s="27" t="s">
        <v>25</v>
      </c>
      <c r="J19" s="25" t="s">
        <v>1</v>
      </c>
      <c r="L19" s="32"/>
    </row>
    <row r="20" spans="2:12" s="1" customFormat="1" ht="6.95" customHeight="1">
      <c r="B20" s="32"/>
      <c r="L20" s="32"/>
    </row>
    <row r="21" spans="2:12" s="1" customFormat="1" ht="12" customHeight="1">
      <c r="B21" s="32"/>
      <c r="D21" s="27" t="s">
        <v>26</v>
      </c>
      <c r="I21" s="27" t="s">
        <v>23</v>
      </c>
      <c r="J21" s="28" t="str">
        <f>'Rekapitulácia stavby'!AN13</f>
        <v>Vyplň údaj</v>
      </c>
      <c r="L21" s="32"/>
    </row>
    <row r="22" spans="2:12" s="1" customFormat="1" ht="18" customHeight="1">
      <c r="B22" s="32"/>
      <c r="E22" s="270" t="str">
        <f>'Rekapitulácia stavby'!E14</f>
        <v>Vyplň údaj</v>
      </c>
      <c r="F22" s="253"/>
      <c r="G22" s="253"/>
      <c r="H22" s="253"/>
      <c r="I22" s="27" t="s">
        <v>25</v>
      </c>
      <c r="J22" s="28" t="str">
        <f>'Rekapitulácia stavby'!AN14</f>
        <v>Vyplň údaj</v>
      </c>
      <c r="L22" s="32"/>
    </row>
    <row r="23" spans="2:12" s="1" customFormat="1" ht="6.95" customHeight="1">
      <c r="B23" s="32"/>
      <c r="L23" s="32"/>
    </row>
    <row r="24" spans="2:12" s="1" customFormat="1" ht="12" customHeight="1">
      <c r="B24" s="32"/>
      <c r="D24" s="27" t="s">
        <v>28</v>
      </c>
      <c r="I24" s="27" t="s">
        <v>23</v>
      </c>
      <c r="J24" s="25" t="s">
        <v>29</v>
      </c>
      <c r="L24" s="32"/>
    </row>
    <row r="25" spans="2:12" s="1" customFormat="1" ht="18" customHeight="1">
      <c r="B25" s="32"/>
      <c r="E25" s="25" t="s">
        <v>30</v>
      </c>
      <c r="I25" s="27" t="s">
        <v>25</v>
      </c>
      <c r="J25" s="25" t="s">
        <v>31</v>
      </c>
      <c r="L25" s="32"/>
    </row>
    <row r="26" spans="2:12" s="1" customFormat="1" ht="6.95" customHeight="1">
      <c r="B26" s="32"/>
      <c r="L26" s="32"/>
    </row>
    <row r="27" spans="2:12" s="1" customFormat="1" ht="12" customHeight="1">
      <c r="B27" s="32"/>
      <c r="D27" s="27" t="s">
        <v>33</v>
      </c>
      <c r="I27" s="27" t="s">
        <v>23</v>
      </c>
      <c r="J27" s="25" t="str">
        <f>IF('Rekapitulácia stavby'!AN19="","",'Rekapitulácia stavby'!AN19)</f>
        <v/>
      </c>
      <c r="L27" s="32"/>
    </row>
    <row r="28" spans="2:12" s="1" customFormat="1" ht="18" customHeight="1">
      <c r="B28" s="32"/>
      <c r="E28" s="25" t="str">
        <f>IF('Rekapitulácia stavby'!E20="","",'Rekapitulácia stavby'!E20)</f>
        <v xml:space="preserve"> </v>
      </c>
      <c r="I28" s="27" t="s">
        <v>25</v>
      </c>
      <c r="J28" s="25" t="str">
        <f>IF('Rekapitulácia stavby'!AN20="","",'Rekapitulácia stavby'!AN20)</f>
        <v/>
      </c>
      <c r="L28" s="32"/>
    </row>
    <row r="29" spans="2:12" s="1" customFormat="1" ht="6.95" customHeight="1">
      <c r="B29" s="32"/>
      <c r="L29" s="32"/>
    </row>
    <row r="30" spans="2:12" s="1" customFormat="1" ht="12" customHeight="1">
      <c r="B30" s="32"/>
      <c r="D30" s="27" t="s">
        <v>34</v>
      </c>
      <c r="L30" s="32"/>
    </row>
    <row r="31" spans="2:12" s="7" customFormat="1" ht="16.5" customHeight="1">
      <c r="B31" s="98"/>
      <c r="E31" s="257" t="s">
        <v>1</v>
      </c>
      <c r="F31" s="257"/>
      <c r="G31" s="257"/>
      <c r="H31" s="257"/>
      <c r="L31" s="98"/>
    </row>
    <row r="32" spans="2:12" s="1" customFormat="1" ht="6.95" customHeight="1">
      <c r="B32" s="32"/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25.35" customHeight="1">
      <c r="B34" s="32"/>
      <c r="D34" s="100" t="s">
        <v>35</v>
      </c>
      <c r="J34" s="69">
        <f>ROUND(J130, 2)</f>
        <v>0</v>
      </c>
      <c r="L34" s="32"/>
    </row>
    <row r="35" spans="2:12" s="1" customFormat="1" ht="6.95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4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45" customHeight="1">
      <c r="B37" s="32"/>
      <c r="D37" s="58" t="s">
        <v>39</v>
      </c>
      <c r="E37" s="37" t="s">
        <v>40</v>
      </c>
      <c r="F37" s="101">
        <f>ROUND((SUM(BE130:BE190)),  2)</f>
        <v>0</v>
      </c>
      <c r="G37" s="102"/>
      <c r="H37" s="102"/>
      <c r="I37" s="103">
        <v>0.23</v>
      </c>
      <c r="J37" s="101">
        <f>ROUND(((SUM(BE130:BE190))*I37),  2)</f>
        <v>0</v>
      </c>
      <c r="L37" s="32"/>
    </row>
    <row r="38" spans="2:12" s="1" customFormat="1" ht="14.45" customHeight="1">
      <c r="B38" s="32"/>
      <c r="E38" s="37" t="s">
        <v>41</v>
      </c>
      <c r="F38" s="101">
        <f>ROUND((SUM(BF130:BF190)),  2)</f>
        <v>0</v>
      </c>
      <c r="G38" s="102"/>
      <c r="H38" s="102"/>
      <c r="I38" s="103">
        <v>0.23</v>
      </c>
      <c r="J38" s="101">
        <f>ROUND(((SUM(BF130:BF190))*I38),  2)</f>
        <v>0</v>
      </c>
      <c r="L38" s="32"/>
    </row>
    <row r="39" spans="2:12" s="1" customFormat="1" ht="14.45" hidden="1" customHeight="1">
      <c r="B39" s="32"/>
      <c r="E39" s="27" t="s">
        <v>42</v>
      </c>
      <c r="F39" s="89">
        <f>ROUND((SUM(BG130:BG190)),  2)</f>
        <v>0</v>
      </c>
      <c r="I39" s="104">
        <v>0.23</v>
      </c>
      <c r="J39" s="89">
        <f>0</f>
        <v>0</v>
      </c>
      <c r="L39" s="32"/>
    </row>
    <row r="40" spans="2:12" s="1" customFormat="1" ht="14.45" hidden="1" customHeight="1">
      <c r="B40" s="32"/>
      <c r="E40" s="27" t="s">
        <v>43</v>
      </c>
      <c r="F40" s="89">
        <f>ROUND((SUM(BH130:BH190)),  2)</f>
        <v>0</v>
      </c>
      <c r="I40" s="104">
        <v>0.23</v>
      </c>
      <c r="J40" s="89">
        <f>0</f>
        <v>0</v>
      </c>
      <c r="L40" s="32"/>
    </row>
    <row r="41" spans="2:12" s="1" customFormat="1" ht="14.45" hidden="1" customHeight="1">
      <c r="B41" s="32"/>
      <c r="E41" s="37" t="s">
        <v>44</v>
      </c>
      <c r="F41" s="101">
        <f>ROUND((SUM(BI130:BI190)), 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6.95" customHeight="1">
      <c r="B42" s="32"/>
      <c r="L42" s="32"/>
    </row>
    <row r="43" spans="2:12" s="1" customFormat="1" ht="25.35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45" customHeight="1">
      <c r="B44" s="32"/>
      <c r="L44" s="32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231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14</v>
      </c>
      <c r="L84" s="32"/>
    </row>
    <row r="85" spans="2:12" s="1" customFormat="1" ht="26.25" customHeight="1">
      <c r="B85" s="32"/>
      <c r="E85" s="268" t="str">
        <f>E7</f>
        <v>G    Banská Bystrica - KC, stavebné úpravy- vypracovanie podkladovej štúdie verejnej práce</v>
      </c>
      <c r="F85" s="269"/>
      <c r="G85" s="269"/>
      <c r="H85" s="269"/>
      <c r="L85" s="32"/>
    </row>
    <row r="86" spans="2:12" ht="12" customHeight="1">
      <c r="B86" s="20"/>
      <c r="C86" s="27" t="s">
        <v>146</v>
      </c>
      <c r="L86" s="20"/>
    </row>
    <row r="87" spans="2:12" ht="16.5" customHeight="1">
      <c r="B87" s="20"/>
      <c r="E87" s="268" t="s">
        <v>149</v>
      </c>
      <c r="F87" s="241"/>
      <c r="G87" s="241"/>
      <c r="H87" s="241"/>
      <c r="L87" s="20"/>
    </row>
    <row r="88" spans="2:12" ht="12" customHeight="1">
      <c r="B88" s="20"/>
      <c r="C88" s="27" t="s">
        <v>152</v>
      </c>
      <c r="L88" s="20"/>
    </row>
    <row r="89" spans="2:12" s="1" customFormat="1" ht="16.5" customHeight="1">
      <c r="B89" s="32"/>
      <c r="E89" s="230" t="s">
        <v>2437</v>
      </c>
      <c r="F89" s="267"/>
      <c r="G89" s="267"/>
      <c r="H89" s="267"/>
      <c r="L89" s="32"/>
    </row>
    <row r="90" spans="2:12" s="1" customFormat="1" ht="12" customHeight="1">
      <c r="B90" s="32"/>
      <c r="C90" s="27" t="s">
        <v>2438</v>
      </c>
      <c r="L90" s="32"/>
    </row>
    <row r="91" spans="2:12" s="1" customFormat="1" ht="30" customHeight="1">
      <c r="B91" s="32"/>
      <c r="E91" s="266" t="str">
        <f>E13</f>
        <v>1_6_3 - E 1.6.3 -Slaboprúd - EZS -Elektrický zabezpečovací systém, rozvody, centrála</v>
      </c>
      <c r="F91" s="267"/>
      <c r="G91" s="267"/>
      <c r="H91" s="267"/>
      <c r="L91" s="32"/>
    </row>
    <row r="92" spans="2:12" s="1" customFormat="1" ht="6.95" customHeight="1">
      <c r="B92" s="32"/>
      <c r="L92" s="32"/>
    </row>
    <row r="93" spans="2:12" s="1" customFormat="1" ht="12" customHeight="1">
      <c r="B93" s="32"/>
      <c r="C93" s="27" t="s">
        <v>18</v>
      </c>
      <c r="F93" s="25" t="str">
        <f>F16</f>
        <v xml:space="preserve"> </v>
      </c>
      <c r="I93" s="27" t="s">
        <v>20</v>
      </c>
      <c r="J93" s="55" t="str">
        <f>IF(J16="","",J16)</f>
        <v>3. 12. 2025</v>
      </c>
      <c r="L93" s="32"/>
    </row>
    <row r="94" spans="2:12" s="1" customFormat="1" ht="6.95" customHeight="1">
      <c r="B94" s="32"/>
      <c r="L94" s="32"/>
    </row>
    <row r="95" spans="2:12" s="1" customFormat="1" ht="25.7" customHeight="1">
      <c r="B95" s="32"/>
      <c r="C95" s="27" t="s">
        <v>22</v>
      </c>
      <c r="F95" s="25" t="str">
        <f>E19</f>
        <v>Ministerstvo vnútra SR, Pribinova 2, Bratislava</v>
      </c>
      <c r="I95" s="27" t="s">
        <v>28</v>
      </c>
      <c r="J95" s="30" t="str">
        <f>E25</f>
        <v xml:space="preserve">TEPLAN ARCHITEKT spol. s  r. o. </v>
      </c>
      <c r="L95" s="32"/>
    </row>
    <row r="96" spans="2:12" s="1" customFormat="1" ht="15.2" customHeight="1">
      <c r="B96" s="32"/>
      <c r="C96" s="27" t="s">
        <v>26</v>
      </c>
      <c r="F96" s="25" t="str">
        <f>IF(E22="","",E22)</f>
        <v>Vyplň údaj</v>
      </c>
      <c r="I96" s="27" t="s">
        <v>33</v>
      </c>
      <c r="J96" s="30" t="str">
        <f>E28</f>
        <v xml:space="preserve"> 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13" t="s">
        <v>232</v>
      </c>
      <c r="D98" s="105"/>
      <c r="E98" s="105"/>
      <c r="F98" s="105"/>
      <c r="G98" s="105"/>
      <c r="H98" s="105"/>
      <c r="I98" s="105"/>
      <c r="J98" s="114" t="s">
        <v>233</v>
      </c>
      <c r="K98" s="105"/>
      <c r="L98" s="32"/>
    </row>
    <row r="99" spans="2:47" s="1" customFormat="1" ht="10.35" customHeight="1">
      <c r="B99" s="32"/>
      <c r="L99" s="32"/>
    </row>
    <row r="100" spans="2:47" s="1" customFormat="1" ht="22.9" customHeight="1">
      <c r="B100" s="32"/>
      <c r="C100" s="115" t="s">
        <v>234</v>
      </c>
      <c r="J100" s="69">
        <f>J130</f>
        <v>0</v>
      </c>
      <c r="L100" s="32"/>
      <c r="AU100" s="17" t="s">
        <v>235</v>
      </c>
    </row>
    <row r="101" spans="2:47" s="8" customFormat="1" ht="24.95" customHeight="1">
      <c r="B101" s="116"/>
      <c r="D101" s="117" t="s">
        <v>2782</v>
      </c>
      <c r="E101" s="118"/>
      <c r="F101" s="118"/>
      <c r="G101" s="118"/>
      <c r="H101" s="118"/>
      <c r="I101" s="118"/>
      <c r="J101" s="119">
        <f>J131</f>
        <v>0</v>
      </c>
      <c r="L101" s="116"/>
    </row>
    <row r="102" spans="2:47" s="9" customFormat="1" ht="19.899999999999999" customHeight="1">
      <c r="B102" s="120"/>
      <c r="D102" s="121" t="s">
        <v>2783</v>
      </c>
      <c r="E102" s="122"/>
      <c r="F102" s="122"/>
      <c r="G102" s="122"/>
      <c r="H102" s="122"/>
      <c r="I102" s="122"/>
      <c r="J102" s="123">
        <f>J132</f>
        <v>0</v>
      </c>
      <c r="L102" s="120"/>
    </row>
    <row r="103" spans="2:47" s="9" customFormat="1" ht="19.899999999999999" customHeight="1">
      <c r="B103" s="120"/>
      <c r="D103" s="121" t="s">
        <v>2784</v>
      </c>
      <c r="E103" s="122"/>
      <c r="F103" s="122"/>
      <c r="G103" s="122"/>
      <c r="H103" s="122"/>
      <c r="I103" s="122"/>
      <c r="J103" s="123">
        <f>J182</f>
        <v>0</v>
      </c>
      <c r="L103" s="120"/>
    </row>
    <row r="104" spans="2:47" s="9" customFormat="1" ht="19.899999999999999" customHeight="1">
      <c r="B104" s="120"/>
      <c r="D104" s="121" t="s">
        <v>2785</v>
      </c>
      <c r="E104" s="122"/>
      <c r="F104" s="122"/>
      <c r="G104" s="122"/>
      <c r="H104" s="122"/>
      <c r="I104" s="122"/>
      <c r="J104" s="123">
        <f>J184</f>
        <v>0</v>
      </c>
      <c r="L104" s="120"/>
    </row>
    <row r="105" spans="2:47" s="8" customFormat="1" ht="24.95" customHeight="1">
      <c r="B105" s="116"/>
      <c r="D105" s="117" t="s">
        <v>2786</v>
      </c>
      <c r="E105" s="118"/>
      <c r="F105" s="118"/>
      <c r="G105" s="118"/>
      <c r="H105" s="118"/>
      <c r="I105" s="118"/>
      <c r="J105" s="119">
        <f>J186</f>
        <v>0</v>
      </c>
      <c r="L105" s="116"/>
    </row>
    <row r="106" spans="2:47" s="8" customFormat="1" ht="24.95" customHeight="1">
      <c r="B106" s="116"/>
      <c r="D106" s="117" t="s">
        <v>2787</v>
      </c>
      <c r="E106" s="118"/>
      <c r="F106" s="118"/>
      <c r="G106" s="118"/>
      <c r="H106" s="118"/>
      <c r="I106" s="118"/>
      <c r="J106" s="119">
        <f>J189</f>
        <v>0</v>
      </c>
      <c r="L106" s="116"/>
    </row>
    <row r="107" spans="2:47" s="1" customFormat="1" ht="21.75" customHeight="1">
      <c r="B107" s="32"/>
      <c r="L107" s="32"/>
    </row>
    <row r="108" spans="2:47" s="1" customFormat="1" ht="6.95" customHeight="1"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32"/>
    </row>
    <row r="112" spans="2:47" s="1" customFormat="1" ht="6.95" customHeight="1"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32"/>
    </row>
    <row r="113" spans="2:12" s="1" customFormat="1" ht="24.95" customHeight="1">
      <c r="B113" s="32"/>
      <c r="C113" s="21" t="s">
        <v>259</v>
      </c>
      <c r="L113" s="32"/>
    </row>
    <row r="114" spans="2:12" s="1" customFormat="1" ht="6.95" customHeight="1">
      <c r="B114" s="32"/>
      <c r="L114" s="32"/>
    </row>
    <row r="115" spans="2:12" s="1" customFormat="1" ht="12" customHeight="1">
      <c r="B115" s="32"/>
      <c r="C115" s="27" t="s">
        <v>14</v>
      </c>
      <c r="L115" s="32"/>
    </row>
    <row r="116" spans="2:12" s="1" customFormat="1" ht="26.25" customHeight="1">
      <c r="B116" s="32"/>
      <c r="E116" s="268" t="str">
        <f>E7</f>
        <v>G    Banská Bystrica - KC, stavebné úpravy- vypracovanie podkladovej štúdie verejnej práce</v>
      </c>
      <c r="F116" s="269"/>
      <c r="G116" s="269"/>
      <c r="H116" s="269"/>
      <c r="L116" s="32"/>
    </row>
    <row r="117" spans="2:12" ht="12" customHeight="1">
      <c r="B117" s="20"/>
      <c r="C117" s="27" t="s">
        <v>146</v>
      </c>
      <c r="L117" s="20"/>
    </row>
    <row r="118" spans="2:12" ht="16.5" customHeight="1">
      <c r="B118" s="20"/>
      <c r="E118" s="268" t="s">
        <v>149</v>
      </c>
      <c r="F118" s="241"/>
      <c r="G118" s="241"/>
      <c r="H118" s="241"/>
      <c r="L118" s="20"/>
    </row>
    <row r="119" spans="2:12" ht="12" customHeight="1">
      <c r="B119" s="20"/>
      <c r="C119" s="27" t="s">
        <v>152</v>
      </c>
      <c r="L119" s="20"/>
    </row>
    <row r="120" spans="2:12" s="1" customFormat="1" ht="16.5" customHeight="1">
      <c r="B120" s="32"/>
      <c r="E120" s="230" t="s">
        <v>2437</v>
      </c>
      <c r="F120" s="267"/>
      <c r="G120" s="267"/>
      <c r="H120" s="267"/>
      <c r="L120" s="32"/>
    </row>
    <row r="121" spans="2:12" s="1" customFormat="1" ht="12" customHeight="1">
      <c r="B121" s="32"/>
      <c r="C121" s="27" t="s">
        <v>2438</v>
      </c>
      <c r="L121" s="32"/>
    </row>
    <row r="122" spans="2:12" s="1" customFormat="1" ht="30" customHeight="1">
      <c r="B122" s="32"/>
      <c r="E122" s="266" t="str">
        <f>E13</f>
        <v>1_6_3 - E 1.6.3 -Slaboprúd - EZS -Elektrický zabezpečovací systém, rozvody, centrála</v>
      </c>
      <c r="F122" s="267"/>
      <c r="G122" s="267"/>
      <c r="H122" s="267"/>
      <c r="L122" s="32"/>
    </row>
    <row r="123" spans="2:12" s="1" customFormat="1" ht="6.95" customHeight="1">
      <c r="B123" s="32"/>
      <c r="L123" s="32"/>
    </row>
    <row r="124" spans="2:12" s="1" customFormat="1" ht="12" customHeight="1">
      <c r="B124" s="32"/>
      <c r="C124" s="27" t="s">
        <v>18</v>
      </c>
      <c r="F124" s="25" t="str">
        <f>F16</f>
        <v xml:space="preserve"> </v>
      </c>
      <c r="I124" s="27" t="s">
        <v>20</v>
      </c>
      <c r="J124" s="55" t="str">
        <f>IF(J16="","",J16)</f>
        <v>3. 12. 2025</v>
      </c>
      <c r="L124" s="32"/>
    </row>
    <row r="125" spans="2:12" s="1" customFormat="1" ht="6.95" customHeight="1">
      <c r="B125" s="32"/>
      <c r="L125" s="32"/>
    </row>
    <row r="126" spans="2:12" s="1" customFormat="1" ht="25.7" customHeight="1">
      <c r="B126" s="32"/>
      <c r="C126" s="27" t="s">
        <v>22</v>
      </c>
      <c r="F126" s="25" t="str">
        <f>E19</f>
        <v>Ministerstvo vnútra SR, Pribinova 2, Bratislava</v>
      </c>
      <c r="I126" s="27" t="s">
        <v>28</v>
      </c>
      <c r="J126" s="30" t="str">
        <f>E25</f>
        <v xml:space="preserve">TEPLAN ARCHITEKT spol. s  r. o. </v>
      </c>
      <c r="L126" s="32"/>
    </row>
    <row r="127" spans="2:12" s="1" customFormat="1" ht="15.2" customHeight="1">
      <c r="B127" s="32"/>
      <c r="C127" s="27" t="s">
        <v>26</v>
      </c>
      <c r="F127" s="25" t="str">
        <f>IF(E22="","",E22)</f>
        <v>Vyplň údaj</v>
      </c>
      <c r="I127" s="27" t="s">
        <v>33</v>
      </c>
      <c r="J127" s="30" t="str">
        <f>E28</f>
        <v xml:space="preserve"> </v>
      </c>
      <c r="L127" s="32"/>
    </row>
    <row r="128" spans="2:12" s="1" customFormat="1" ht="10.35" customHeight="1">
      <c r="B128" s="32"/>
      <c r="L128" s="32"/>
    </row>
    <row r="129" spans="2:65" s="10" customFormat="1" ht="29.25" customHeight="1">
      <c r="B129" s="124"/>
      <c r="C129" s="125" t="s">
        <v>260</v>
      </c>
      <c r="D129" s="126" t="s">
        <v>60</v>
      </c>
      <c r="E129" s="126" t="s">
        <v>56</v>
      </c>
      <c r="F129" s="126" t="s">
        <v>57</v>
      </c>
      <c r="G129" s="126" t="s">
        <v>261</v>
      </c>
      <c r="H129" s="126" t="s">
        <v>262</v>
      </c>
      <c r="I129" s="126" t="s">
        <v>263</v>
      </c>
      <c r="J129" s="127" t="s">
        <v>233</v>
      </c>
      <c r="K129" s="128" t="s">
        <v>264</v>
      </c>
      <c r="L129" s="124"/>
      <c r="M129" s="62" t="s">
        <v>1</v>
      </c>
      <c r="N129" s="63" t="s">
        <v>39</v>
      </c>
      <c r="O129" s="63" t="s">
        <v>265</v>
      </c>
      <c r="P129" s="63" t="s">
        <v>266</v>
      </c>
      <c r="Q129" s="63" t="s">
        <v>267</v>
      </c>
      <c r="R129" s="63" t="s">
        <v>268</v>
      </c>
      <c r="S129" s="63" t="s">
        <v>269</v>
      </c>
      <c r="T129" s="64" t="s">
        <v>270</v>
      </c>
    </row>
    <row r="130" spans="2:65" s="1" customFormat="1" ht="22.9" customHeight="1">
      <c r="B130" s="32"/>
      <c r="C130" s="67" t="s">
        <v>234</v>
      </c>
      <c r="J130" s="129">
        <f>BK130</f>
        <v>0</v>
      </c>
      <c r="L130" s="32"/>
      <c r="M130" s="65"/>
      <c r="N130" s="56"/>
      <c r="O130" s="56"/>
      <c r="P130" s="130">
        <f>P131+P186+P189</f>
        <v>0</v>
      </c>
      <c r="Q130" s="56"/>
      <c r="R130" s="130">
        <f>R131+R186+R189</f>
        <v>0</v>
      </c>
      <c r="S130" s="56"/>
      <c r="T130" s="131">
        <f>T131+T186+T189</f>
        <v>0</v>
      </c>
      <c r="AT130" s="17" t="s">
        <v>74</v>
      </c>
      <c r="AU130" s="17" t="s">
        <v>235</v>
      </c>
      <c r="BK130" s="132">
        <f>BK131+BK186+BK189</f>
        <v>0</v>
      </c>
    </row>
    <row r="131" spans="2:65" s="11" customFormat="1" ht="25.9" customHeight="1">
      <c r="B131" s="133"/>
      <c r="D131" s="134" t="s">
        <v>74</v>
      </c>
      <c r="E131" s="135" t="s">
        <v>523</v>
      </c>
      <c r="F131" s="135" t="s">
        <v>2788</v>
      </c>
      <c r="I131" s="136"/>
      <c r="J131" s="137">
        <f>BK131</f>
        <v>0</v>
      </c>
      <c r="L131" s="133"/>
      <c r="M131" s="138"/>
      <c r="P131" s="139">
        <f>P132+P182+P184</f>
        <v>0</v>
      </c>
      <c r="R131" s="139">
        <f>R132+R182+R184</f>
        <v>0</v>
      </c>
      <c r="T131" s="140">
        <f>T132+T182+T184</f>
        <v>0</v>
      </c>
      <c r="AR131" s="134" t="s">
        <v>104</v>
      </c>
      <c r="AT131" s="141" t="s">
        <v>74</v>
      </c>
      <c r="AU131" s="141" t="s">
        <v>75</v>
      </c>
      <c r="AY131" s="134" t="s">
        <v>273</v>
      </c>
      <c r="BK131" s="142">
        <f>BK132+BK182+BK184</f>
        <v>0</v>
      </c>
    </row>
    <row r="132" spans="2:65" s="11" customFormat="1" ht="22.9" customHeight="1">
      <c r="B132" s="133"/>
      <c r="D132" s="134" t="s">
        <v>74</v>
      </c>
      <c r="E132" s="172" t="s">
        <v>2789</v>
      </c>
      <c r="F132" s="172" t="s">
        <v>2790</v>
      </c>
      <c r="I132" s="136"/>
      <c r="J132" s="173">
        <f>BK132</f>
        <v>0</v>
      </c>
      <c r="L132" s="133"/>
      <c r="M132" s="138"/>
      <c r="P132" s="139">
        <f>SUM(P133:P181)</f>
        <v>0</v>
      </c>
      <c r="R132" s="139">
        <f>SUM(R133:R181)</f>
        <v>0</v>
      </c>
      <c r="T132" s="140">
        <f>SUM(T133:T181)</f>
        <v>0</v>
      </c>
      <c r="AR132" s="134" t="s">
        <v>104</v>
      </c>
      <c r="AT132" s="141" t="s">
        <v>74</v>
      </c>
      <c r="AU132" s="141" t="s">
        <v>82</v>
      </c>
      <c r="AY132" s="134" t="s">
        <v>273</v>
      </c>
      <c r="BK132" s="142">
        <f>SUM(BK133:BK181)</f>
        <v>0</v>
      </c>
    </row>
    <row r="133" spans="2:65" s="1" customFormat="1" ht="24.2" customHeight="1">
      <c r="B133" s="143"/>
      <c r="C133" s="188" t="s">
        <v>82</v>
      </c>
      <c r="D133" s="188" t="s">
        <v>523</v>
      </c>
      <c r="E133" s="189" t="s">
        <v>2791</v>
      </c>
      <c r="F133" s="190" t="s">
        <v>2792</v>
      </c>
      <c r="G133" s="191" t="s">
        <v>318</v>
      </c>
      <c r="H133" s="192">
        <v>1</v>
      </c>
      <c r="I133" s="193"/>
      <c r="J133" s="194">
        <f t="shared" ref="J133:J164" si="0">ROUND(I133*H133,2)</f>
        <v>0</v>
      </c>
      <c r="K133" s="195"/>
      <c r="L133" s="196"/>
      <c r="M133" s="197" t="s">
        <v>1</v>
      </c>
      <c r="N133" s="198" t="s">
        <v>41</v>
      </c>
      <c r="P133" s="154">
        <f t="shared" ref="P133:P164" si="1">O133*H133</f>
        <v>0</v>
      </c>
      <c r="Q133" s="154">
        <v>0</v>
      </c>
      <c r="R133" s="154">
        <f t="shared" ref="R133:R164" si="2">Q133*H133</f>
        <v>0</v>
      </c>
      <c r="S133" s="154">
        <v>0</v>
      </c>
      <c r="T133" s="155">
        <f t="shared" ref="T133:T164" si="3">S133*H133</f>
        <v>0</v>
      </c>
      <c r="AR133" s="156" t="s">
        <v>1771</v>
      </c>
      <c r="AT133" s="156" t="s">
        <v>523</v>
      </c>
      <c r="AU133" s="156" t="s">
        <v>88</v>
      </c>
      <c r="AY133" s="17" t="s">
        <v>273</v>
      </c>
      <c r="BE133" s="157">
        <f t="shared" ref="BE133:BE164" si="4">IF(N133="základná",J133,0)</f>
        <v>0</v>
      </c>
      <c r="BF133" s="157">
        <f t="shared" ref="BF133:BF164" si="5">IF(N133="znížená",J133,0)</f>
        <v>0</v>
      </c>
      <c r="BG133" s="157">
        <f t="shared" ref="BG133:BG164" si="6">IF(N133="zákl. prenesená",J133,0)</f>
        <v>0</v>
      </c>
      <c r="BH133" s="157">
        <f t="shared" ref="BH133:BH164" si="7">IF(N133="zníž. prenesená",J133,0)</f>
        <v>0</v>
      </c>
      <c r="BI133" s="157">
        <f t="shared" ref="BI133:BI164" si="8">IF(N133="nulová",J133,0)</f>
        <v>0</v>
      </c>
      <c r="BJ133" s="17" t="s">
        <v>88</v>
      </c>
      <c r="BK133" s="157">
        <f t="shared" ref="BK133:BK164" si="9">ROUND(I133*H133,2)</f>
        <v>0</v>
      </c>
      <c r="BL133" s="17" t="s">
        <v>625</v>
      </c>
      <c r="BM133" s="156" t="s">
        <v>88</v>
      </c>
    </row>
    <row r="134" spans="2:65" s="1" customFormat="1" ht="24.2" customHeight="1">
      <c r="B134" s="143"/>
      <c r="C134" s="188" t="s">
        <v>88</v>
      </c>
      <c r="D134" s="188" t="s">
        <v>523</v>
      </c>
      <c r="E134" s="189" t="s">
        <v>2793</v>
      </c>
      <c r="F134" s="190" t="s">
        <v>2794</v>
      </c>
      <c r="G134" s="191" t="s">
        <v>318</v>
      </c>
      <c r="H134" s="192">
        <v>2</v>
      </c>
      <c r="I134" s="193"/>
      <c r="J134" s="194">
        <f t="shared" si="0"/>
        <v>0</v>
      </c>
      <c r="K134" s="195"/>
      <c r="L134" s="196"/>
      <c r="M134" s="197" t="s">
        <v>1</v>
      </c>
      <c r="N134" s="198" t="s">
        <v>41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AR134" s="156" t="s">
        <v>1771</v>
      </c>
      <c r="AT134" s="156" t="s">
        <v>523</v>
      </c>
      <c r="AU134" s="156" t="s">
        <v>88</v>
      </c>
      <c r="AY134" s="17" t="s">
        <v>273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88</v>
      </c>
      <c r="BK134" s="157">
        <f t="shared" si="9"/>
        <v>0</v>
      </c>
      <c r="BL134" s="17" t="s">
        <v>625</v>
      </c>
      <c r="BM134" s="156" t="s">
        <v>126</v>
      </c>
    </row>
    <row r="135" spans="2:65" s="1" customFormat="1" ht="21.75" customHeight="1">
      <c r="B135" s="143"/>
      <c r="C135" s="188" t="s">
        <v>104</v>
      </c>
      <c r="D135" s="188" t="s">
        <v>523</v>
      </c>
      <c r="E135" s="189" t="s">
        <v>2795</v>
      </c>
      <c r="F135" s="190" t="s">
        <v>2796</v>
      </c>
      <c r="G135" s="191" t="s">
        <v>318</v>
      </c>
      <c r="H135" s="192">
        <v>1</v>
      </c>
      <c r="I135" s="193"/>
      <c r="J135" s="194">
        <f t="shared" si="0"/>
        <v>0</v>
      </c>
      <c r="K135" s="195"/>
      <c r="L135" s="196"/>
      <c r="M135" s="197" t="s">
        <v>1</v>
      </c>
      <c r="N135" s="198" t="s">
        <v>41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AR135" s="156" t="s">
        <v>1771</v>
      </c>
      <c r="AT135" s="156" t="s">
        <v>523</v>
      </c>
      <c r="AU135" s="156" t="s">
        <v>88</v>
      </c>
      <c r="AY135" s="17" t="s">
        <v>273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88</v>
      </c>
      <c r="BK135" s="157">
        <f t="shared" si="9"/>
        <v>0</v>
      </c>
      <c r="BL135" s="17" t="s">
        <v>625</v>
      </c>
      <c r="BM135" s="156" t="s">
        <v>321</v>
      </c>
    </row>
    <row r="136" spans="2:65" s="1" customFormat="1" ht="37.9" customHeight="1">
      <c r="B136" s="143"/>
      <c r="C136" s="188" t="s">
        <v>126</v>
      </c>
      <c r="D136" s="188" t="s">
        <v>523</v>
      </c>
      <c r="E136" s="189" t="s">
        <v>2797</v>
      </c>
      <c r="F136" s="190" t="s">
        <v>2798</v>
      </c>
      <c r="G136" s="191" t="s">
        <v>318</v>
      </c>
      <c r="H136" s="192">
        <v>7</v>
      </c>
      <c r="I136" s="193"/>
      <c r="J136" s="194">
        <f t="shared" si="0"/>
        <v>0</v>
      </c>
      <c r="K136" s="195"/>
      <c r="L136" s="196"/>
      <c r="M136" s="197" t="s">
        <v>1</v>
      </c>
      <c r="N136" s="198" t="s">
        <v>41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AR136" s="156" t="s">
        <v>1771</v>
      </c>
      <c r="AT136" s="156" t="s">
        <v>523</v>
      </c>
      <c r="AU136" s="156" t="s">
        <v>88</v>
      </c>
      <c r="AY136" s="17" t="s">
        <v>273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88</v>
      </c>
      <c r="BK136" s="157">
        <f t="shared" si="9"/>
        <v>0</v>
      </c>
      <c r="BL136" s="17" t="s">
        <v>625</v>
      </c>
      <c r="BM136" s="156" t="s">
        <v>330</v>
      </c>
    </row>
    <row r="137" spans="2:65" s="1" customFormat="1" ht="24.2" customHeight="1">
      <c r="B137" s="143"/>
      <c r="C137" s="188" t="s">
        <v>315</v>
      </c>
      <c r="D137" s="188" t="s">
        <v>523</v>
      </c>
      <c r="E137" s="189" t="s">
        <v>2799</v>
      </c>
      <c r="F137" s="190" t="s">
        <v>2800</v>
      </c>
      <c r="G137" s="191" t="s">
        <v>318</v>
      </c>
      <c r="H137" s="192">
        <v>7</v>
      </c>
      <c r="I137" s="193"/>
      <c r="J137" s="194">
        <f t="shared" si="0"/>
        <v>0</v>
      </c>
      <c r="K137" s="195"/>
      <c r="L137" s="196"/>
      <c r="M137" s="197" t="s">
        <v>1</v>
      </c>
      <c r="N137" s="198" t="s">
        <v>41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AR137" s="156" t="s">
        <v>1771</v>
      </c>
      <c r="AT137" s="156" t="s">
        <v>523</v>
      </c>
      <c r="AU137" s="156" t="s">
        <v>88</v>
      </c>
      <c r="AY137" s="17" t="s">
        <v>273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88</v>
      </c>
      <c r="BK137" s="157">
        <f t="shared" si="9"/>
        <v>0</v>
      </c>
      <c r="BL137" s="17" t="s">
        <v>625</v>
      </c>
      <c r="BM137" s="156" t="s">
        <v>341</v>
      </c>
    </row>
    <row r="138" spans="2:65" s="1" customFormat="1" ht="24.2" customHeight="1">
      <c r="B138" s="143"/>
      <c r="C138" s="188" t="s">
        <v>321</v>
      </c>
      <c r="D138" s="188" t="s">
        <v>523</v>
      </c>
      <c r="E138" s="189" t="s">
        <v>2801</v>
      </c>
      <c r="F138" s="190" t="s">
        <v>2802</v>
      </c>
      <c r="G138" s="191" t="s">
        <v>318</v>
      </c>
      <c r="H138" s="192">
        <v>2</v>
      </c>
      <c r="I138" s="193"/>
      <c r="J138" s="194">
        <f t="shared" si="0"/>
        <v>0</v>
      </c>
      <c r="K138" s="195"/>
      <c r="L138" s="196"/>
      <c r="M138" s="197" t="s">
        <v>1</v>
      </c>
      <c r="N138" s="198" t="s">
        <v>41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AR138" s="156" t="s">
        <v>1771</v>
      </c>
      <c r="AT138" s="156" t="s">
        <v>523</v>
      </c>
      <c r="AU138" s="156" t="s">
        <v>88</v>
      </c>
      <c r="AY138" s="17" t="s">
        <v>273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88</v>
      </c>
      <c r="BK138" s="157">
        <f t="shared" si="9"/>
        <v>0</v>
      </c>
      <c r="BL138" s="17" t="s">
        <v>625</v>
      </c>
      <c r="BM138" s="156" t="s">
        <v>165</v>
      </c>
    </row>
    <row r="139" spans="2:65" s="1" customFormat="1" ht="24.2" customHeight="1">
      <c r="B139" s="143"/>
      <c r="C139" s="188" t="s">
        <v>325</v>
      </c>
      <c r="D139" s="188" t="s">
        <v>523</v>
      </c>
      <c r="E139" s="189" t="s">
        <v>2803</v>
      </c>
      <c r="F139" s="190" t="s">
        <v>2804</v>
      </c>
      <c r="G139" s="191" t="s">
        <v>318</v>
      </c>
      <c r="H139" s="192">
        <v>2</v>
      </c>
      <c r="I139" s="193"/>
      <c r="J139" s="194">
        <f t="shared" si="0"/>
        <v>0</v>
      </c>
      <c r="K139" s="195"/>
      <c r="L139" s="196"/>
      <c r="M139" s="197" t="s">
        <v>1</v>
      </c>
      <c r="N139" s="198" t="s">
        <v>41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AR139" s="156" t="s">
        <v>1771</v>
      </c>
      <c r="AT139" s="156" t="s">
        <v>523</v>
      </c>
      <c r="AU139" s="156" t="s">
        <v>88</v>
      </c>
      <c r="AY139" s="17" t="s">
        <v>273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88</v>
      </c>
      <c r="BK139" s="157">
        <f t="shared" si="9"/>
        <v>0</v>
      </c>
      <c r="BL139" s="17" t="s">
        <v>625</v>
      </c>
      <c r="BM139" s="156" t="s">
        <v>375</v>
      </c>
    </row>
    <row r="140" spans="2:65" s="1" customFormat="1" ht="24.2" customHeight="1">
      <c r="B140" s="143"/>
      <c r="C140" s="188" t="s">
        <v>330</v>
      </c>
      <c r="D140" s="188" t="s">
        <v>523</v>
      </c>
      <c r="E140" s="189" t="s">
        <v>2805</v>
      </c>
      <c r="F140" s="190" t="s">
        <v>2806</v>
      </c>
      <c r="G140" s="191" t="s">
        <v>318</v>
      </c>
      <c r="H140" s="192">
        <v>1</v>
      </c>
      <c r="I140" s="193"/>
      <c r="J140" s="194">
        <f t="shared" si="0"/>
        <v>0</v>
      </c>
      <c r="K140" s="195"/>
      <c r="L140" s="196"/>
      <c r="M140" s="197" t="s">
        <v>1</v>
      </c>
      <c r="N140" s="198" t="s">
        <v>41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AR140" s="156" t="s">
        <v>1771</v>
      </c>
      <c r="AT140" s="156" t="s">
        <v>523</v>
      </c>
      <c r="AU140" s="156" t="s">
        <v>88</v>
      </c>
      <c r="AY140" s="17" t="s">
        <v>273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88</v>
      </c>
      <c r="BK140" s="157">
        <f t="shared" si="9"/>
        <v>0</v>
      </c>
      <c r="BL140" s="17" t="s">
        <v>625</v>
      </c>
      <c r="BM140" s="156" t="s">
        <v>394</v>
      </c>
    </row>
    <row r="141" spans="2:65" s="1" customFormat="1" ht="16.5" customHeight="1">
      <c r="B141" s="143"/>
      <c r="C141" s="188" t="s">
        <v>335</v>
      </c>
      <c r="D141" s="188" t="s">
        <v>523</v>
      </c>
      <c r="E141" s="189" t="s">
        <v>2807</v>
      </c>
      <c r="F141" s="190" t="s">
        <v>2808</v>
      </c>
      <c r="G141" s="191" t="s">
        <v>318</v>
      </c>
      <c r="H141" s="192">
        <v>1</v>
      </c>
      <c r="I141" s="193"/>
      <c r="J141" s="194">
        <f t="shared" si="0"/>
        <v>0</v>
      </c>
      <c r="K141" s="195"/>
      <c r="L141" s="196"/>
      <c r="M141" s="197" t="s">
        <v>1</v>
      </c>
      <c r="N141" s="198" t="s">
        <v>41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AR141" s="156" t="s">
        <v>1771</v>
      </c>
      <c r="AT141" s="156" t="s">
        <v>523</v>
      </c>
      <c r="AU141" s="156" t="s">
        <v>88</v>
      </c>
      <c r="AY141" s="17" t="s">
        <v>273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7" t="s">
        <v>88</v>
      </c>
      <c r="BK141" s="157">
        <f t="shared" si="9"/>
        <v>0</v>
      </c>
      <c r="BL141" s="17" t="s">
        <v>625</v>
      </c>
      <c r="BM141" s="156" t="s">
        <v>402</v>
      </c>
    </row>
    <row r="142" spans="2:65" s="1" customFormat="1" ht="24.2" customHeight="1">
      <c r="B142" s="143"/>
      <c r="C142" s="188" t="s">
        <v>341</v>
      </c>
      <c r="D142" s="188" t="s">
        <v>523</v>
      </c>
      <c r="E142" s="189" t="s">
        <v>2809</v>
      </c>
      <c r="F142" s="190" t="s">
        <v>2810</v>
      </c>
      <c r="G142" s="191" t="s">
        <v>318</v>
      </c>
      <c r="H142" s="192">
        <v>1</v>
      </c>
      <c r="I142" s="193"/>
      <c r="J142" s="194">
        <f t="shared" si="0"/>
        <v>0</v>
      </c>
      <c r="K142" s="195"/>
      <c r="L142" s="196"/>
      <c r="M142" s="197" t="s">
        <v>1</v>
      </c>
      <c r="N142" s="198" t="s">
        <v>41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AR142" s="156" t="s">
        <v>1771</v>
      </c>
      <c r="AT142" s="156" t="s">
        <v>523</v>
      </c>
      <c r="AU142" s="156" t="s">
        <v>88</v>
      </c>
      <c r="AY142" s="17" t="s">
        <v>273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88</v>
      </c>
      <c r="BK142" s="157">
        <f t="shared" si="9"/>
        <v>0</v>
      </c>
      <c r="BL142" s="17" t="s">
        <v>625</v>
      </c>
      <c r="BM142" s="156" t="s">
        <v>409</v>
      </c>
    </row>
    <row r="143" spans="2:65" s="1" customFormat="1" ht="44.25" customHeight="1">
      <c r="B143" s="143"/>
      <c r="C143" s="188" t="s">
        <v>347</v>
      </c>
      <c r="D143" s="188" t="s">
        <v>523</v>
      </c>
      <c r="E143" s="189" t="s">
        <v>2811</v>
      </c>
      <c r="F143" s="190" t="s">
        <v>2812</v>
      </c>
      <c r="G143" s="191" t="s">
        <v>318</v>
      </c>
      <c r="H143" s="192">
        <v>7</v>
      </c>
      <c r="I143" s="193"/>
      <c r="J143" s="194">
        <f t="shared" si="0"/>
        <v>0</v>
      </c>
      <c r="K143" s="195"/>
      <c r="L143" s="196"/>
      <c r="M143" s="197" t="s">
        <v>1</v>
      </c>
      <c r="N143" s="198" t="s">
        <v>41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AR143" s="156" t="s">
        <v>1771</v>
      </c>
      <c r="AT143" s="156" t="s">
        <v>523</v>
      </c>
      <c r="AU143" s="156" t="s">
        <v>88</v>
      </c>
      <c r="AY143" s="17" t="s">
        <v>273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88</v>
      </c>
      <c r="BK143" s="157">
        <f t="shared" si="9"/>
        <v>0</v>
      </c>
      <c r="BL143" s="17" t="s">
        <v>625</v>
      </c>
      <c r="BM143" s="156" t="s">
        <v>417</v>
      </c>
    </row>
    <row r="144" spans="2:65" s="1" customFormat="1" ht="37.9" customHeight="1">
      <c r="B144" s="143"/>
      <c r="C144" s="188" t="s">
        <v>351</v>
      </c>
      <c r="D144" s="188" t="s">
        <v>523</v>
      </c>
      <c r="E144" s="189" t="s">
        <v>2813</v>
      </c>
      <c r="F144" s="190" t="s">
        <v>2814</v>
      </c>
      <c r="G144" s="191" t="s">
        <v>318</v>
      </c>
      <c r="H144" s="192">
        <v>27</v>
      </c>
      <c r="I144" s="193"/>
      <c r="J144" s="194">
        <f t="shared" si="0"/>
        <v>0</v>
      </c>
      <c r="K144" s="195"/>
      <c r="L144" s="196"/>
      <c r="M144" s="197" t="s">
        <v>1</v>
      </c>
      <c r="N144" s="198" t="s">
        <v>41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AR144" s="156" t="s">
        <v>1771</v>
      </c>
      <c r="AT144" s="156" t="s">
        <v>523</v>
      </c>
      <c r="AU144" s="156" t="s">
        <v>88</v>
      </c>
      <c r="AY144" s="17" t="s">
        <v>273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7" t="s">
        <v>88</v>
      </c>
      <c r="BK144" s="157">
        <f t="shared" si="9"/>
        <v>0</v>
      </c>
      <c r="BL144" s="17" t="s">
        <v>625</v>
      </c>
      <c r="BM144" s="156" t="s">
        <v>422</v>
      </c>
    </row>
    <row r="145" spans="2:65" s="1" customFormat="1" ht="24.2" customHeight="1">
      <c r="B145" s="143"/>
      <c r="C145" s="188" t="s">
        <v>355</v>
      </c>
      <c r="D145" s="188" t="s">
        <v>523</v>
      </c>
      <c r="E145" s="189" t="s">
        <v>2815</v>
      </c>
      <c r="F145" s="190" t="s">
        <v>2816</v>
      </c>
      <c r="G145" s="191" t="s">
        <v>318</v>
      </c>
      <c r="H145" s="192">
        <v>8</v>
      </c>
      <c r="I145" s="193"/>
      <c r="J145" s="194">
        <f t="shared" si="0"/>
        <v>0</v>
      </c>
      <c r="K145" s="195"/>
      <c r="L145" s="196"/>
      <c r="M145" s="197" t="s">
        <v>1</v>
      </c>
      <c r="N145" s="198" t="s">
        <v>41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AR145" s="156" t="s">
        <v>1771</v>
      </c>
      <c r="AT145" s="156" t="s">
        <v>523</v>
      </c>
      <c r="AU145" s="156" t="s">
        <v>88</v>
      </c>
      <c r="AY145" s="17" t="s">
        <v>273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7" t="s">
        <v>88</v>
      </c>
      <c r="BK145" s="157">
        <f t="shared" si="9"/>
        <v>0</v>
      </c>
      <c r="BL145" s="17" t="s">
        <v>625</v>
      </c>
      <c r="BM145" s="156" t="s">
        <v>444</v>
      </c>
    </row>
    <row r="146" spans="2:65" s="1" customFormat="1" ht="21.75" customHeight="1">
      <c r="B146" s="143"/>
      <c r="C146" s="188" t="s">
        <v>165</v>
      </c>
      <c r="D146" s="188" t="s">
        <v>523</v>
      </c>
      <c r="E146" s="189" t="s">
        <v>2817</v>
      </c>
      <c r="F146" s="190" t="s">
        <v>2818</v>
      </c>
      <c r="G146" s="191" t="s">
        <v>318</v>
      </c>
      <c r="H146" s="192">
        <v>9</v>
      </c>
      <c r="I146" s="193"/>
      <c r="J146" s="194">
        <f t="shared" si="0"/>
        <v>0</v>
      </c>
      <c r="K146" s="195"/>
      <c r="L146" s="196"/>
      <c r="M146" s="197" t="s">
        <v>1</v>
      </c>
      <c r="N146" s="198" t="s">
        <v>41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AR146" s="156" t="s">
        <v>1771</v>
      </c>
      <c r="AT146" s="156" t="s">
        <v>523</v>
      </c>
      <c r="AU146" s="156" t="s">
        <v>88</v>
      </c>
      <c r="AY146" s="17" t="s">
        <v>273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7" t="s">
        <v>88</v>
      </c>
      <c r="BK146" s="157">
        <f t="shared" si="9"/>
        <v>0</v>
      </c>
      <c r="BL146" s="17" t="s">
        <v>625</v>
      </c>
      <c r="BM146" s="156" t="s">
        <v>518</v>
      </c>
    </row>
    <row r="147" spans="2:65" s="1" customFormat="1" ht="24.2" customHeight="1">
      <c r="B147" s="143"/>
      <c r="C147" s="188" t="s">
        <v>371</v>
      </c>
      <c r="D147" s="188" t="s">
        <v>523</v>
      </c>
      <c r="E147" s="189" t="s">
        <v>2819</v>
      </c>
      <c r="F147" s="190" t="s">
        <v>2820</v>
      </c>
      <c r="G147" s="191" t="s">
        <v>318</v>
      </c>
      <c r="H147" s="192">
        <v>11</v>
      </c>
      <c r="I147" s="193"/>
      <c r="J147" s="194">
        <f t="shared" si="0"/>
        <v>0</v>
      </c>
      <c r="K147" s="195"/>
      <c r="L147" s="196"/>
      <c r="M147" s="197" t="s">
        <v>1</v>
      </c>
      <c r="N147" s="198" t="s">
        <v>41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AR147" s="156" t="s">
        <v>1771</v>
      </c>
      <c r="AT147" s="156" t="s">
        <v>523</v>
      </c>
      <c r="AU147" s="156" t="s">
        <v>88</v>
      </c>
      <c r="AY147" s="17" t="s">
        <v>273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7" t="s">
        <v>88</v>
      </c>
      <c r="BK147" s="157">
        <f t="shared" si="9"/>
        <v>0</v>
      </c>
      <c r="BL147" s="17" t="s">
        <v>625</v>
      </c>
      <c r="BM147" s="156" t="s">
        <v>527</v>
      </c>
    </row>
    <row r="148" spans="2:65" s="1" customFormat="1" ht="37.9" customHeight="1">
      <c r="B148" s="143"/>
      <c r="C148" s="188" t="s">
        <v>375</v>
      </c>
      <c r="D148" s="188" t="s">
        <v>523</v>
      </c>
      <c r="E148" s="189" t="s">
        <v>2821</v>
      </c>
      <c r="F148" s="190" t="s">
        <v>2822</v>
      </c>
      <c r="G148" s="191" t="s">
        <v>318</v>
      </c>
      <c r="H148" s="192">
        <v>1</v>
      </c>
      <c r="I148" s="193"/>
      <c r="J148" s="194">
        <f t="shared" si="0"/>
        <v>0</v>
      </c>
      <c r="K148" s="195"/>
      <c r="L148" s="196"/>
      <c r="M148" s="197" t="s">
        <v>1</v>
      </c>
      <c r="N148" s="198" t="s">
        <v>41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AR148" s="156" t="s">
        <v>1771</v>
      </c>
      <c r="AT148" s="156" t="s">
        <v>523</v>
      </c>
      <c r="AU148" s="156" t="s">
        <v>88</v>
      </c>
      <c r="AY148" s="17" t="s">
        <v>273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7" t="s">
        <v>88</v>
      </c>
      <c r="BK148" s="157">
        <f t="shared" si="9"/>
        <v>0</v>
      </c>
      <c r="BL148" s="17" t="s">
        <v>625</v>
      </c>
      <c r="BM148" s="156" t="s">
        <v>544</v>
      </c>
    </row>
    <row r="149" spans="2:65" s="1" customFormat="1" ht="16.5" customHeight="1">
      <c r="B149" s="143"/>
      <c r="C149" s="188" t="s">
        <v>382</v>
      </c>
      <c r="D149" s="188" t="s">
        <v>523</v>
      </c>
      <c r="E149" s="189" t="s">
        <v>2823</v>
      </c>
      <c r="F149" s="190" t="s">
        <v>2824</v>
      </c>
      <c r="G149" s="191" t="s">
        <v>344</v>
      </c>
      <c r="H149" s="192">
        <v>350</v>
      </c>
      <c r="I149" s="193"/>
      <c r="J149" s="194">
        <f t="shared" si="0"/>
        <v>0</v>
      </c>
      <c r="K149" s="195"/>
      <c r="L149" s="196"/>
      <c r="M149" s="197" t="s">
        <v>1</v>
      </c>
      <c r="N149" s="198" t="s">
        <v>41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AR149" s="156" t="s">
        <v>1771</v>
      </c>
      <c r="AT149" s="156" t="s">
        <v>523</v>
      </c>
      <c r="AU149" s="156" t="s">
        <v>88</v>
      </c>
      <c r="AY149" s="17" t="s">
        <v>273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7" t="s">
        <v>88</v>
      </c>
      <c r="BK149" s="157">
        <f t="shared" si="9"/>
        <v>0</v>
      </c>
      <c r="BL149" s="17" t="s">
        <v>625</v>
      </c>
      <c r="BM149" s="156" t="s">
        <v>554</v>
      </c>
    </row>
    <row r="150" spans="2:65" s="1" customFormat="1" ht="21.75" customHeight="1">
      <c r="B150" s="143"/>
      <c r="C150" s="188" t="s">
        <v>386</v>
      </c>
      <c r="D150" s="188" t="s">
        <v>523</v>
      </c>
      <c r="E150" s="189" t="s">
        <v>2825</v>
      </c>
      <c r="F150" s="190" t="s">
        <v>2826</v>
      </c>
      <c r="G150" s="191" t="s">
        <v>344</v>
      </c>
      <c r="H150" s="192">
        <v>800</v>
      </c>
      <c r="I150" s="193"/>
      <c r="J150" s="194">
        <f t="shared" si="0"/>
        <v>0</v>
      </c>
      <c r="K150" s="195"/>
      <c r="L150" s="196"/>
      <c r="M150" s="197" t="s">
        <v>1</v>
      </c>
      <c r="N150" s="198" t="s">
        <v>41</v>
      </c>
      <c r="P150" s="154">
        <f t="shared" si="1"/>
        <v>0</v>
      </c>
      <c r="Q150" s="154">
        <v>0</v>
      </c>
      <c r="R150" s="154">
        <f t="shared" si="2"/>
        <v>0</v>
      </c>
      <c r="S150" s="154">
        <v>0</v>
      </c>
      <c r="T150" s="155">
        <f t="shared" si="3"/>
        <v>0</v>
      </c>
      <c r="AR150" s="156" t="s">
        <v>1771</v>
      </c>
      <c r="AT150" s="156" t="s">
        <v>523</v>
      </c>
      <c r="AU150" s="156" t="s">
        <v>88</v>
      </c>
      <c r="AY150" s="17" t="s">
        <v>273</v>
      </c>
      <c r="BE150" s="157">
        <f t="shared" si="4"/>
        <v>0</v>
      </c>
      <c r="BF150" s="157">
        <f t="shared" si="5"/>
        <v>0</v>
      </c>
      <c r="BG150" s="157">
        <f t="shared" si="6"/>
        <v>0</v>
      </c>
      <c r="BH150" s="157">
        <f t="shared" si="7"/>
        <v>0</v>
      </c>
      <c r="BI150" s="157">
        <f t="shared" si="8"/>
        <v>0</v>
      </c>
      <c r="BJ150" s="17" t="s">
        <v>88</v>
      </c>
      <c r="BK150" s="157">
        <f t="shared" si="9"/>
        <v>0</v>
      </c>
      <c r="BL150" s="17" t="s">
        <v>625</v>
      </c>
      <c r="BM150" s="156" t="s">
        <v>559</v>
      </c>
    </row>
    <row r="151" spans="2:65" s="1" customFormat="1" ht="24.2" customHeight="1">
      <c r="B151" s="143"/>
      <c r="C151" s="188" t="s">
        <v>390</v>
      </c>
      <c r="D151" s="188" t="s">
        <v>523</v>
      </c>
      <c r="E151" s="189" t="s">
        <v>2827</v>
      </c>
      <c r="F151" s="190" t="s">
        <v>2828</v>
      </c>
      <c r="G151" s="191" t="s">
        <v>344</v>
      </c>
      <c r="H151" s="192">
        <v>250</v>
      </c>
      <c r="I151" s="193"/>
      <c r="J151" s="194">
        <f t="shared" si="0"/>
        <v>0</v>
      </c>
      <c r="K151" s="195"/>
      <c r="L151" s="196"/>
      <c r="M151" s="197" t="s">
        <v>1</v>
      </c>
      <c r="N151" s="198" t="s">
        <v>41</v>
      </c>
      <c r="P151" s="154">
        <f t="shared" si="1"/>
        <v>0</v>
      </c>
      <c r="Q151" s="154">
        <v>0</v>
      </c>
      <c r="R151" s="154">
        <f t="shared" si="2"/>
        <v>0</v>
      </c>
      <c r="S151" s="154">
        <v>0</v>
      </c>
      <c r="T151" s="155">
        <f t="shared" si="3"/>
        <v>0</v>
      </c>
      <c r="AR151" s="156" t="s">
        <v>1771</v>
      </c>
      <c r="AT151" s="156" t="s">
        <v>523</v>
      </c>
      <c r="AU151" s="156" t="s">
        <v>88</v>
      </c>
      <c r="AY151" s="17" t="s">
        <v>273</v>
      </c>
      <c r="BE151" s="157">
        <f t="shared" si="4"/>
        <v>0</v>
      </c>
      <c r="BF151" s="157">
        <f t="shared" si="5"/>
        <v>0</v>
      </c>
      <c r="BG151" s="157">
        <f t="shared" si="6"/>
        <v>0</v>
      </c>
      <c r="BH151" s="157">
        <f t="shared" si="7"/>
        <v>0</v>
      </c>
      <c r="BI151" s="157">
        <f t="shared" si="8"/>
        <v>0</v>
      </c>
      <c r="BJ151" s="17" t="s">
        <v>88</v>
      </c>
      <c r="BK151" s="157">
        <f t="shared" si="9"/>
        <v>0</v>
      </c>
      <c r="BL151" s="17" t="s">
        <v>625</v>
      </c>
      <c r="BM151" s="156" t="s">
        <v>567</v>
      </c>
    </row>
    <row r="152" spans="2:65" s="1" customFormat="1" ht="24.2" customHeight="1">
      <c r="B152" s="143"/>
      <c r="C152" s="188" t="s">
        <v>394</v>
      </c>
      <c r="D152" s="188" t="s">
        <v>523</v>
      </c>
      <c r="E152" s="189" t="s">
        <v>2829</v>
      </c>
      <c r="F152" s="190" t="s">
        <v>2830</v>
      </c>
      <c r="G152" s="191" t="s">
        <v>344</v>
      </c>
      <c r="H152" s="192">
        <v>400</v>
      </c>
      <c r="I152" s="193"/>
      <c r="J152" s="194">
        <f t="shared" si="0"/>
        <v>0</v>
      </c>
      <c r="K152" s="195"/>
      <c r="L152" s="196"/>
      <c r="M152" s="197" t="s">
        <v>1</v>
      </c>
      <c r="N152" s="198" t="s">
        <v>41</v>
      </c>
      <c r="P152" s="154">
        <f t="shared" si="1"/>
        <v>0</v>
      </c>
      <c r="Q152" s="154">
        <v>0</v>
      </c>
      <c r="R152" s="154">
        <f t="shared" si="2"/>
        <v>0</v>
      </c>
      <c r="S152" s="154">
        <v>0</v>
      </c>
      <c r="T152" s="155">
        <f t="shared" si="3"/>
        <v>0</v>
      </c>
      <c r="AR152" s="156" t="s">
        <v>1771</v>
      </c>
      <c r="AT152" s="156" t="s">
        <v>523</v>
      </c>
      <c r="AU152" s="156" t="s">
        <v>88</v>
      </c>
      <c r="AY152" s="17" t="s">
        <v>273</v>
      </c>
      <c r="BE152" s="157">
        <f t="shared" si="4"/>
        <v>0</v>
      </c>
      <c r="BF152" s="157">
        <f t="shared" si="5"/>
        <v>0</v>
      </c>
      <c r="BG152" s="157">
        <f t="shared" si="6"/>
        <v>0</v>
      </c>
      <c r="BH152" s="157">
        <f t="shared" si="7"/>
        <v>0</v>
      </c>
      <c r="BI152" s="157">
        <f t="shared" si="8"/>
        <v>0</v>
      </c>
      <c r="BJ152" s="17" t="s">
        <v>88</v>
      </c>
      <c r="BK152" s="157">
        <f t="shared" si="9"/>
        <v>0</v>
      </c>
      <c r="BL152" s="17" t="s">
        <v>625</v>
      </c>
      <c r="BM152" s="156" t="s">
        <v>572</v>
      </c>
    </row>
    <row r="153" spans="2:65" s="1" customFormat="1" ht="24.2" customHeight="1">
      <c r="B153" s="143"/>
      <c r="C153" s="188" t="s">
        <v>398</v>
      </c>
      <c r="D153" s="188" t="s">
        <v>523</v>
      </c>
      <c r="E153" s="189" t="s">
        <v>2831</v>
      </c>
      <c r="F153" s="190" t="s">
        <v>2832</v>
      </c>
      <c r="G153" s="191" t="s">
        <v>344</v>
      </c>
      <c r="H153" s="192">
        <v>300</v>
      </c>
      <c r="I153" s="193"/>
      <c r="J153" s="194">
        <f t="shared" si="0"/>
        <v>0</v>
      </c>
      <c r="K153" s="195"/>
      <c r="L153" s="196"/>
      <c r="M153" s="197" t="s">
        <v>1</v>
      </c>
      <c r="N153" s="198" t="s">
        <v>41</v>
      </c>
      <c r="P153" s="154">
        <f t="shared" si="1"/>
        <v>0</v>
      </c>
      <c r="Q153" s="154">
        <v>0</v>
      </c>
      <c r="R153" s="154">
        <f t="shared" si="2"/>
        <v>0</v>
      </c>
      <c r="S153" s="154">
        <v>0</v>
      </c>
      <c r="T153" s="155">
        <f t="shared" si="3"/>
        <v>0</v>
      </c>
      <c r="AR153" s="156" t="s">
        <v>1771</v>
      </c>
      <c r="AT153" s="156" t="s">
        <v>523</v>
      </c>
      <c r="AU153" s="156" t="s">
        <v>88</v>
      </c>
      <c r="AY153" s="17" t="s">
        <v>273</v>
      </c>
      <c r="BE153" s="157">
        <f t="shared" si="4"/>
        <v>0</v>
      </c>
      <c r="BF153" s="157">
        <f t="shared" si="5"/>
        <v>0</v>
      </c>
      <c r="BG153" s="157">
        <f t="shared" si="6"/>
        <v>0</v>
      </c>
      <c r="BH153" s="157">
        <f t="shared" si="7"/>
        <v>0</v>
      </c>
      <c r="BI153" s="157">
        <f t="shared" si="8"/>
        <v>0</v>
      </c>
      <c r="BJ153" s="17" t="s">
        <v>88</v>
      </c>
      <c r="BK153" s="157">
        <f t="shared" si="9"/>
        <v>0</v>
      </c>
      <c r="BL153" s="17" t="s">
        <v>625</v>
      </c>
      <c r="BM153" s="156" t="s">
        <v>580</v>
      </c>
    </row>
    <row r="154" spans="2:65" s="1" customFormat="1" ht="24.2" customHeight="1">
      <c r="B154" s="143"/>
      <c r="C154" s="188" t="s">
        <v>402</v>
      </c>
      <c r="D154" s="188" t="s">
        <v>523</v>
      </c>
      <c r="E154" s="189" t="s">
        <v>2833</v>
      </c>
      <c r="F154" s="190" t="s">
        <v>2834</v>
      </c>
      <c r="G154" s="191" t="s">
        <v>318</v>
      </c>
      <c r="H154" s="192">
        <v>150</v>
      </c>
      <c r="I154" s="193"/>
      <c r="J154" s="194">
        <f t="shared" si="0"/>
        <v>0</v>
      </c>
      <c r="K154" s="195"/>
      <c r="L154" s="196"/>
      <c r="M154" s="197" t="s">
        <v>1</v>
      </c>
      <c r="N154" s="198" t="s">
        <v>41</v>
      </c>
      <c r="P154" s="154">
        <f t="shared" si="1"/>
        <v>0</v>
      </c>
      <c r="Q154" s="154">
        <v>0</v>
      </c>
      <c r="R154" s="154">
        <f t="shared" si="2"/>
        <v>0</v>
      </c>
      <c r="S154" s="154">
        <v>0</v>
      </c>
      <c r="T154" s="155">
        <f t="shared" si="3"/>
        <v>0</v>
      </c>
      <c r="AR154" s="156" t="s">
        <v>1771</v>
      </c>
      <c r="AT154" s="156" t="s">
        <v>523</v>
      </c>
      <c r="AU154" s="156" t="s">
        <v>88</v>
      </c>
      <c r="AY154" s="17" t="s">
        <v>273</v>
      </c>
      <c r="BE154" s="157">
        <f t="shared" si="4"/>
        <v>0</v>
      </c>
      <c r="BF154" s="157">
        <f t="shared" si="5"/>
        <v>0</v>
      </c>
      <c r="BG154" s="157">
        <f t="shared" si="6"/>
        <v>0</v>
      </c>
      <c r="BH154" s="157">
        <f t="shared" si="7"/>
        <v>0</v>
      </c>
      <c r="BI154" s="157">
        <f t="shared" si="8"/>
        <v>0</v>
      </c>
      <c r="BJ154" s="17" t="s">
        <v>88</v>
      </c>
      <c r="BK154" s="157">
        <f t="shared" si="9"/>
        <v>0</v>
      </c>
      <c r="BL154" s="17" t="s">
        <v>625</v>
      </c>
      <c r="BM154" s="156" t="s">
        <v>588</v>
      </c>
    </row>
    <row r="155" spans="2:65" s="1" customFormat="1" ht="24.2" customHeight="1">
      <c r="B155" s="143"/>
      <c r="C155" s="188" t="s">
        <v>7</v>
      </c>
      <c r="D155" s="188" t="s">
        <v>523</v>
      </c>
      <c r="E155" s="189" t="s">
        <v>2835</v>
      </c>
      <c r="F155" s="190" t="s">
        <v>2836</v>
      </c>
      <c r="G155" s="191" t="s">
        <v>318</v>
      </c>
      <c r="H155" s="192">
        <v>350</v>
      </c>
      <c r="I155" s="193"/>
      <c r="J155" s="194">
        <f t="shared" si="0"/>
        <v>0</v>
      </c>
      <c r="K155" s="195"/>
      <c r="L155" s="196"/>
      <c r="M155" s="197" t="s">
        <v>1</v>
      </c>
      <c r="N155" s="198" t="s">
        <v>41</v>
      </c>
      <c r="P155" s="154">
        <f t="shared" si="1"/>
        <v>0</v>
      </c>
      <c r="Q155" s="154">
        <v>0</v>
      </c>
      <c r="R155" s="154">
        <f t="shared" si="2"/>
        <v>0</v>
      </c>
      <c r="S155" s="154">
        <v>0</v>
      </c>
      <c r="T155" s="155">
        <f t="shared" si="3"/>
        <v>0</v>
      </c>
      <c r="AR155" s="156" t="s">
        <v>1771</v>
      </c>
      <c r="AT155" s="156" t="s">
        <v>523</v>
      </c>
      <c r="AU155" s="156" t="s">
        <v>88</v>
      </c>
      <c r="AY155" s="17" t="s">
        <v>273</v>
      </c>
      <c r="BE155" s="157">
        <f t="shared" si="4"/>
        <v>0</v>
      </c>
      <c r="BF155" s="157">
        <f t="shared" si="5"/>
        <v>0</v>
      </c>
      <c r="BG155" s="157">
        <f t="shared" si="6"/>
        <v>0</v>
      </c>
      <c r="BH155" s="157">
        <f t="shared" si="7"/>
        <v>0</v>
      </c>
      <c r="BI155" s="157">
        <f t="shared" si="8"/>
        <v>0</v>
      </c>
      <c r="BJ155" s="17" t="s">
        <v>88</v>
      </c>
      <c r="BK155" s="157">
        <f t="shared" si="9"/>
        <v>0</v>
      </c>
      <c r="BL155" s="17" t="s">
        <v>625</v>
      </c>
      <c r="BM155" s="156" t="s">
        <v>600</v>
      </c>
    </row>
    <row r="156" spans="2:65" s="1" customFormat="1" ht="37.9" customHeight="1">
      <c r="B156" s="143"/>
      <c r="C156" s="188" t="s">
        <v>409</v>
      </c>
      <c r="D156" s="188" t="s">
        <v>523</v>
      </c>
      <c r="E156" s="189" t="s">
        <v>2837</v>
      </c>
      <c r="F156" s="190" t="s">
        <v>2838</v>
      </c>
      <c r="G156" s="191" t="s">
        <v>318</v>
      </c>
      <c r="H156" s="192">
        <v>11</v>
      </c>
      <c r="I156" s="193"/>
      <c r="J156" s="194">
        <f t="shared" si="0"/>
        <v>0</v>
      </c>
      <c r="K156" s="195"/>
      <c r="L156" s="196"/>
      <c r="M156" s="197" t="s">
        <v>1</v>
      </c>
      <c r="N156" s="198" t="s">
        <v>41</v>
      </c>
      <c r="P156" s="154">
        <f t="shared" si="1"/>
        <v>0</v>
      </c>
      <c r="Q156" s="154">
        <v>0</v>
      </c>
      <c r="R156" s="154">
        <f t="shared" si="2"/>
        <v>0</v>
      </c>
      <c r="S156" s="154">
        <v>0</v>
      </c>
      <c r="T156" s="155">
        <f t="shared" si="3"/>
        <v>0</v>
      </c>
      <c r="AR156" s="156" t="s">
        <v>1771</v>
      </c>
      <c r="AT156" s="156" t="s">
        <v>523</v>
      </c>
      <c r="AU156" s="156" t="s">
        <v>88</v>
      </c>
      <c r="AY156" s="17" t="s">
        <v>273</v>
      </c>
      <c r="BE156" s="157">
        <f t="shared" si="4"/>
        <v>0</v>
      </c>
      <c r="BF156" s="157">
        <f t="shared" si="5"/>
        <v>0</v>
      </c>
      <c r="BG156" s="157">
        <f t="shared" si="6"/>
        <v>0</v>
      </c>
      <c r="BH156" s="157">
        <f t="shared" si="7"/>
        <v>0</v>
      </c>
      <c r="BI156" s="157">
        <f t="shared" si="8"/>
        <v>0</v>
      </c>
      <c r="BJ156" s="17" t="s">
        <v>88</v>
      </c>
      <c r="BK156" s="157">
        <f t="shared" si="9"/>
        <v>0</v>
      </c>
      <c r="BL156" s="17" t="s">
        <v>625</v>
      </c>
      <c r="BM156" s="156" t="s">
        <v>618</v>
      </c>
    </row>
    <row r="157" spans="2:65" s="1" customFormat="1" ht="16.5" customHeight="1">
      <c r="B157" s="143"/>
      <c r="C157" s="188" t="s">
        <v>413</v>
      </c>
      <c r="D157" s="188" t="s">
        <v>523</v>
      </c>
      <c r="E157" s="189" t="s">
        <v>2839</v>
      </c>
      <c r="F157" s="190" t="s">
        <v>2840</v>
      </c>
      <c r="G157" s="191" t="s">
        <v>318</v>
      </c>
      <c r="H157" s="192">
        <v>450</v>
      </c>
      <c r="I157" s="193"/>
      <c r="J157" s="194">
        <f t="shared" si="0"/>
        <v>0</v>
      </c>
      <c r="K157" s="195"/>
      <c r="L157" s="196"/>
      <c r="M157" s="197" t="s">
        <v>1</v>
      </c>
      <c r="N157" s="198" t="s">
        <v>41</v>
      </c>
      <c r="P157" s="154">
        <f t="shared" si="1"/>
        <v>0</v>
      </c>
      <c r="Q157" s="154">
        <v>0</v>
      </c>
      <c r="R157" s="154">
        <f t="shared" si="2"/>
        <v>0</v>
      </c>
      <c r="S157" s="154">
        <v>0</v>
      </c>
      <c r="T157" s="155">
        <f t="shared" si="3"/>
        <v>0</v>
      </c>
      <c r="AR157" s="156" t="s">
        <v>1771</v>
      </c>
      <c r="AT157" s="156" t="s">
        <v>523</v>
      </c>
      <c r="AU157" s="156" t="s">
        <v>88</v>
      </c>
      <c r="AY157" s="17" t="s">
        <v>273</v>
      </c>
      <c r="BE157" s="157">
        <f t="shared" si="4"/>
        <v>0</v>
      </c>
      <c r="BF157" s="157">
        <f t="shared" si="5"/>
        <v>0</v>
      </c>
      <c r="BG157" s="157">
        <f t="shared" si="6"/>
        <v>0</v>
      </c>
      <c r="BH157" s="157">
        <f t="shared" si="7"/>
        <v>0</v>
      </c>
      <c r="BI157" s="157">
        <f t="shared" si="8"/>
        <v>0</v>
      </c>
      <c r="BJ157" s="17" t="s">
        <v>88</v>
      </c>
      <c r="BK157" s="157">
        <f t="shared" si="9"/>
        <v>0</v>
      </c>
      <c r="BL157" s="17" t="s">
        <v>625</v>
      </c>
      <c r="BM157" s="156" t="s">
        <v>625</v>
      </c>
    </row>
    <row r="158" spans="2:65" s="1" customFormat="1" ht="24.2" customHeight="1">
      <c r="B158" s="143"/>
      <c r="C158" s="188" t="s">
        <v>417</v>
      </c>
      <c r="D158" s="188" t="s">
        <v>523</v>
      </c>
      <c r="E158" s="189" t="s">
        <v>2841</v>
      </c>
      <c r="F158" s="190" t="s">
        <v>2842</v>
      </c>
      <c r="G158" s="191" t="s">
        <v>318</v>
      </c>
      <c r="H158" s="192">
        <v>450</v>
      </c>
      <c r="I158" s="193"/>
      <c r="J158" s="194">
        <f t="shared" si="0"/>
        <v>0</v>
      </c>
      <c r="K158" s="195"/>
      <c r="L158" s="196"/>
      <c r="M158" s="197" t="s">
        <v>1</v>
      </c>
      <c r="N158" s="198" t="s">
        <v>41</v>
      </c>
      <c r="P158" s="154">
        <f t="shared" si="1"/>
        <v>0</v>
      </c>
      <c r="Q158" s="154">
        <v>0</v>
      </c>
      <c r="R158" s="154">
        <f t="shared" si="2"/>
        <v>0</v>
      </c>
      <c r="S158" s="154">
        <v>0</v>
      </c>
      <c r="T158" s="155">
        <f t="shared" si="3"/>
        <v>0</v>
      </c>
      <c r="AR158" s="156" t="s">
        <v>1771</v>
      </c>
      <c r="AT158" s="156" t="s">
        <v>523</v>
      </c>
      <c r="AU158" s="156" t="s">
        <v>88</v>
      </c>
      <c r="AY158" s="17" t="s">
        <v>273</v>
      </c>
      <c r="BE158" s="157">
        <f t="shared" si="4"/>
        <v>0</v>
      </c>
      <c r="BF158" s="157">
        <f t="shared" si="5"/>
        <v>0</v>
      </c>
      <c r="BG158" s="157">
        <f t="shared" si="6"/>
        <v>0</v>
      </c>
      <c r="BH158" s="157">
        <f t="shared" si="7"/>
        <v>0</v>
      </c>
      <c r="BI158" s="157">
        <f t="shared" si="8"/>
        <v>0</v>
      </c>
      <c r="BJ158" s="17" t="s">
        <v>88</v>
      </c>
      <c r="BK158" s="157">
        <f t="shared" si="9"/>
        <v>0</v>
      </c>
      <c r="BL158" s="17" t="s">
        <v>625</v>
      </c>
      <c r="BM158" s="156" t="s">
        <v>639</v>
      </c>
    </row>
    <row r="159" spans="2:65" s="1" customFormat="1" ht="16.5" customHeight="1">
      <c r="B159" s="143"/>
      <c r="C159" s="188" t="s">
        <v>419</v>
      </c>
      <c r="D159" s="188" t="s">
        <v>523</v>
      </c>
      <c r="E159" s="189" t="s">
        <v>2843</v>
      </c>
      <c r="F159" s="190" t="s">
        <v>2844</v>
      </c>
      <c r="G159" s="191" t="s">
        <v>1095</v>
      </c>
      <c r="H159" s="213"/>
      <c r="I159" s="193"/>
      <c r="J159" s="194">
        <f t="shared" si="0"/>
        <v>0</v>
      </c>
      <c r="K159" s="195"/>
      <c r="L159" s="196"/>
      <c r="M159" s="197" t="s">
        <v>1</v>
      </c>
      <c r="N159" s="198" t="s">
        <v>41</v>
      </c>
      <c r="P159" s="154">
        <f t="shared" si="1"/>
        <v>0</v>
      </c>
      <c r="Q159" s="154">
        <v>0</v>
      </c>
      <c r="R159" s="154">
        <f t="shared" si="2"/>
        <v>0</v>
      </c>
      <c r="S159" s="154">
        <v>0</v>
      </c>
      <c r="T159" s="155">
        <f t="shared" si="3"/>
        <v>0</v>
      </c>
      <c r="AR159" s="156" t="s">
        <v>1771</v>
      </c>
      <c r="AT159" s="156" t="s">
        <v>523</v>
      </c>
      <c r="AU159" s="156" t="s">
        <v>88</v>
      </c>
      <c r="AY159" s="17" t="s">
        <v>273</v>
      </c>
      <c r="BE159" s="157">
        <f t="shared" si="4"/>
        <v>0</v>
      </c>
      <c r="BF159" s="157">
        <f t="shared" si="5"/>
        <v>0</v>
      </c>
      <c r="BG159" s="157">
        <f t="shared" si="6"/>
        <v>0</v>
      </c>
      <c r="BH159" s="157">
        <f t="shared" si="7"/>
        <v>0</v>
      </c>
      <c r="BI159" s="157">
        <f t="shared" si="8"/>
        <v>0</v>
      </c>
      <c r="BJ159" s="17" t="s">
        <v>88</v>
      </c>
      <c r="BK159" s="157">
        <f t="shared" si="9"/>
        <v>0</v>
      </c>
      <c r="BL159" s="17" t="s">
        <v>625</v>
      </c>
      <c r="BM159" s="156" t="s">
        <v>652</v>
      </c>
    </row>
    <row r="160" spans="2:65" s="1" customFormat="1" ht="16.5" customHeight="1">
      <c r="B160" s="143"/>
      <c r="C160" s="144" t="s">
        <v>422</v>
      </c>
      <c r="D160" s="144" t="s">
        <v>274</v>
      </c>
      <c r="E160" s="145" t="s">
        <v>2845</v>
      </c>
      <c r="F160" s="146" t="s">
        <v>2846</v>
      </c>
      <c r="G160" s="147" t="s">
        <v>318</v>
      </c>
      <c r="H160" s="148">
        <v>7</v>
      </c>
      <c r="I160" s="149"/>
      <c r="J160" s="150">
        <f t="shared" si="0"/>
        <v>0</v>
      </c>
      <c r="K160" s="151"/>
      <c r="L160" s="32"/>
      <c r="M160" s="152" t="s">
        <v>1</v>
      </c>
      <c r="N160" s="153" t="s">
        <v>41</v>
      </c>
      <c r="P160" s="154">
        <f t="shared" si="1"/>
        <v>0</v>
      </c>
      <c r="Q160" s="154">
        <v>0</v>
      </c>
      <c r="R160" s="154">
        <f t="shared" si="2"/>
        <v>0</v>
      </c>
      <c r="S160" s="154">
        <v>0</v>
      </c>
      <c r="T160" s="155">
        <f t="shared" si="3"/>
        <v>0</v>
      </c>
      <c r="AR160" s="156" t="s">
        <v>625</v>
      </c>
      <c r="AT160" s="156" t="s">
        <v>274</v>
      </c>
      <c r="AU160" s="156" t="s">
        <v>88</v>
      </c>
      <c r="AY160" s="17" t="s">
        <v>273</v>
      </c>
      <c r="BE160" s="157">
        <f t="shared" si="4"/>
        <v>0</v>
      </c>
      <c r="BF160" s="157">
        <f t="shared" si="5"/>
        <v>0</v>
      </c>
      <c r="BG160" s="157">
        <f t="shared" si="6"/>
        <v>0</v>
      </c>
      <c r="BH160" s="157">
        <f t="shared" si="7"/>
        <v>0</v>
      </c>
      <c r="BI160" s="157">
        <f t="shared" si="8"/>
        <v>0</v>
      </c>
      <c r="BJ160" s="17" t="s">
        <v>88</v>
      </c>
      <c r="BK160" s="157">
        <f t="shared" si="9"/>
        <v>0</v>
      </c>
      <c r="BL160" s="17" t="s">
        <v>625</v>
      </c>
      <c r="BM160" s="156" t="s">
        <v>669</v>
      </c>
    </row>
    <row r="161" spans="2:65" s="1" customFormat="1" ht="16.5" customHeight="1">
      <c r="B161" s="143"/>
      <c r="C161" s="144" t="s">
        <v>427</v>
      </c>
      <c r="D161" s="144" t="s">
        <v>274</v>
      </c>
      <c r="E161" s="145" t="s">
        <v>2847</v>
      </c>
      <c r="F161" s="146" t="s">
        <v>2848</v>
      </c>
      <c r="G161" s="147" t="s">
        <v>318</v>
      </c>
      <c r="H161" s="148">
        <v>1</v>
      </c>
      <c r="I161" s="149"/>
      <c r="J161" s="150">
        <f t="shared" si="0"/>
        <v>0</v>
      </c>
      <c r="K161" s="151"/>
      <c r="L161" s="32"/>
      <c r="M161" s="152" t="s">
        <v>1</v>
      </c>
      <c r="N161" s="153" t="s">
        <v>41</v>
      </c>
      <c r="P161" s="154">
        <f t="shared" si="1"/>
        <v>0</v>
      </c>
      <c r="Q161" s="154">
        <v>0</v>
      </c>
      <c r="R161" s="154">
        <f t="shared" si="2"/>
        <v>0</v>
      </c>
      <c r="S161" s="154">
        <v>0</v>
      </c>
      <c r="T161" s="155">
        <f t="shared" si="3"/>
        <v>0</v>
      </c>
      <c r="AR161" s="156" t="s">
        <v>625</v>
      </c>
      <c r="AT161" s="156" t="s">
        <v>274</v>
      </c>
      <c r="AU161" s="156" t="s">
        <v>88</v>
      </c>
      <c r="AY161" s="17" t="s">
        <v>273</v>
      </c>
      <c r="BE161" s="157">
        <f t="shared" si="4"/>
        <v>0</v>
      </c>
      <c r="BF161" s="157">
        <f t="shared" si="5"/>
        <v>0</v>
      </c>
      <c r="BG161" s="157">
        <f t="shared" si="6"/>
        <v>0</v>
      </c>
      <c r="BH161" s="157">
        <f t="shared" si="7"/>
        <v>0</v>
      </c>
      <c r="BI161" s="157">
        <f t="shared" si="8"/>
        <v>0</v>
      </c>
      <c r="BJ161" s="17" t="s">
        <v>88</v>
      </c>
      <c r="BK161" s="157">
        <f t="shared" si="9"/>
        <v>0</v>
      </c>
      <c r="BL161" s="17" t="s">
        <v>625</v>
      </c>
      <c r="BM161" s="156" t="s">
        <v>680</v>
      </c>
    </row>
    <row r="162" spans="2:65" s="1" customFormat="1" ht="16.5" customHeight="1">
      <c r="B162" s="143"/>
      <c r="C162" s="144" t="s">
        <v>444</v>
      </c>
      <c r="D162" s="144" t="s">
        <v>274</v>
      </c>
      <c r="E162" s="145" t="s">
        <v>2849</v>
      </c>
      <c r="F162" s="146" t="s">
        <v>2850</v>
      </c>
      <c r="G162" s="147" t="s">
        <v>344</v>
      </c>
      <c r="H162" s="148">
        <v>500</v>
      </c>
      <c r="I162" s="149"/>
      <c r="J162" s="150">
        <f t="shared" si="0"/>
        <v>0</v>
      </c>
      <c r="K162" s="151"/>
      <c r="L162" s="32"/>
      <c r="M162" s="152" t="s">
        <v>1</v>
      </c>
      <c r="N162" s="153" t="s">
        <v>41</v>
      </c>
      <c r="P162" s="154">
        <f t="shared" si="1"/>
        <v>0</v>
      </c>
      <c r="Q162" s="154">
        <v>0</v>
      </c>
      <c r="R162" s="154">
        <f t="shared" si="2"/>
        <v>0</v>
      </c>
      <c r="S162" s="154">
        <v>0</v>
      </c>
      <c r="T162" s="155">
        <f t="shared" si="3"/>
        <v>0</v>
      </c>
      <c r="AR162" s="156" t="s">
        <v>625</v>
      </c>
      <c r="AT162" s="156" t="s">
        <v>274</v>
      </c>
      <c r="AU162" s="156" t="s">
        <v>88</v>
      </c>
      <c r="AY162" s="17" t="s">
        <v>273</v>
      </c>
      <c r="BE162" s="157">
        <f t="shared" si="4"/>
        <v>0</v>
      </c>
      <c r="BF162" s="157">
        <f t="shared" si="5"/>
        <v>0</v>
      </c>
      <c r="BG162" s="157">
        <f t="shared" si="6"/>
        <v>0</v>
      </c>
      <c r="BH162" s="157">
        <f t="shared" si="7"/>
        <v>0</v>
      </c>
      <c r="BI162" s="157">
        <f t="shared" si="8"/>
        <v>0</v>
      </c>
      <c r="BJ162" s="17" t="s">
        <v>88</v>
      </c>
      <c r="BK162" s="157">
        <f t="shared" si="9"/>
        <v>0</v>
      </c>
      <c r="BL162" s="17" t="s">
        <v>625</v>
      </c>
      <c r="BM162" s="156" t="s">
        <v>691</v>
      </c>
    </row>
    <row r="163" spans="2:65" s="1" customFormat="1" ht="24.2" customHeight="1">
      <c r="B163" s="143"/>
      <c r="C163" s="144" t="s">
        <v>189</v>
      </c>
      <c r="D163" s="144" t="s">
        <v>274</v>
      </c>
      <c r="E163" s="145" t="s">
        <v>2851</v>
      </c>
      <c r="F163" s="146" t="s">
        <v>2852</v>
      </c>
      <c r="G163" s="147" t="s">
        <v>318</v>
      </c>
      <c r="H163" s="148">
        <v>7</v>
      </c>
      <c r="I163" s="149"/>
      <c r="J163" s="150">
        <f t="shared" si="0"/>
        <v>0</v>
      </c>
      <c r="K163" s="151"/>
      <c r="L163" s="32"/>
      <c r="M163" s="152" t="s">
        <v>1</v>
      </c>
      <c r="N163" s="153" t="s">
        <v>41</v>
      </c>
      <c r="P163" s="154">
        <f t="shared" si="1"/>
        <v>0</v>
      </c>
      <c r="Q163" s="154">
        <v>0</v>
      </c>
      <c r="R163" s="154">
        <f t="shared" si="2"/>
        <v>0</v>
      </c>
      <c r="S163" s="154">
        <v>0</v>
      </c>
      <c r="T163" s="155">
        <f t="shared" si="3"/>
        <v>0</v>
      </c>
      <c r="AR163" s="156" t="s">
        <v>625</v>
      </c>
      <c r="AT163" s="156" t="s">
        <v>274</v>
      </c>
      <c r="AU163" s="156" t="s">
        <v>88</v>
      </c>
      <c r="AY163" s="17" t="s">
        <v>273</v>
      </c>
      <c r="BE163" s="157">
        <f t="shared" si="4"/>
        <v>0</v>
      </c>
      <c r="BF163" s="157">
        <f t="shared" si="5"/>
        <v>0</v>
      </c>
      <c r="BG163" s="157">
        <f t="shared" si="6"/>
        <v>0</v>
      </c>
      <c r="BH163" s="157">
        <f t="shared" si="7"/>
        <v>0</v>
      </c>
      <c r="BI163" s="157">
        <f t="shared" si="8"/>
        <v>0</v>
      </c>
      <c r="BJ163" s="17" t="s">
        <v>88</v>
      </c>
      <c r="BK163" s="157">
        <f t="shared" si="9"/>
        <v>0</v>
      </c>
      <c r="BL163" s="17" t="s">
        <v>625</v>
      </c>
      <c r="BM163" s="156" t="s">
        <v>701</v>
      </c>
    </row>
    <row r="164" spans="2:65" s="1" customFormat="1" ht="24.2" customHeight="1">
      <c r="B164" s="143"/>
      <c r="C164" s="144" t="s">
        <v>449</v>
      </c>
      <c r="D164" s="144" t="s">
        <v>274</v>
      </c>
      <c r="E164" s="145" t="s">
        <v>2853</v>
      </c>
      <c r="F164" s="146" t="s">
        <v>2854</v>
      </c>
      <c r="G164" s="147" t="s">
        <v>318</v>
      </c>
      <c r="H164" s="148">
        <v>2</v>
      </c>
      <c r="I164" s="149"/>
      <c r="J164" s="150">
        <f t="shared" si="0"/>
        <v>0</v>
      </c>
      <c r="K164" s="151"/>
      <c r="L164" s="32"/>
      <c r="M164" s="152" t="s">
        <v>1</v>
      </c>
      <c r="N164" s="153" t="s">
        <v>41</v>
      </c>
      <c r="P164" s="154">
        <f t="shared" si="1"/>
        <v>0</v>
      </c>
      <c r="Q164" s="154">
        <v>0</v>
      </c>
      <c r="R164" s="154">
        <f t="shared" si="2"/>
        <v>0</v>
      </c>
      <c r="S164" s="154">
        <v>0</v>
      </c>
      <c r="T164" s="155">
        <f t="shared" si="3"/>
        <v>0</v>
      </c>
      <c r="AR164" s="156" t="s">
        <v>625</v>
      </c>
      <c r="AT164" s="156" t="s">
        <v>274</v>
      </c>
      <c r="AU164" s="156" t="s">
        <v>88</v>
      </c>
      <c r="AY164" s="17" t="s">
        <v>273</v>
      </c>
      <c r="BE164" s="157">
        <f t="shared" si="4"/>
        <v>0</v>
      </c>
      <c r="BF164" s="157">
        <f t="shared" si="5"/>
        <v>0</v>
      </c>
      <c r="BG164" s="157">
        <f t="shared" si="6"/>
        <v>0</v>
      </c>
      <c r="BH164" s="157">
        <f t="shared" si="7"/>
        <v>0</v>
      </c>
      <c r="BI164" s="157">
        <f t="shared" si="8"/>
        <v>0</v>
      </c>
      <c r="BJ164" s="17" t="s">
        <v>88</v>
      </c>
      <c r="BK164" s="157">
        <f t="shared" si="9"/>
        <v>0</v>
      </c>
      <c r="BL164" s="17" t="s">
        <v>625</v>
      </c>
      <c r="BM164" s="156" t="s">
        <v>710</v>
      </c>
    </row>
    <row r="165" spans="2:65" s="1" customFormat="1" ht="33" customHeight="1">
      <c r="B165" s="143"/>
      <c r="C165" s="144" t="s">
        <v>451</v>
      </c>
      <c r="D165" s="144" t="s">
        <v>274</v>
      </c>
      <c r="E165" s="145" t="s">
        <v>2855</v>
      </c>
      <c r="F165" s="146" t="s">
        <v>2856</v>
      </c>
      <c r="G165" s="147" t="s">
        <v>318</v>
      </c>
      <c r="H165" s="148">
        <v>2</v>
      </c>
      <c r="I165" s="149"/>
      <c r="J165" s="150">
        <f t="shared" ref="J165:J181" si="10">ROUND(I165*H165,2)</f>
        <v>0</v>
      </c>
      <c r="K165" s="151"/>
      <c r="L165" s="32"/>
      <c r="M165" s="152" t="s">
        <v>1</v>
      </c>
      <c r="N165" s="153" t="s">
        <v>41</v>
      </c>
      <c r="P165" s="154">
        <f t="shared" ref="P165:P181" si="11">O165*H165</f>
        <v>0</v>
      </c>
      <c r="Q165" s="154">
        <v>0</v>
      </c>
      <c r="R165" s="154">
        <f t="shared" ref="R165:R181" si="12">Q165*H165</f>
        <v>0</v>
      </c>
      <c r="S165" s="154">
        <v>0</v>
      </c>
      <c r="T165" s="155">
        <f t="shared" ref="T165:T181" si="13">S165*H165</f>
        <v>0</v>
      </c>
      <c r="AR165" s="156" t="s">
        <v>625</v>
      </c>
      <c r="AT165" s="156" t="s">
        <v>274</v>
      </c>
      <c r="AU165" s="156" t="s">
        <v>88</v>
      </c>
      <c r="AY165" s="17" t="s">
        <v>273</v>
      </c>
      <c r="BE165" s="157">
        <f t="shared" ref="BE165:BE181" si="14">IF(N165="základná",J165,0)</f>
        <v>0</v>
      </c>
      <c r="BF165" s="157">
        <f t="shared" ref="BF165:BF181" si="15">IF(N165="znížená",J165,0)</f>
        <v>0</v>
      </c>
      <c r="BG165" s="157">
        <f t="shared" ref="BG165:BG181" si="16">IF(N165="zákl. prenesená",J165,0)</f>
        <v>0</v>
      </c>
      <c r="BH165" s="157">
        <f t="shared" ref="BH165:BH181" si="17">IF(N165="zníž. prenesená",J165,0)</f>
        <v>0</v>
      </c>
      <c r="BI165" s="157">
        <f t="shared" ref="BI165:BI181" si="18">IF(N165="nulová",J165,0)</f>
        <v>0</v>
      </c>
      <c r="BJ165" s="17" t="s">
        <v>88</v>
      </c>
      <c r="BK165" s="157">
        <f t="shared" ref="BK165:BK181" si="19">ROUND(I165*H165,2)</f>
        <v>0</v>
      </c>
      <c r="BL165" s="17" t="s">
        <v>625</v>
      </c>
      <c r="BM165" s="156" t="s">
        <v>721</v>
      </c>
    </row>
    <row r="166" spans="2:65" s="1" customFormat="1" ht="33" customHeight="1">
      <c r="B166" s="143"/>
      <c r="C166" s="144" t="s">
        <v>482</v>
      </c>
      <c r="D166" s="144" t="s">
        <v>274</v>
      </c>
      <c r="E166" s="145" t="s">
        <v>2857</v>
      </c>
      <c r="F166" s="146" t="s">
        <v>2858</v>
      </c>
      <c r="G166" s="147" t="s">
        <v>318</v>
      </c>
      <c r="H166" s="148">
        <v>1</v>
      </c>
      <c r="I166" s="149"/>
      <c r="J166" s="150">
        <f t="shared" si="10"/>
        <v>0</v>
      </c>
      <c r="K166" s="151"/>
      <c r="L166" s="32"/>
      <c r="M166" s="152" t="s">
        <v>1</v>
      </c>
      <c r="N166" s="153" t="s">
        <v>41</v>
      </c>
      <c r="P166" s="154">
        <f t="shared" si="11"/>
        <v>0</v>
      </c>
      <c r="Q166" s="154">
        <v>0</v>
      </c>
      <c r="R166" s="154">
        <f t="shared" si="12"/>
        <v>0</v>
      </c>
      <c r="S166" s="154">
        <v>0</v>
      </c>
      <c r="T166" s="155">
        <f t="shared" si="13"/>
        <v>0</v>
      </c>
      <c r="AR166" s="156" t="s">
        <v>625</v>
      </c>
      <c r="AT166" s="156" t="s">
        <v>274</v>
      </c>
      <c r="AU166" s="156" t="s">
        <v>88</v>
      </c>
      <c r="AY166" s="17" t="s">
        <v>273</v>
      </c>
      <c r="BE166" s="157">
        <f t="shared" si="14"/>
        <v>0</v>
      </c>
      <c r="BF166" s="157">
        <f t="shared" si="15"/>
        <v>0</v>
      </c>
      <c r="BG166" s="157">
        <f t="shared" si="16"/>
        <v>0</v>
      </c>
      <c r="BH166" s="157">
        <f t="shared" si="17"/>
        <v>0</v>
      </c>
      <c r="BI166" s="157">
        <f t="shared" si="18"/>
        <v>0</v>
      </c>
      <c r="BJ166" s="17" t="s">
        <v>88</v>
      </c>
      <c r="BK166" s="157">
        <f t="shared" si="19"/>
        <v>0</v>
      </c>
      <c r="BL166" s="17" t="s">
        <v>625</v>
      </c>
      <c r="BM166" s="156" t="s">
        <v>731</v>
      </c>
    </row>
    <row r="167" spans="2:65" s="1" customFormat="1" ht="33" customHeight="1">
      <c r="B167" s="143"/>
      <c r="C167" s="144" t="s">
        <v>486</v>
      </c>
      <c r="D167" s="144" t="s">
        <v>274</v>
      </c>
      <c r="E167" s="145" t="s">
        <v>2859</v>
      </c>
      <c r="F167" s="146" t="s">
        <v>2860</v>
      </c>
      <c r="G167" s="147" t="s">
        <v>318</v>
      </c>
      <c r="H167" s="148">
        <v>1</v>
      </c>
      <c r="I167" s="149"/>
      <c r="J167" s="150">
        <f t="shared" si="10"/>
        <v>0</v>
      </c>
      <c r="K167" s="151"/>
      <c r="L167" s="32"/>
      <c r="M167" s="152" t="s">
        <v>1</v>
      </c>
      <c r="N167" s="153" t="s">
        <v>41</v>
      </c>
      <c r="P167" s="154">
        <f t="shared" si="11"/>
        <v>0</v>
      </c>
      <c r="Q167" s="154">
        <v>0</v>
      </c>
      <c r="R167" s="154">
        <f t="shared" si="12"/>
        <v>0</v>
      </c>
      <c r="S167" s="154">
        <v>0</v>
      </c>
      <c r="T167" s="155">
        <f t="shared" si="13"/>
        <v>0</v>
      </c>
      <c r="AR167" s="156" t="s">
        <v>625</v>
      </c>
      <c r="AT167" s="156" t="s">
        <v>274</v>
      </c>
      <c r="AU167" s="156" t="s">
        <v>88</v>
      </c>
      <c r="AY167" s="17" t="s">
        <v>273</v>
      </c>
      <c r="BE167" s="157">
        <f t="shared" si="14"/>
        <v>0</v>
      </c>
      <c r="BF167" s="157">
        <f t="shared" si="15"/>
        <v>0</v>
      </c>
      <c r="BG167" s="157">
        <f t="shared" si="16"/>
        <v>0</v>
      </c>
      <c r="BH167" s="157">
        <f t="shared" si="17"/>
        <v>0</v>
      </c>
      <c r="BI167" s="157">
        <f t="shared" si="18"/>
        <v>0</v>
      </c>
      <c r="BJ167" s="17" t="s">
        <v>88</v>
      </c>
      <c r="BK167" s="157">
        <f t="shared" si="19"/>
        <v>0</v>
      </c>
      <c r="BL167" s="17" t="s">
        <v>625</v>
      </c>
      <c r="BM167" s="156" t="s">
        <v>740</v>
      </c>
    </row>
    <row r="168" spans="2:65" s="1" customFormat="1" ht="16.5" customHeight="1">
      <c r="B168" s="143"/>
      <c r="C168" s="144" t="s">
        <v>488</v>
      </c>
      <c r="D168" s="144" t="s">
        <v>274</v>
      </c>
      <c r="E168" s="145" t="s">
        <v>2861</v>
      </c>
      <c r="F168" s="146" t="s">
        <v>2862</v>
      </c>
      <c r="G168" s="147" t="s">
        <v>318</v>
      </c>
      <c r="H168" s="148">
        <v>51</v>
      </c>
      <c r="I168" s="149"/>
      <c r="J168" s="150">
        <f t="shared" si="10"/>
        <v>0</v>
      </c>
      <c r="K168" s="151"/>
      <c r="L168" s="32"/>
      <c r="M168" s="152" t="s">
        <v>1</v>
      </c>
      <c r="N168" s="153" t="s">
        <v>41</v>
      </c>
      <c r="P168" s="154">
        <f t="shared" si="11"/>
        <v>0</v>
      </c>
      <c r="Q168" s="154">
        <v>0</v>
      </c>
      <c r="R168" s="154">
        <f t="shared" si="12"/>
        <v>0</v>
      </c>
      <c r="S168" s="154">
        <v>0</v>
      </c>
      <c r="T168" s="155">
        <f t="shared" si="13"/>
        <v>0</v>
      </c>
      <c r="AR168" s="156" t="s">
        <v>625</v>
      </c>
      <c r="AT168" s="156" t="s">
        <v>274</v>
      </c>
      <c r="AU168" s="156" t="s">
        <v>88</v>
      </c>
      <c r="AY168" s="17" t="s">
        <v>273</v>
      </c>
      <c r="BE168" s="157">
        <f t="shared" si="14"/>
        <v>0</v>
      </c>
      <c r="BF168" s="157">
        <f t="shared" si="15"/>
        <v>0</v>
      </c>
      <c r="BG168" s="157">
        <f t="shared" si="16"/>
        <v>0</v>
      </c>
      <c r="BH168" s="157">
        <f t="shared" si="17"/>
        <v>0</v>
      </c>
      <c r="BI168" s="157">
        <f t="shared" si="18"/>
        <v>0</v>
      </c>
      <c r="BJ168" s="17" t="s">
        <v>88</v>
      </c>
      <c r="BK168" s="157">
        <f t="shared" si="19"/>
        <v>0</v>
      </c>
      <c r="BL168" s="17" t="s">
        <v>625</v>
      </c>
      <c r="BM168" s="156" t="s">
        <v>753</v>
      </c>
    </row>
    <row r="169" spans="2:65" s="1" customFormat="1" ht="21.75" customHeight="1">
      <c r="B169" s="143"/>
      <c r="C169" s="144" t="s">
        <v>505</v>
      </c>
      <c r="D169" s="144" t="s">
        <v>274</v>
      </c>
      <c r="E169" s="145" t="s">
        <v>2863</v>
      </c>
      <c r="F169" s="146" t="s">
        <v>2864</v>
      </c>
      <c r="G169" s="147" t="s">
        <v>318</v>
      </c>
      <c r="H169" s="148">
        <v>11</v>
      </c>
      <c r="I169" s="149"/>
      <c r="J169" s="150">
        <f t="shared" si="10"/>
        <v>0</v>
      </c>
      <c r="K169" s="151"/>
      <c r="L169" s="32"/>
      <c r="M169" s="152" t="s">
        <v>1</v>
      </c>
      <c r="N169" s="153" t="s">
        <v>41</v>
      </c>
      <c r="P169" s="154">
        <f t="shared" si="11"/>
        <v>0</v>
      </c>
      <c r="Q169" s="154">
        <v>0</v>
      </c>
      <c r="R169" s="154">
        <f t="shared" si="12"/>
        <v>0</v>
      </c>
      <c r="S169" s="154">
        <v>0</v>
      </c>
      <c r="T169" s="155">
        <f t="shared" si="13"/>
        <v>0</v>
      </c>
      <c r="AR169" s="156" t="s">
        <v>625</v>
      </c>
      <c r="AT169" s="156" t="s">
        <v>274</v>
      </c>
      <c r="AU169" s="156" t="s">
        <v>88</v>
      </c>
      <c r="AY169" s="17" t="s">
        <v>273</v>
      </c>
      <c r="BE169" s="157">
        <f t="shared" si="14"/>
        <v>0</v>
      </c>
      <c r="BF169" s="157">
        <f t="shared" si="15"/>
        <v>0</v>
      </c>
      <c r="BG169" s="157">
        <f t="shared" si="16"/>
        <v>0</v>
      </c>
      <c r="BH169" s="157">
        <f t="shared" si="17"/>
        <v>0</v>
      </c>
      <c r="BI169" s="157">
        <f t="shared" si="18"/>
        <v>0</v>
      </c>
      <c r="BJ169" s="17" t="s">
        <v>88</v>
      </c>
      <c r="BK169" s="157">
        <f t="shared" si="19"/>
        <v>0</v>
      </c>
      <c r="BL169" s="17" t="s">
        <v>625</v>
      </c>
      <c r="BM169" s="156" t="s">
        <v>763</v>
      </c>
    </row>
    <row r="170" spans="2:65" s="1" customFormat="1" ht="16.5" customHeight="1">
      <c r="B170" s="143"/>
      <c r="C170" s="144" t="s">
        <v>509</v>
      </c>
      <c r="D170" s="144" t="s">
        <v>274</v>
      </c>
      <c r="E170" s="145" t="s">
        <v>2865</v>
      </c>
      <c r="F170" s="146" t="s">
        <v>2866</v>
      </c>
      <c r="G170" s="147" t="s">
        <v>318</v>
      </c>
      <c r="H170" s="148">
        <v>1</v>
      </c>
      <c r="I170" s="149"/>
      <c r="J170" s="150">
        <f t="shared" si="10"/>
        <v>0</v>
      </c>
      <c r="K170" s="151"/>
      <c r="L170" s="32"/>
      <c r="M170" s="152" t="s">
        <v>1</v>
      </c>
      <c r="N170" s="153" t="s">
        <v>41</v>
      </c>
      <c r="P170" s="154">
        <f t="shared" si="11"/>
        <v>0</v>
      </c>
      <c r="Q170" s="154">
        <v>0</v>
      </c>
      <c r="R170" s="154">
        <f t="shared" si="12"/>
        <v>0</v>
      </c>
      <c r="S170" s="154">
        <v>0</v>
      </c>
      <c r="T170" s="155">
        <f t="shared" si="13"/>
        <v>0</v>
      </c>
      <c r="AR170" s="156" t="s">
        <v>625</v>
      </c>
      <c r="AT170" s="156" t="s">
        <v>274</v>
      </c>
      <c r="AU170" s="156" t="s">
        <v>88</v>
      </c>
      <c r="AY170" s="17" t="s">
        <v>273</v>
      </c>
      <c r="BE170" s="157">
        <f t="shared" si="14"/>
        <v>0</v>
      </c>
      <c r="BF170" s="157">
        <f t="shared" si="15"/>
        <v>0</v>
      </c>
      <c r="BG170" s="157">
        <f t="shared" si="16"/>
        <v>0</v>
      </c>
      <c r="BH170" s="157">
        <f t="shared" si="17"/>
        <v>0</v>
      </c>
      <c r="BI170" s="157">
        <f t="shared" si="18"/>
        <v>0</v>
      </c>
      <c r="BJ170" s="17" t="s">
        <v>88</v>
      </c>
      <c r="BK170" s="157">
        <f t="shared" si="19"/>
        <v>0</v>
      </c>
      <c r="BL170" s="17" t="s">
        <v>625</v>
      </c>
      <c r="BM170" s="156" t="s">
        <v>787</v>
      </c>
    </row>
    <row r="171" spans="2:65" s="1" customFormat="1" ht="37.9" customHeight="1">
      <c r="B171" s="143"/>
      <c r="C171" s="144" t="s">
        <v>513</v>
      </c>
      <c r="D171" s="144" t="s">
        <v>274</v>
      </c>
      <c r="E171" s="145" t="s">
        <v>2867</v>
      </c>
      <c r="F171" s="146" t="s">
        <v>2868</v>
      </c>
      <c r="G171" s="147" t="s">
        <v>344</v>
      </c>
      <c r="H171" s="148">
        <v>350</v>
      </c>
      <c r="I171" s="149"/>
      <c r="J171" s="150">
        <f t="shared" si="10"/>
        <v>0</v>
      </c>
      <c r="K171" s="151"/>
      <c r="L171" s="32"/>
      <c r="M171" s="152" t="s">
        <v>1</v>
      </c>
      <c r="N171" s="153" t="s">
        <v>41</v>
      </c>
      <c r="P171" s="154">
        <f t="shared" si="11"/>
        <v>0</v>
      </c>
      <c r="Q171" s="154">
        <v>0</v>
      </c>
      <c r="R171" s="154">
        <f t="shared" si="12"/>
        <v>0</v>
      </c>
      <c r="S171" s="154">
        <v>0</v>
      </c>
      <c r="T171" s="155">
        <f t="shared" si="13"/>
        <v>0</v>
      </c>
      <c r="AR171" s="156" t="s">
        <v>625</v>
      </c>
      <c r="AT171" s="156" t="s">
        <v>274</v>
      </c>
      <c r="AU171" s="156" t="s">
        <v>88</v>
      </c>
      <c r="AY171" s="17" t="s">
        <v>273</v>
      </c>
      <c r="BE171" s="157">
        <f t="shared" si="14"/>
        <v>0</v>
      </c>
      <c r="BF171" s="157">
        <f t="shared" si="15"/>
        <v>0</v>
      </c>
      <c r="BG171" s="157">
        <f t="shared" si="16"/>
        <v>0</v>
      </c>
      <c r="BH171" s="157">
        <f t="shared" si="17"/>
        <v>0</v>
      </c>
      <c r="BI171" s="157">
        <f t="shared" si="18"/>
        <v>0</v>
      </c>
      <c r="BJ171" s="17" t="s">
        <v>88</v>
      </c>
      <c r="BK171" s="157">
        <f t="shared" si="19"/>
        <v>0</v>
      </c>
      <c r="BL171" s="17" t="s">
        <v>625</v>
      </c>
      <c r="BM171" s="156" t="s">
        <v>798</v>
      </c>
    </row>
    <row r="172" spans="2:65" s="1" customFormat="1" ht="16.5" customHeight="1">
      <c r="B172" s="143"/>
      <c r="C172" s="144" t="s">
        <v>518</v>
      </c>
      <c r="D172" s="144" t="s">
        <v>274</v>
      </c>
      <c r="E172" s="145" t="s">
        <v>2869</v>
      </c>
      <c r="F172" s="146" t="s">
        <v>2870</v>
      </c>
      <c r="G172" s="147" t="s">
        <v>344</v>
      </c>
      <c r="H172" s="148">
        <v>800</v>
      </c>
      <c r="I172" s="149"/>
      <c r="J172" s="150">
        <f t="shared" si="10"/>
        <v>0</v>
      </c>
      <c r="K172" s="151"/>
      <c r="L172" s="32"/>
      <c r="M172" s="152" t="s">
        <v>1</v>
      </c>
      <c r="N172" s="153" t="s">
        <v>41</v>
      </c>
      <c r="P172" s="154">
        <f t="shared" si="11"/>
        <v>0</v>
      </c>
      <c r="Q172" s="154">
        <v>0</v>
      </c>
      <c r="R172" s="154">
        <f t="shared" si="12"/>
        <v>0</v>
      </c>
      <c r="S172" s="154">
        <v>0</v>
      </c>
      <c r="T172" s="155">
        <f t="shared" si="13"/>
        <v>0</v>
      </c>
      <c r="AR172" s="156" t="s">
        <v>625</v>
      </c>
      <c r="AT172" s="156" t="s">
        <v>274</v>
      </c>
      <c r="AU172" s="156" t="s">
        <v>88</v>
      </c>
      <c r="AY172" s="17" t="s">
        <v>273</v>
      </c>
      <c r="BE172" s="157">
        <f t="shared" si="14"/>
        <v>0</v>
      </c>
      <c r="BF172" s="157">
        <f t="shared" si="15"/>
        <v>0</v>
      </c>
      <c r="BG172" s="157">
        <f t="shared" si="16"/>
        <v>0</v>
      </c>
      <c r="BH172" s="157">
        <f t="shared" si="17"/>
        <v>0</v>
      </c>
      <c r="BI172" s="157">
        <f t="shared" si="18"/>
        <v>0</v>
      </c>
      <c r="BJ172" s="17" t="s">
        <v>88</v>
      </c>
      <c r="BK172" s="157">
        <f t="shared" si="19"/>
        <v>0</v>
      </c>
      <c r="BL172" s="17" t="s">
        <v>625</v>
      </c>
      <c r="BM172" s="156" t="s">
        <v>802</v>
      </c>
    </row>
    <row r="173" spans="2:65" s="1" customFormat="1" ht="24.2" customHeight="1">
      <c r="B173" s="143"/>
      <c r="C173" s="144" t="s">
        <v>522</v>
      </c>
      <c r="D173" s="144" t="s">
        <v>274</v>
      </c>
      <c r="E173" s="145" t="s">
        <v>2871</v>
      </c>
      <c r="F173" s="146" t="s">
        <v>2872</v>
      </c>
      <c r="G173" s="147" t="s">
        <v>344</v>
      </c>
      <c r="H173" s="148">
        <v>250</v>
      </c>
      <c r="I173" s="149"/>
      <c r="J173" s="150">
        <f t="shared" si="10"/>
        <v>0</v>
      </c>
      <c r="K173" s="151"/>
      <c r="L173" s="32"/>
      <c r="M173" s="152" t="s">
        <v>1</v>
      </c>
      <c r="N173" s="153" t="s">
        <v>41</v>
      </c>
      <c r="P173" s="154">
        <f t="shared" si="11"/>
        <v>0</v>
      </c>
      <c r="Q173" s="154">
        <v>0</v>
      </c>
      <c r="R173" s="154">
        <f t="shared" si="12"/>
        <v>0</v>
      </c>
      <c r="S173" s="154">
        <v>0</v>
      </c>
      <c r="T173" s="155">
        <f t="shared" si="13"/>
        <v>0</v>
      </c>
      <c r="AR173" s="156" t="s">
        <v>625</v>
      </c>
      <c r="AT173" s="156" t="s">
        <v>274</v>
      </c>
      <c r="AU173" s="156" t="s">
        <v>88</v>
      </c>
      <c r="AY173" s="17" t="s">
        <v>273</v>
      </c>
      <c r="BE173" s="157">
        <f t="shared" si="14"/>
        <v>0</v>
      </c>
      <c r="BF173" s="157">
        <f t="shared" si="15"/>
        <v>0</v>
      </c>
      <c r="BG173" s="157">
        <f t="shared" si="16"/>
        <v>0</v>
      </c>
      <c r="BH173" s="157">
        <f t="shared" si="17"/>
        <v>0</v>
      </c>
      <c r="BI173" s="157">
        <f t="shared" si="18"/>
        <v>0</v>
      </c>
      <c r="BJ173" s="17" t="s">
        <v>88</v>
      </c>
      <c r="BK173" s="157">
        <f t="shared" si="19"/>
        <v>0</v>
      </c>
      <c r="BL173" s="17" t="s">
        <v>625</v>
      </c>
      <c r="BM173" s="156" t="s">
        <v>809</v>
      </c>
    </row>
    <row r="174" spans="2:65" s="1" customFormat="1" ht="24.2" customHeight="1">
      <c r="B174" s="143"/>
      <c r="C174" s="144" t="s">
        <v>527</v>
      </c>
      <c r="D174" s="144" t="s">
        <v>274</v>
      </c>
      <c r="E174" s="145" t="s">
        <v>2873</v>
      </c>
      <c r="F174" s="146" t="s">
        <v>2874</v>
      </c>
      <c r="G174" s="147" t="s">
        <v>344</v>
      </c>
      <c r="H174" s="148">
        <v>600</v>
      </c>
      <c r="I174" s="149"/>
      <c r="J174" s="150">
        <f t="shared" si="10"/>
        <v>0</v>
      </c>
      <c r="K174" s="151"/>
      <c r="L174" s="32"/>
      <c r="M174" s="152" t="s">
        <v>1</v>
      </c>
      <c r="N174" s="153" t="s">
        <v>41</v>
      </c>
      <c r="P174" s="154">
        <f t="shared" si="11"/>
        <v>0</v>
      </c>
      <c r="Q174" s="154">
        <v>0</v>
      </c>
      <c r="R174" s="154">
        <f t="shared" si="12"/>
        <v>0</v>
      </c>
      <c r="S174" s="154">
        <v>0</v>
      </c>
      <c r="T174" s="155">
        <f t="shared" si="13"/>
        <v>0</v>
      </c>
      <c r="AR174" s="156" t="s">
        <v>625</v>
      </c>
      <c r="AT174" s="156" t="s">
        <v>274</v>
      </c>
      <c r="AU174" s="156" t="s">
        <v>88</v>
      </c>
      <c r="AY174" s="17" t="s">
        <v>273</v>
      </c>
      <c r="BE174" s="157">
        <f t="shared" si="14"/>
        <v>0</v>
      </c>
      <c r="BF174" s="157">
        <f t="shared" si="15"/>
        <v>0</v>
      </c>
      <c r="BG174" s="157">
        <f t="shared" si="16"/>
        <v>0</v>
      </c>
      <c r="BH174" s="157">
        <f t="shared" si="17"/>
        <v>0</v>
      </c>
      <c r="BI174" s="157">
        <f t="shared" si="18"/>
        <v>0</v>
      </c>
      <c r="BJ174" s="17" t="s">
        <v>88</v>
      </c>
      <c r="BK174" s="157">
        <f t="shared" si="19"/>
        <v>0</v>
      </c>
      <c r="BL174" s="17" t="s">
        <v>625</v>
      </c>
      <c r="BM174" s="156" t="s">
        <v>819</v>
      </c>
    </row>
    <row r="175" spans="2:65" s="1" customFormat="1" ht="16.5" customHeight="1">
      <c r="B175" s="143"/>
      <c r="C175" s="144" t="s">
        <v>532</v>
      </c>
      <c r="D175" s="144" t="s">
        <v>274</v>
      </c>
      <c r="E175" s="145" t="s">
        <v>2875</v>
      </c>
      <c r="F175" s="146" t="s">
        <v>2876</v>
      </c>
      <c r="G175" s="147" t="s">
        <v>318</v>
      </c>
      <c r="H175" s="148">
        <v>150</v>
      </c>
      <c r="I175" s="149"/>
      <c r="J175" s="150">
        <f t="shared" si="10"/>
        <v>0</v>
      </c>
      <c r="K175" s="151"/>
      <c r="L175" s="32"/>
      <c r="M175" s="152" t="s">
        <v>1</v>
      </c>
      <c r="N175" s="153" t="s">
        <v>41</v>
      </c>
      <c r="P175" s="154">
        <f t="shared" si="11"/>
        <v>0</v>
      </c>
      <c r="Q175" s="154">
        <v>0</v>
      </c>
      <c r="R175" s="154">
        <f t="shared" si="12"/>
        <v>0</v>
      </c>
      <c r="S175" s="154">
        <v>0</v>
      </c>
      <c r="T175" s="155">
        <f t="shared" si="13"/>
        <v>0</v>
      </c>
      <c r="AR175" s="156" t="s">
        <v>625</v>
      </c>
      <c r="AT175" s="156" t="s">
        <v>274</v>
      </c>
      <c r="AU175" s="156" t="s">
        <v>88</v>
      </c>
      <c r="AY175" s="17" t="s">
        <v>273</v>
      </c>
      <c r="BE175" s="157">
        <f t="shared" si="14"/>
        <v>0</v>
      </c>
      <c r="BF175" s="157">
        <f t="shared" si="15"/>
        <v>0</v>
      </c>
      <c r="BG175" s="157">
        <f t="shared" si="16"/>
        <v>0</v>
      </c>
      <c r="BH175" s="157">
        <f t="shared" si="17"/>
        <v>0</v>
      </c>
      <c r="BI175" s="157">
        <f t="shared" si="18"/>
        <v>0</v>
      </c>
      <c r="BJ175" s="17" t="s">
        <v>88</v>
      </c>
      <c r="BK175" s="157">
        <f t="shared" si="19"/>
        <v>0</v>
      </c>
      <c r="BL175" s="17" t="s">
        <v>625</v>
      </c>
      <c r="BM175" s="156" t="s">
        <v>830</v>
      </c>
    </row>
    <row r="176" spans="2:65" s="1" customFormat="1" ht="16.5" customHeight="1">
      <c r="B176" s="143"/>
      <c r="C176" s="144" t="s">
        <v>536</v>
      </c>
      <c r="D176" s="144" t="s">
        <v>274</v>
      </c>
      <c r="E176" s="145" t="s">
        <v>2877</v>
      </c>
      <c r="F176" s="146" t="s">
        <v>2878</v>
      </c>
      <c r="G176" s="147" t="s">
        <v>318</v>
      </c>
      <c r="H176" s="148">
        <v>450</v>
      </c>
      <c r="I176" s="149"/>
      <c r="J176" s="150">
        <f t="shared" si="10"/>
        <v>0</v>
      </c>
      <c r="K176" s="151"/>
      <c r="L176" s="32"/>
      <c r="M176" s="152" t="s">
        <v>1</v>
      </c>
      <c r="N176" s="153" t="s">
        <v>41</v>
      </c>
      <c r="P176" s="154">
        <f t="shared" si="11"/>
        <v>0</v>
      </c>
      <c r="Q176" s="154">
        <v>0</v>
      </c>
      <c r="R176" s="154">
        <f t="shared" si="12"/>
        <v>0</v>
      </c>
      <c r="S176" s="154">
        <v>0</v>
      </c>
      <c r="T176" s="155">
        <f t="shared" si="13"/>
        <v>0</v>
      </c>
      <c r="AR176" s="156" t="s">
        <v>625</v>
      </c>
      <c r="AT176" s="156" t="s">
        <v>274</v>
      </c>
      <c r="AU176" s="156" t="s">
        <v>88</v>
      </c>
      <c r="AY176" s="17" t="s">
        <v>273</v>
      </c>
      <c r="BE176" s="157">
        <f t="shared" si="14"/>
        <v>0</v>
      </c>
      <c r="BF176" s="157">
        <f t="shared" si="15"/>
        <v>0</v>
      </c>
      <c r="BG176" s="157">
        <f t="shared" si="16"/>
        <v>0</v>
      </c>
      <c r="BH176" s="157">
        <f t="shared" si="17"/>
        <v>0</v>
      </c>
      <c r="BI176" s="157">
        <f t="shared" si="18"/>
        <v>0</v>
      </c>
      <c r="BJ176" s="17" t="s">
        <v>88</v>
      </c>
      <c r="BK176" s="157">
        <f t="shared" si="19"/>
        <v>0</v>
      </c>
      <c r="BL176" s="17" t="s">
        <v>625</v>
      </c>
      <c r="BM176" s="156" t="s">
        <v>843</v>
      </c>
    </row>
    <row r="177" spans="2:65" s="1" customFormat="1" ht="24.2" customHeight="1">
      <c r="B177" s="143"/>
      <c r="C177" s="144" t="s">
        <v>540</v>
      </c>
      <c r="D177" s="144" t="s">
        <v>274</v>
      </c>
      <c r="E177" s="145" t="s">
        <v>2879</v>
      </c>
      <c r="F177" s="146" t="s">
        <v>2880</v>
      </c>
      <c r="G177" s="147" t="s">
        <v>318</v>
      </c>
      <c r="H177" s="148">
        <v>11</v>
      </c>
      <c r="I177" s="149"/>
      <c r="J177" s="150">
        <f t="shared" si="10"/>
        <v>0</v>
      </c>
      <c r="K177" s="151"/>
      <c r="L177" s="32"/>
      <c r="M177" s="152" t="s">
        <v>1</v>
      </c>
      <c r="N177" s="153" t="s">
        <v>41</v>
      </c>
      <c r="P177" s="154">
        <f t="shared" si="11"/>
        <v>0</v>
      </c>
      <c r="Q177" s="154">
        <v>0</v>
      </c>
      <c r="R177" s="154">
        <f t="shared" si="12"/>
        <v>0</v>
      </c>
      <c r="S177" s="154">
        <v>0</v>
      </c>
      <c r="T177" s="155">
        <f t="shared" si="13"/>
        <v>0</v>
      </c>
      <c r="AR177" s="156" t="s">
        <v>625</v>
      </c>
      <c r="AT177" s="156" t="s">
        <v>274</v>
      </c>
      <c r="AU177" s="156" t="s">
        <v>88</v>
      </c>
      <c r="AY177" s="17" t="s">
        <v>273</v>
      </c>
      <c r="BE177" s="157">
        <f t="shared" si="14"/>
        <v>0</v>
      </c>
      <c r="BF177" s="157">
        <f t="shared" si="15"/>
        <v>0</v>
      </c>
      <c r="BG177" s="157">
        <f t="shared" si="16"/>
        <v>0</v>
      </c>
      <c r="BH177" s="157">
        <f t="shared" si="17"/>
        <v>0</v>
      </c>
      <c r="BI177" s="157">
        <f t="shared" si="18"/>
        <v>0</v>
      </c>
      <c r="BJ177" s="17" t="s">
        <v>88</v>
      </c>
      <c r="BK177" s="157">
        <f t="shared" si="19"/>
        <v>0</v>
      </c>
      <c r="BL177" s="17" t="s">
        <v>625</v>
      </c>
      <c r="BM177" s="156" t="s">
        <v>858</v>
      </c>
    </row>
    <row r="178" spans="2:65" s="1" customFormat="1" ht="33" customHeight="1">
      <c r="B178" s="143"/>
      <c r="C178" s="144" t="s">
        <v>544</v>
      </c>
      <c r="D178" s="144" t="s">
        <v>274</v>
      </c>
      <c r="E178" s="145" t="s">
        <v>2881</v>
      </c>
      <c r="F178" s="146" t="s">
        <v>2882</v>
      </c>
      <c r="G178" s="147" t="s">
        <v>2650</v>
      </c>
      <c r="H178" s="148">
        <v>1</v>
      </c>
      <c r="I178" s="149"/>
      <c r="J178" s="150">
        <f t="shared" si="10"/>
        <v>0</v>
      </c>
      <c r="K178" s="151"/>
      <c r="L178" s="32"/>
      <c r="M178" s="152" t="s">
        <v>1</v>
      </c>
      <c r="N178" s="153" t="s">
        <v>41</v>
      </c>
      <c r="P178" s="154">
        <f t="shared" si="11"/>
        <v>0</v>
      </c>
      <c r="Q178" s="154">
        <v>0</v>
      </c>
      <c r="R178" s="154">
        <f t="shared" si="12"/>
        <v>0</v>
      </c>
      <c r="S178" s="154">
        <v>0</v>
      </c>
      <c r="T178" s="155">
        <f t="shared" si="13"/>
        <v>0</v>
      </c>
      <c r="AR178" s="156" t="s">
        <v>625</v>
      </c>
      <c r="AT178" s="156" t="s">
        <v>274</v>
      </c>
      <c r="AU178" s="156" t="s">
        <v>88</v>
      </c>
      <c r="AY178" s="17" t="s">
        <v>273</v>
      </c>
      <c r="BE178" s="157">
        <f t="shared" si="14"/>
        <v>0</v>
      </c>
      <c r="BF178" s="157">
        <f t="shared" si="15"/>
        <v>0</v>
      </c>
      <c r="BG178" s="157">
        <f t="shared" si="16"/>
        <v>0</v>
      </c>
      <c r="BH178" s="157">
        <f t="shared" si="17"/>
        <v>0</v>
      </c>
      <c r="BI178" s="157">
        <f t="shared" si="18"/>
        <v>0</v>
      </c>
      <c r="BJ178" s="17" t="s">
        <v>88</v>
      </c>
      <c r="BK178" s="157">
        <f t="shared" si="19"/>
        <v>0</v>
      </c>
      <c r="BL178" s="17" t="s">
        <v>625</v>
      </c>
      <c r="BM178" s="156" t="s">
        <v>871</v>
      </c>
    </row>
    <row r="179" spans="2:65" s="1" customFormat="1" ht="24.2" customHeight="1">
      <c r="B179" s="143"/>
      <c r="C179" s="144" t="s">
        <v>550</v>
      </c>
      <c r="D179" s="144" t="s">
        <v>274</v>
      </c>
      <c r="E179" s="145" t="s">
        <v>2883</v>
      </c>
      <c r="F179" s="146" t="s">
        <v>2884</v>
      </c>
      <c r="G179" s="147" t="s">
        <v>318</v>
      </c>
      <c r="H179" s="148">
        <v>122</v>
      </c>
      <c r="I179" s="149"/>
      <c r="J179" s="150">
        <f t="shared" si="10"/>
        <v>0</v>
      </c>
      <c r="K179" s="151"/>
      <c r="L179" s="32"/>
      <c r="M179" s="152" t="s">
        <v>1</v>
      </c>
      <c r="N179" s="153" t="s">
        <v>41</v>
      </c>
      <c r="P179" s="154">
        <f t="shared" si="11"/>
        <v>0</v>
      </c>
      <c r="Q179" s="154">
        <v>0</v>
      </c>
      <c r="R179" s="154">
        <f t="shared" si="12"/>
        <v>0</v>
      </c>
      <c r="S179" s="154">
        <v>0</v>
      </c>
      <c r="T179" s="155">
        <f t="shared" si="13"/>
        <v>0</v>
      </c>
      <c r="AR179" s="156" t="s">
        <v>625</v>
      </c>
      <c r="AT179" s="156" t="s">
        <v>274</v>
      </c>
      <c r="AU179" s="156" t="s">
        <v>88</v>
      </c>
      <c r="AY179" s="17" t="s">
        <v>273</v>
      </c>
      <c r="BE179" s="157">
        <f t="shared" si="14"/>
        <v>0</v>
      </c>
      <c r="BF179" s="157">
        <f t="shared" si="15"/>
        <v>0</v>
      </c>
      <c r="BG179" s="157">
        <f t="shared" si="16"/>
        <v>0</v>
      </c>
      <c r="BH179" s="157">
        <f t="shared" si="17"/>
        <v>0</v>
      </c>
      <c r="BI179" s="157">
        <f t="shared" si="18"/>
        <v>0</v>
      </c>
      <c r="BJ179" s="17" t="s">
        <v>88</v>
      </c>
      <c r="BK179" s="157">
        <f t="shared" si="19"/>
        <v>0</v>
      </c>
      <c r="BL179" s="17" t="s">
        <v>625</v>
      </c>
      <c r="BM179" s="156" t="s">
        <v>882</v>
      </c>
    </row>
    <row r="180" spans="2:65" s="1" customFormat="1" ht="33" customHeight="1">
      <c r="B180" s="143"/>
      <c r="C180" s="144" t="s">
        <v>554</v>
      </c>
      <c r="D180" s="144" t="s">
        <v>274</v>
      </c>
      <c r="E180" s="145" t="s">
        <v>2885</v>
      </c>
      <c r="F180" s="146" t="s">
        <v>2886</v>
      </c>
      <c r="G180" s="147" t="s">
        <v>318</v>
      </c>
      <c r="H180" s="148">
        <v>264</v>
      </c>
      <c r="I180" s="149"/>
      <c r="J180" s="150">
        <f t="shared" si="10"/>
        <v>0</v>
      </c>
      <c r="K180" s="151"/>
      <c r="L180" s="32"/>
      <c r="M180" s="152" t="s">
        <v>1</v>
      </c>
      <c r="N180" s="153" t="s">
        <v>41</v>
      </c>
      <c r="P180" s="154">
        <f t="shared" si="11"/>
        <v>0</v>
      </c>
      <c r="Q180" s="154">
        <v>0</v>
      </c>
      <c r="R180" s="154">
        <f t="shared" si="12"/>
        <v>0</v>
      </c>
      <c r="S180" s="154">
        <v>0</v>
      </c>
      <c r="T180" s="155">
        <f t="shared" si="13"/>
        <v>0</v>
      </c>
      <c r="AR180" s="156" t="s">
        <v>625</v>
      </c>
      <c r="AT180" s="156" t="s">
        <v>274</v>
      </c>
      <c r="AU180" s="156" t="s">
        <v>88</v>
      </c>
      <c r="AY180" s="17" t="s">
        <v>273</v>
      </c>
      <c r="BE180" s="157">
        <f t="shared" si="14"/>
        <v>0</v>
      </c>
      <c r="BF180" s="157">
        <f t="shared" si="15"/>
        <v>0</v>
      </c>
      <c r="BG180" s="157">
        <f t="shared" si="16"/>
        <v>0</v>
      </c>
      <c r="BH180" s="157">
        <f t="shared" si="17"/>
        <v>0</v>
      </c>
      <c r="BI180" s="157">
        <f t="shared" si="18"/>
        <v>0</v>
      </c>
      <c r="BJ180" s="17" t="s">
        <v>88</v>
      </c>
      <c r="BK180" s="157">
        <f t="shared" si="19"/>
        <v>0</v>
      </c>
      <c r="BL180" s="17" t="s">
        <v>625</v>
      </c>
      <c r="BM180" s="156" t="s">
        <v>892</v>
      </c>
    </row>
    <row r="181" spans="2:65" s="1" customFormat="1" ht="24.2" customHeight="1">
      <c r="B181" s="143"/>
      <c r="C181" s="144" t="s">
        <v>556</v>
      </c>
      <c r="D181" s="144" t="s">
        <v>274</v>
      </c>
      <c r="E181" s="145" t="s">
        <v>2887</v>
      </c>
      <c r="F181" s="146" t="s">
        <v>2888</v>
      </c>
      <c r="G181" s="147" t="s">
        <v>650</v>
      </c>
      <c r="H181" s="148">
        <v>80</v>
      </c>
      <c r="I181" s="149"/>
      <c r="J181" s="150">
        <f t="shared" si="10"/>
        <v>0</v>
      </c>
      <c r="K181" s="151"/>
      <c r="L181" s="32"/>
      <c r="M181" s="152" t="s">
        <v>1</v>
      </c>
      <c r="N181" s="153" t="s">
        <v>41</v>
      </c>
      <c r="P181" s="154">
        <f t="shared" si="11"/>
        <v>0</v>
      </c>
      <c r="Q181" s="154">
        <v>0</v>
      </c>
      <c r="R181" s="154">
        <f t="shared" si="12"/>
        <v>0</v>
      </c>
      <c r="S181" s="154">
        <v>0</v>
      </c>
      <c r="T181" s="155">
        <f t="shared" si="13"/>
        <v>0</v>
      </c>
      <c r="AR181" s="156" t="s">
        <v>625</v>
      </c>
      <c r="AT181" s="156" t="s">
        <v>274</v>
      </c>
      <c r="AU181" s="156" t="s">
        <v>88</v>
      </c>
      <c r="AY181" s="17" t="s">
        <v>273</v>
      </c>
      <c r="BE181" s="157">
        <f t="shared" si="14"/>
        <v>0</v>
      </c>
      <c r="BF181" s="157">
        <f t="shared" si="15"/>
        <v>0</v>
      </c>
      <c r="BG181" s="157">
        <f t="shared" si="16"/>
        <v>0</v>
      </c>
      <c r="BH181" s="157">
        <f t="shared" si="17"/>
        <v>0</v>
      </c>
      <c r="BI181" s="157">
        <f t="shared" si="18"/>
        <v>0</v>
      </c>
      <c r="BJ181" s="17" t="s">
        <v>88</v>
      </c>
      <c r="BK181" s="157">
        <f t="shared" si="19"/>
        <v>0</v>
      </c>
      <c r="BL181" s="17" t="s">
        <v>625</v>
      </c>
      <c r="BM181" s="156" t="s">
        <v>904</v>
      </c>
    </row>
    <row r="182" spans="2:65" s="11" customFormat="1" ht="22.9" customHeight="1">
      <c r="B182" s="133"/>
      <c r="D182" s="134" t="s">
        <v>74</v>
      </c>
      <c r="E182" s="172" t="s">
        <v>2889</v>
      </c>
      <c r="F182" s="172" t="s">
        <v>2890</v>
      </c>
      <c r="I182" s="136"/>
      <c r="J182" s="173">
        <f>BK182</f>
        <v>0</v>
      </c>
      <c r="L182" s="133"/>
      <c r="M182" s="138"/>
      <c r="P182" s="139">
        <f>P183</f>
        <v>0</v>
      </c>
      <c r="R182" s="139">
        <f>R183</f>
        <v>0</v>
      </c>
      <c r="T182" s="140">
        <f>T183</f>
        <v>0</v>
      </c>
      <c r="AR182" s="134" t="s">
        <v>104</v>
      </c>
      <c r="AT182" s="141" t="s">
        <v>74</v>
      </c>
      <c r="AU182" s="141" t="s">
        <v>82</v>
      </c>
      <c r="AY182" s="134" t="s">
        <v>273</v>
      </c>
      <c r="BK182" s="142">
        <f>BK183</f>
        <v>0</v>
      </c>
    </row>
    <row r="183" spans="2:65" s="1" customFormat="1" ht="24.2" customHeight="1">
      <c r="B183" s="143"/>
      <c r="C183" s="144" t="s">
        <v>559</v>
      </c>
      <c r="D183" s="144" t="s">
        <v>274</v>
      </c>
      <c r="E183" s="145" t="s">
        <v>2891</v>
      </c>
      <c r="F183" s="146" t="s">
        <v>2892</v>
      </c>
      <c r="G183" s="147" t="s">
        <v>318</v>
      </c>
      <c r="H183" s="148">
        <v>10</v>
      </c>
      <c r="I183" s="149"/>
      <c r="J183" s="150">
        <f>ROUND(I183*H183,2)</f>
        <v>0</v>
      </c>
      <c r="K183" s="151"/>
      <c r="L183" s="32"/>
      <c r="M183" s="152" t="s">
        <v>1</v>
      </c>
      <c r="N183" s="153" t="s">
        <v>41</v>
      </c>
      <c r="P183" s="154">
        <f>O183*H183</f>
        <v>0</v>
      </c>
      <c r="Q183" s="154">
        <v>0</v>
      </c>
      <c r="R183" s="154">
        <f>Q183*H183</f>
        <v>0</v>
      </c>
      <c r="S183" s="154">
        <v>0</v>
      </c>
      <c r="T183" s="155">
        <f>S183*H183</f>
        <v>0</v>
      </c>
      <c r="AR183" s="156" t="s">
        <v>625</v>
      </c>
      <c r="AT183" s="156" t="s">
        <v>274</v>
      </c>
      <c r="AU183" s="156" t="s">
        <v>88</v>
      </c>
      <c r="AY183" s="17" t="s">
        <v>273</v>
      </c>
      <c r="BE183" s="157">
        <f>IF(N183="základná",J183,0)</f>
        <v>0</v>
      </c>
      <c r="BF183" s="157">
        <f>IF(N183="znížená",J183,0)</f>
        <v>0</v>
      </c>
      <c r="BG183" s="157">
        <f>IF(N183="zákl. prenesená",J183,0)</f>
        <v>0</v>
      </c>
      <c r="BH183" s="157">
        <f>IF(N183="zníž. prenesená",J183,0)</f>
        <v>0</v>
      </c>
      <c r="BI183" s="157">
        <f>IF(N183="nulová",J183,0)</f>
        <v>0</v>
      </c>
      <c r="BJ183" s="17" t="s">
        <v>88</v>
      </c>
      <c r="BK183" s="157">
        <f>ROUND(I183*H183,2)</f>
        <v>0</v>
      </c>
      <c r="BL183" s="17" t="s">
        <v>625</v>
      </c>
      <c r="BM183" s="156" t="s">
        <v>919</v>
      </c>
    </row>
    <row r="184" spans="2:65" s="11" customFormat="1" ht="22.9" customHeight="1">
      <c r="B184" s="133"/>
      <c r="D184" s="134" t="s">
        <v>74</v>
      </c>
      <c r="E184" s="172" t="s">
        <v>2893</v>
      </c>
      <c r="F184" s="172" t="s">
        <v>2894</v>
      </c>
      <c r="I184" s="136"/>
      <c r="J184" s="173">
        <f>BK184</f>
        <v>0</v>
      </c>
      <c r="L184" s="133"/>
      <c r="M184" s="138"/>
      <c r="P184" s="139">
        <f>P185</f>
        <v>0</v>
      </c>
      <c r="R184" s="139">
        <f>R185</f>
        <v>0</v>
      </c>
      <c r="T184" s="140">
        <f>T185</f>
        <v>0</v>
      </c>
      <c r="AR184" s="134" t="s">
        <v>104</v>
      </c>
      <c r="AT184" s="141" t="s">
        <v>74</v>
      </c>
      <c r="AU184" s="141" t="s">
        <v>82</v>
      </c>
      <c r="AY184" s="134" t="s">
        <v>273</v>
      </c>
      <c r="BK184" s="142">
        <f>BK185</f>
        <v>0</v>
      </c>
    </row>
    <row r="185" spans="2:65" s="1" customFormat="1" ht="33" customHeight="1">
      <c r="B185" s="143"/>
      <c r="C185" s="144" t="s">
        <v>563</v>
      </c>
      <c r="D185" s="144" t="s">
        <v>274</v>
      </c>
      <c r="E185" s="145" t="s">
        <v>2895</v>
      </c>
      <c r="F185" s="146" t="s">
        <v>2896</v>
      </c>
      <c r="G185" s="147" t="s">
        <v>2650</v>
      </c>
      <c r="H185" s="148">
        <v>1</v>
      </c>
      <c r="I185" s="149"/>
      <c r="J185" s="150">
        <f>ROUND(I185*H185,2)</f>
        <v>0</v>
      </c>
      <c r="K185" s="151"/>
      <c r="L185" s="32"/>
      <c r="M185" s="152" t="s">
        <v>1</v>
      </c>
      <c r="N185" s="153" t="s">
        <v>41</v>
      </c>
      <c r="P185" s="154">
        <f>O185*H185</f>
        <v>0</v>
      </c>
      <c r="Q185" s="154">
        <v>0</v>
      </c>
      <c r="R185" s="154">
        <f>Q185*H185</f>
        <v>0</v>
      </c>
      <c r="S185" s="154">
        <v>0</v>
      </c>
      <c r="T185" s="155">
        <f>S185*H185</f>
        <v>0</v>
      </c>
      <c r="AR185" s="156" t="s">
        <v>625</v>
      </c>
      <c r="AT185" s="156" t="s">
        <v>274</v>
      </c>
      <c r="AU185" s="156" t="s">
        <v>88</v>
      </c>
      <c r="AY185" s="17" t="s">
        <v>273</v>
      </c>
      <c r="BE185" s="157">
        <f>IF(N185="základná",J185,0)</f>
        <v>0</v>
      </c>
      <c r="BF185" s="157">
        <f>IF(N185="znížená",J185,0)</f>
        <v>0</v>
      </c>
      <c r="BG185" s="157">
        <f>IF(N185="zákl. prenesená",J185,0)</f>
        <v>0</v>
      </c>
      <c r="BH185" s="157">
        <f>IF(N185="zníž. prenesená",J185,0)</f>
        <v>0</v>
      </c>
      <c r="BI185" s="157">
        <f>IF(N185="nulová",J185,0)</f>
        <v>0</v>
      </c>
      <c r="BJ185" s="17" t="s">
        <v>88</v>
      </c>
      <c r="BK185" s="157">
        <f>ROUND(I185*H185,2)</f>
        <v>0</v>
      </c>
      <c r="BL185" s="17" t="s">
        <v>625</v>
      </c>
      <c r="BM185" s="156" t="s">
        <v>931</v>
      </c>
    </row>
    <row r="186" spans="2:65" s="11" customFormat="1" ht="25.9" customHeight="1">
      <c r="B186" s="133"/>
      <c r="D186" s="134" t="s">
        <v>74</v>
      </c>
      <c r="E186" s="135" t="s">
        <v>2897</v>
      </c>
      <c r="F186" s="135" t="s">
        <v>2898</v>
      </c>
      <c r="I186" s="136"/>
      <c r="J186" s="137">
        <f>BK186</f>
        <v>0</v>
      </c>
      <c r="L186" s="133"/>
      <c r="M186" s="138"/>
      <c r="P186" s="139">
        <f>SUM(P187:P188)</f>
        <v>0</v>
      </c>
      <c r="R186" s="139">
        <f>SUM(R187:R188)</f>
        <v>0</v>
      </c>
      <c r="T186" s="140">
        <f>SUM(T187:T188)</f>
        <v>0</v>
      </c>
      <c r="AR186" s="134" t="s">
        <v>315</v>
      </c>
      <c r="AT186" s="141" t="s">
        <v>74</v>
      </c>
      <c r="AU186" s="141" t="s">
        <v>75</v>
      </c>
      <c r="AY186" s="134" t="s">
        <v>273</v>
      </c>
      <c r="BK186" s="142">
        <f>SUM(BK187:BK188)</f>
        <v>0</v>
      </c>
    </row>
    <row r="187" spans="2:65" s="1" customFormat="1" ht="44.25" customHeight="1">
      <c r="B187" s="143"/>
      <c r="C187" s="144" t="s">
        <v>567</v>
      </c>
      <c r="D187" s="144" t="s">
        <v>274</v>
      </c>
      <c r="E187" s="145" t="s">
        <v>2899</v>
      </c>
      <c r="F187" s="146" t="s">
        <v>2900</v>
      </c>
      <c r="G187" s="147" t="s">
        <v>2650</v>
      </c>
      <c r="H187" s="148">
        <v>1</v>
      </c>
      <c r="I187" s="149"/>
      <c r="J187" s="150">
        <f>ROUND(I187*H187,2)</f>
        <v>0</v>
      </c>
      <c r="K187" s="151"/>
      <c r="L187" s="32"/>
      <c r="M187" s="152" t="s">
        <v>1</v>
      </c>
      <c r="N187" s="153" t="s">
        <v>41</v>
      </c>
      <c r="P187" s="154">
        <f>O187*H187</f>
        <v>0</v>
      </c>
      <c r="Q187" s="154">
        <v>0</v>
      </c>
      <c r="R187" s="154">
        <f>Q187*H187</f>
        <v>0</v>
      </c>
      <c r="S187" s="154">
        <v>0</v>
      </c>
      <c r="T187" s="155">
        <f>S187*H187</f>
        <v>0</v>
      </c>
      <c r="AR187" s="156" t="s">
        <v>126</v>
      </c>
      <c r="AT187" s="156" t="s">
        <v>274</v>
      </c>
      <c r="AU187" s="156" t="s">
        <v>82</v>
      </c>
      <c r="AY187" s="17" t="s">
        <v>273</v>
      </c>
      <c r="BE187" s="157">
        <f>IF(N187="základná",J187,0)</f>
        <v>0</v>
      </c>
      <c r="BF187" s="157">
        <f>IF(N187="znížená",J187,0)</f>
        <v>0</v>
      </c>
      <c r="BG187" s="157">
        <f>IF(N187="zákl. prenesená",J187,0)</f>
        <v>0</v>
      </c>
      <c r="BH187" s="157">
        <f>IF(N187="zníž. prenesená",J187,0)</f>
        <v>0</v>
      </c>
      <c r="BI187" s="157">
        <f>IF(N187="nulová",J187,0)</f>
        <v>0</v>
      </c>
      <c r="BJ187" s="17" t="s">
        <v>88</v>
      </c>
      <c r="BK187" s="157">
        <f>ROUND(I187*H187,2)</f>
        <v>0</v>
      </c>
      <c r="BL187" s="17" t="s">
        <v>126</v>
      </c>
      <c r="BM187" s="156" t="s">
        <v>944</v>
      </c>
    </row>
    <row r="188" spans="2:65" s="1" customFormat="1" ht="16.5" customHeight="1">
      <c r="B188" s="143"/>
      <c r="C188" s="188" t="s">
        <v>569</v>
      </c>
      <c r="D188" s="188" t="s">
        <v>523</v>
      </c>
      <c r="E188" s="189" t="s">
        <v>2901</v>
      </c>
      <c r="F188" s="190" t="s">
        <v>2902</v>
      </c>
      <c r="G188" s="191" t="s">
        <v>2650</v>
      </c>
      <c r="H188" s="192">
        <v>1</v>
      </c>
      <c r="I188" s="193"/>
      <c r="J188" s="194">
        <f>ROUND(I188*H188,2)</f>
        <v>0</v>
      </c>
      <c r="K188" s="195"/>
      <c r="L188" s="196"/>
      <c r="M188" s="197" t="s">
        <v>1</v>
      </c>
      <c r="N188" s="198" t="s">
        <v>41</v>
      </c>
      <c r="P188" s="154">
        <f>O188*H188</f>
        <v>0</v>
      </c>
      <c r="Q188" s="154">
        <v>0</v>
      </c>
      <c r="R188" s="154">
        <f>Q188*H188</f>
        <v>0</v>
      </c>
      <c r="S188" s="154">
        <v>0</v>
      </c>
      <c r="T188" s="155">
        <f>S188*H188</f>
        <v>0</v>
      </c>
      <c r="AR188" s="156" t="s">
        <v>330</v>
      </c>
      <c r="AT188" s="156" t="s">
        <v>523</v>
      </c>
      <c r="AU188" s="156" t="s">
        <v>82</v>
      </c>
      <c r="AY188" s="17" t="s">
        <v>273</v>
      </c>
      <c r="BE188" s="157">
        <f>IF(N188="základná",J188,0)</f>
        <v>0</v>
      </c>
      <c r="BF188" s="157">
        <f>IF(N188="znížená",J188,0)</f>
        <v>0</v>
      </c>
      <c r="BG188" s="157">
        <f>IF(N188="zákl. prenesená",J188,0)</f>
        <v>0</v>
      </c>
      <c r="BH188" s="157">
        <f>IF(N188="zníž. prenesená",J188,0)</f>
        <v>0</v>
      </c>
      <c r="BI188" s="157">
        <f>IF(N188="nulová",J188,0)</f>
        <v>0</v>
      </c>
      <c r="BJ188" s="17" t="s">
        <v>88</v>
      </c>
      <c r="BK188" s="157">
        <f>ROUND(I188*H188,2)</f>
        <v>0</v>
      </c>
      <c r="BL188" s="17" t="s">
        <v>126</v>
      </c>
      <c r="BM188" s="156" t="s">
        <v>957</v>
      </c>
    </row>
    <row r="189" spans="2:65" s="11" customFormat="1" ht="25.9" customHeight="1">
      <c r="B189" s="133"/>
      <c r="D189" s="134" t="s">
        <v>74</v>
      </c>
      <c r="E189" s="135" t="s">
        <v>2903</v>
      </c>
      <c r="F189" s="135" t="s">
        <v>2904</v>
      </c>
      <c r="I189" s="136"/>
      <c r="J189" s="137">
        <f>BK189</f>
        <v>0</v>
      </c>
      <c r="L189" s="133"/>
      <c r="M189" s="138"/>
      <c r="P189" s="139">
        <f>P190</f>
        <v>0</v>
      </c>
      <c r="R189" s="139">
        <f>R190</f>
        <v>0</v>
      </c>
      <c r="T189" s="140">
        <f>T190</f>
        <v>0</v>
      </c>
      <c r="AR189" s="134" t="s">
        <v>315</v>
      </c>
      <c r="AT189" s="141" t="s">
        <v>74</v>
      </c>
      <c r="AU189" s="141" t="s">
        <v>75</v>
      </c>
      <c r="AY189" s="134" t="s">
        <v>273</v>
      </c>
      <c r="BK189" s="142">
        <f>BK190</f>
        <v>0</v>
      </c>
    </row>
    <row r="190" spans="2:65" s="1" customFormat="1" ht="24.2" customHeight="1">
      <c r="B190" s="143"/>
      <c r="C190" s="144" t="s">
        <v>572</v>
      </c>
      <c r="D190" s="144" t="s">
        <v>274</v>
      </c>
      <c r="E190" s="145" t="s">
        <v>2905</v>
      </c>
      <c r="F190" s="146" t="s">
        <v>2906</v>
      </c>
      <c r="G190" s="147" t="s">
        <v>2774</v>
      </c>
      <c r="H190" s="148">
        <v>1000</v>
      </c>
      <c r="I190" s="149"/>
      <c r="J190" s="150">
        <f>ROUND(I190*H190,2)</f>
        <v>0</v>
      </c>
      <c r="K190" s="151"/>
      <c r="L190" s="32"/>
      <c r="M190" s="206" t="s">
        <v>1</v>
      </c>
      <c r="N190" s="207" t="s">
        <v>41</v>
      </c>
      <c r="O190" s="208"/>
      <c r="P190" s="209">
        <f>O190*H190</f>
        <v>0</v>
      </c>
      <c r="Q190" s="209">
        <v>0</v>
      </c>
      <c r="R190" s="209">
        <f>Q190*H190</f>
        <v>0</v>
      </c>
      <c r="S190" s="209">
        <v>0</v>
      </c>
      <c r="T190" s="210">
        <f>S190*H190</f>
        <v>0</v>
      </c>
      <c r="AR190" s="156" t="s">
        <v>126</v>
      </c>
      <c r="AT190" s="156" t="s">
        <v>274</v>
      </c>
      <c r="AU190" s="156" t="s">
        <v>82</v>
      </c>
      <c r="AY190" s="17" t="s">
        <v>273</v>
      </c>
      <c r="BE190" s="157">
        <f>IF(N190="základná",J190,0)</f>
        <v>0</v>
      </c>
      <c r="BF190" s="157">
        <f>IF(N190="znížená",J190,0)</f>
        <v>0</v>
      </c>
      <c r="BG190" s="157">
        <f>IF(N190="zákl. prenesená",J190,0)</f>
        <v>0</v>
      </c>
      <c r="BH190" s="157">
        <f>IF(N190="zníž. prenesená",J190,0)</f>
        <v>0</v>
      </c>
      <c r="BI190" s="157">
        <f>IF(N190="nulová",J190,0)</f>
        <v>0</v>
      </c>
      <c r="BJ190" s="17" t="s">
        <v>88</v>
      </c>
      <c r="BK190" s="157">
        <f>ROUND(I190*H190,2)</f>
        <v>0</v>
      </c>
      <c r="BL190" s="17" t="s">
        <v>126</v>
      </c>
      <c r="BM190" s="156" t="s">
        <v>968</v>
      </c>
    </row>
    <row r="191" spans="2:65" s="1" customFormat="1" ht="6.95" customHeight="1">
      <c r="B191" s="47"/>
      <c r="C191" s="48"/>
      <c r="D191" s="48"/>
      <c r="E191" s="48"/>
      <c r="F191" s="48"/>
      <c r="G191" s="48"/>
      <c r="H191" s="48"/>
      <c r="I191" s="48"/>
      <c r="J191" s="48"/>
      <c r="K191" s="48"/>
      <c r="L191" s="32"/>
    </row>
  </sheetData>
  <autoFilter ref="C129:K190" xr:uid="{00000000-0009-0000-0000-000008000000}"/>
  <mergeCells count="15">
    <mergeCell ref="E116:H116"/>
    <mergeCell ref="E120:H120"/>
    <mergeCell ref="E118:H118"/>
    <mergeCell ref="E122:H12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26</vt:i4>
      </vt:variant>
    </vt:vector>
  </HeadingPairs>
  <TitlesOfParts>
    <vt:vector size="39" baseType="lpstr">
      <vt:lpstr>Rekapitulácia stavby</vt:lpstr>
      <vt:lpstr>1_1 a1_2 - E 1.1 a E1.2  ...</vt:lpstr>
      <vt:lpstr>1_3 - E 1.3 Zdravotechnika</vt:lpstr>
      <vt:lpstr>1_4 - E 1.4  Ústredné vyk...</vt:lpstr>
      <vt:lpstr>1_5 - E 1.5 Vzduchotechni...</vt:lpstr>
      <vt:lpstr>1_6_1 - E 1.6.1 slaboprud...</vt:lpstr>
      <vt:lpstr>1_6_1b - E 6.1b. NÚDZOVÁ ...</vt:lpstr>
      <vt:lpstr>1_6_2 - E 1.6.2_Slaboprud...</vt:lpstr>
      <vt:lpstr>1_6_3 - E 1.6.3 -Slaboprú...</vt:lpstr>
      <vt:lpstr>1_7_1 - E 1.6 Elektroinst...</vt:lpstr>
      <vt:lpstr>02 - ROZPIS  -  lavok, ro...</vt:lpstr>
      <vt:lpstr>03 - rozpis - dodavka svi...</vt:lpstr>
      <vt:lpstr>02 - E2- SO – 02 Vonkajši...</vt:lpstr>
      <vt:lpstr>'02 - E2- SO – 02 Vonkajši...'!Názvy_tlače</vt:lpstr>
      <vt:lpstr>'02 - ROZPIS  -  lavok, ro...'!Názvy_tlače</vt:lpstr>
      <vt:lpstr>'03 - rozpis - dodavka svi...'!Názvy_tlače</vt:lpstr>
      <vt:lpstr>'1_1 a1_2 - E 1.1 a E1.2  ...'!Názvy_tlače</vt:lpstr>
      <vt:lpstr>'1_3 - E 1.3 Zdravotechnika'!Názvy_tlače</vt:lpstr>
      <vt:lpstr>'1_4 - E 1.4  Ústredné vyk...'!Názvy_tlače</vt:lpstr>
      <vt:lpstr>'1_5 - E 1.5 Vzduchotechni...'!Názvy_tlače</vt:lpstr>
      <vt:lpstr>'1_6_1 - E 1.6.1 slaboprud...'!Názvy_tlače</vt:lpstr>
      <vt:lpstr>'1_6_1b - E 6.1b. NÚDZOVÁ ...'!Názvy_tlače</vt:lpstr>
      <vt:lpstr>'1_6_2 - E 1.6.2_Slaboprud...'!Názvy_tlače</vt:lpstr>
      <vt:lpstr>'1_6_3 - E 1.6.3 -Slaboprú...'!Názvy_tlače</vt:lpstr>
      <vt:lpstr>'1_7_1 - E 1.6 Elektroinst...'!Názvy_tlače</vt:lpstr>
      <vt:lpstr>'Rekapitulácia stavby'!Názvy_tlače</vt:lpstr>
      <vt:lpstr>'02 - E2- SO – 02 Vonkajši...'!Oblasť_tlače</vt:lpstr>
      <vt:lpstr>'02 - ROZPIS  -  lavok, ro...'!Oblasť_tlače</vt:lpstr>
      <vt:lpstr>'03 - rozpis - dodavka svi...'!Oblasť_tlače</vt:lpstr>
      <vt:lpstr>'1_1 a1_2 - E 1.1 a E1.2  ...'!Oblasť_tlače</vt:lpstr>
      <vt:lpstr>'1_3 - E 1.3 Zdravotechnika'!Oblasť_tlače</vt:lpstr>
      <vt:lpstr>'1_4 - E 1.4  Ústredné vyk...'!Oblasť_tlače</vt:lpstr>
      <vt:lpstr>'1_5 - E 1.5 Vzduchotechni...'!Oblasť_tlače</vt:lpstr>
      <vt:lpstr>'1_6_1 - E 1.6.1 slaboprud...'!Oblasť_tlače</vt:lpstr>
      <vt:lpstr>'1_6_1b - E 6.1b. NÚDZOVÁ ...'!Oblasť_tlače</vt:lpstr>
      <vt:lpstr>'1_6_2 - E 1.6.2_Slaboprud...'!Oblasť_tlače</vt:lpstr>
      <vt:lpstr>'1_6_3 - E 1.6.3 -Slaboprú...'!Oblasť_tlače</vt:lpstr>
      <vt:lpstr>'1_7_1 - E 1.6 Elektroinst...'!Oblasť_tlače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Mária Kačincová</cp:lastModifiedBy>
  <dcterms:created xsi:type="dcterms:W3CDTF">2025-12-03T12:35:53Z</dcterms:created>
  <dcterms:modified xsi:type="dcterms:W3CDTF">2025-12-04T09:50:43Z</dcterms:modified>
</cp:coreProperties>
</file>